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FA2C04AA-8C26-4187-81C1-A0378699546B}" xr6:coauthVersionLast="47" xr6:coauthVersionMax="47" xr10:uidLastSave="{00000000-0000-0000-0000-000000000000}"/>
  <bookViews>
    <workbookView xWindow="156" yWindow="2016" windowWidth="22884" windowHeight="12384"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基本情報入力シート!$A$1:$AF$107</definedName>
    <definedName name="_xlnm.Print_Area" localSheetId="4">'参考（キャリアパス要件概要及びキャリアパス・賃金既定例）'!$A$1:$J$29</definedName>
    <definedName name="_xlnm.Print_Area" localSheetId="1">'別紙様式2-1（処遇改善加算対象サービス　総括表）'!$A$1:$AJ$56</definedName>
    <definedName name="_xlnm.Print_Area" localSheetId="2">'別紙様式2-2（処遇改善加算対象外サービス　総括表）'!$A$1:$AJ$68</definedName>
    <definedName name="_xlnm.Print_Area" localSheetId="3">'別紙様式2-3（個表） '!$A$1:$V$66</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30" i="73" l="1"/>
  <c r="AE50" i="73"/>
  <c r="Z115" i="79"/>
  <c r="AA115" i="79"/>
  <c r="AB115" i="79"/>
  <c r="AC115" i="79"/>
  <c r="AD115" i="79"/>
  <c r="AH115" i="79" s="1"/>
  <c r="AE115" i="79"/>
  <c r="AF115" i="79"/>
  <c r="AG115" i="79"/>
  <c r="Z116" i="79"/>
  <c r="AA116" i="79"/>
  <c r="AB116" i="79"/>
  <c r="AC116" i="79"/>
  <c r="AD116" i="79"/>
  <c r="AE116" i="79"/>
  <c r="AF116" i="79"/>
  <c r="AG116" i="79"/>
  <c r="AH116" i="79"/>
  <c r="Z117" i="79"/>
  <c r="AA117" i="79"/>
  <c r="AB117" i="79"/>
  <c r="AC117" i="79"/>
  <c r="AD117" i="79"/>
  <c r="AH117" i="79" s="1"/>
  <c r="AE117" i="79"/>
  <c r="AF117" i="79"/>
  <c r="AG117" i="79"/>
  <c r="Z118" i="79"/>
  <c r="AA118" i="79"/>
  <c r="AB118" i="79"/>
  <c r="AC118" i="79"/>
  <c r="AD118" i="79"/>
  <c r="AH118" i="79" s="1"/>
  <c r="AE118" i="79"/>
  <c r="AF118" i="79"/>
  <c r="AG118" i="79"/>
  <c r="Z119" i="79"/>
  <c r="AA119" i="79"/>
  <c r="AB119" i="79"/>
  <c r="AC119" i="79"/>
  <c r="AD119" i="79"/>
  <c r="AE119" i="79"/>
  <c r="AF119" i="79"/>
  <c r="AG119" i="79"/>
  <c r="AH119" i="79"/>
  <c r="Z120" i="79"/>
  <c r="AA120" i="79"/>
  <c r="AB120" i="79"/>
  <c r="AC120" i="79"/>
  <c r="AD120" i="79"/>
  <c r="AH120" i="79" s="1"/>
  <c r="AE120" i="79"/>
  <c r="AF120" i="79"/>
  <c r="AG120" i="79"/>
  <c r="Z121" i="79"/>
  <c r="AA121" i="79"/>
  <c r="AB121" i="79"/>
  <c r="AC121" i="79"/>
  <c r="AD121" i="79"/>
  <c r="AE121" i="79"/>
  <c r="AF121" i="79"/>
  <c r="AG121" i="79"/>
  <c r="AH121" i="79"/>
  <c r="Z122" i="79"/>
  <c r="AA122" i="79"/>
  <c r="AB122" i="79"/>
  <c r="AC122" i="79"/>
  <c r="AD122" i="79"/>
  <c r="AE122" i="79"/>
  <c r="AF122" i="79"/>
  <c r="AG122" i="79"/>
  <c r="AH122" i="79"/>
  <c r="Z123" i="79"/>
  <c r="AA123" i="79"/>
  <c r="AB123" i="79"/>
  <c r="AC123" i="79"/>
  <c r="AD123" i="79"/>
  <c r="AH123" i="79" s="1"/>
  <c r="AE123" i="79"/>
  <c r="AF123" i="79"/>
  <c r="AG123" i="79"/>
  <c r="Z124" i="79"/>
  <c r="AA124" i="79"/>
  <c r="AB124" i="79"/>
  <c r="AC124" i="79"/>
  <c r="AD124" i="79"/>
  <c r="AE124" i="79"/>
  <c r="AF124" i="79"/>
  <c r="AG124" i="79"/>
  <c r="AH124" i="79"/>
  <c r="Z125" i="79"/>
  <c r="AA125" i="79"/>
  <c r="AB125" i="79"/>
  <c r="AC125" i="79"/>
  <c r="AD125" i="79"/>
  <c r="AH125" i="79" s="1"/>
  <c r="AE125" i="79"/>
  <c r="AF125" i="79"/>
  <c r="AG125" i="79"/>
  <c r="Z126" i="79"/>
  <c r="AA126" i="79"/>
  <c r="AB126" i="79"/>
  <c r="AC126" i="79"/>
  <c r="AD126" i="79"/>
  <c r="AH126" i="79" s="1"/>
  <c r="AE126" i="79"/>
  <c r="AF126" i="79"/>
  <c r="AG126" i="79"/>
  <c r="Z127" i="79"/>
  <c r="AA127" i="79"/>
  <c r="AB127" i="79"/>
  <c r="AC127" i="79"/>
  <c r="AD127" i="79"/>
  <c r="AE127" i="79"/>
  <c r="AF127" i="79"/>
  <c r="AG127" i="79"/>
  <c r="AH127" i="79"/>
  <c r="Z128" i="79"/>
  <c r="AA128" i="79"/>
  <c r="AB128" i="79"/>
  <c r="AC128" i="79"/>
  <c r="AD128" i="79"/>
  <c r="AE128" i="79"/>
  <c r="AF128" i="79"/>
  <c r="AG128" i="79"/>
  <c r="AH128" i="79"/>
  <c r="Z129" i="79"/>
  <c r="AA129" i="79"/>
  <c r="AB129" i="79"/>
  <c r="AC129" i="79"/>
  <c r="AD129" i="79"/>
  <c r="AE129" i="79"/>
  <c r="AF129" i="79"/>
  <c r="AG129" i="79"/>
  <c r="AH129" i="79"/>
  <c r="Z130" i="79"/>
  <c r="AA130" i="79"/>
  <c r="AB130" i="79"/>
  <c r="AC130" i="79"/>
  <c r="AD130" i="79"/>
  <c r="AE130" i="79"/>
  <c r="AF130" i="79"/>
  <c r="AG130" i="79"/>
  <c r="AH130" i="79"/>
  <c r="Z131" i="79"/>
  <c r="AA131" i="79"/>
  <c r="AB131" i="79"/>
  <c r="AC131" i="79"/>
  <c r="AD131" i="79"/>
  <c r="AH131" i="79" s="1"/>
  <c r="AE131" i="79"/>
  <c r="AF131" i="79"/>
  <c r="AG131" i="79"/>
  <c r="Z132" i="79"/>
  <c r="AA132" i="79"/>
  <c r="AB132" i="79"/>
  <c r="AC132" i="79"/>
  <c r="AD132" i="79"/>
  <c r="AE132" i="79"/>
  <c r="AF132" i="79"/>
  <c r="AG132" i="79"/>
  <c r="AH132" i="79"/>
  <c r="Z133" i="79"/>
  <c r="AA133" i="79"/>
  <c r="AB133" i="79"/>
  <c r="AC133" i="79"/>
  <c r="AD133" i="79"/>
  <c r="AH133" i="79" s="1"/>
  <c r="AE133" i="79"/>
  <c r="AF133" i="79"/>
  <c r="AG133" i="79"/>
  <c r="Z134" i="79"/>
  <c r="AA134" i="79"/>
  <c r="AB134" i="79"/>
  <c r="AC134" i="79"/>
  <c r="AD134" i="79"/>
  <c r="AH134" i="79" s="1"/>
  <c r="AE134" i="79"/>
  <c r="AF134" i="79"/>
  <c r="AG134" i="79"/>
  <c r="Z135" i="79"/>
  <c r="AA135" i="79"/>
  <c r="AB135" i="79"/>
  <c r="AC135" i="79"/>
  <c r="AD135" i="79"/>
  <c r="AE135" i="79"/>
  <c r="AF135" i="79"/>
  <c r="AG135" i="79"/>
  <c r="AH135" i="79"/>
  <c r="Z136" i="79"/>
  <c r="AA136" i="79"/>
  <c r="AB136" i="79"/>
  <c r="AC136" i="79"/>
  <c r="AD136" i="79"/>
  <c r="AE136" i="79"/>
  <c r="AF136" i="79"/>
  <c r="AG136" i="79"/>
  <c r="AH136" i="79"/>
  <c r="Z137" i="79"/>
  <c r="AA137" i="79"/>
  <c r="AB137" i="79"/>
  <c r="AC137" i="79"/>
  <c r="AD137" i="79"/>
  <c r="AE137" i="79"/>
  <c r="AF137" i="79"/>
  <c r="AG137" i="79"/>
  <c r="AH137" i="79"/>
  <c r="Z138" i="79"/>
  <c r="AA138" i="79"/>
  <c r="AB138" i="79"/>
  <c r="AC138" i="79"/>
  <c r="AD138" i="79"/>
  <c r="AE138" i="79"/>
  <c r="AF138" i="79"/>
  <c r="AG138" i="79"/>
  <c r="AH138" i="79"/>
  <c r="Z139" i="79"/>
  <c r="AA139" i="79"/>
  <c r="AB139" i="79"/>
  <c r="AC139" i="79"/>
  <c r="AD139" i="79"/>
  <c r="AH139" i="79" s="1"/>
  <c r="AE139" i="79"/>
  <c r="AF139" i="79"/>
  <c r="AG139" i="79"/>
  <c r="Z140" i="79"/>
  <c r="AA140" i="79"/>
  <c r="AB140" i="79"/>
  <c r="AC140" i="79"/>
  <c r="AD140" i="79"/>
  <c r="AE140" i="79"/>
  <c r="AF140" i="79"/>
  <c r="AG140" i="79"/>
  <c r="AH140" i="79"/>
  <c r="Z141" i="79"/>
  <c r="AA141" i="79"/>
  <c r="AB141" i="79"/>
  <c r="AC141" i="79"/>
  <c r="AD141" i="79"/>
  <c r="AH141" i="79" s="1"/>
  <c r="AE141" i="79"/>
  <c r="AF141" i="79"/>
  <c r="AG141" i="79"/>
  <c r="Z142" i="79"/>
  <c r="AA142" i="79"/>
  <c r="AB142" i="79"/>
  <c r="AC142" i="79"/>
  <c r="AD142" i="79"/>
  <c r="AH142" i="79" s="1"/>
  <c r="AE142" i="79"/>
  <c r="AF142" i="79"/>
  <c r="AG142" i="79"/>
  <c r="Z143" i="79"/>
  <c r="AA143" i="79"/>
  <c r="AB143" i="79"/>
  <c r="AC143" i="79"/>
  <c r="AD143" i="79"/>
  <c r="AE143" i="79"/>
  <c r="AF143" i="79"/>
  <c r="AG143" i="79"/>
  <c r="AH143" i="79"/>
  <c r="Z144" i="79"/>
  <c r="AA144" i="79"/>
  <c r="AB144" i="79"/>
  <c r="AC144" i="79"/>
  <c r="AD144" i="79"/>
  <c r="AE144" i="79"/>
  <c r="AF144" i="79"/>
  <c r="AG144" i="79"/>
  <c r="AH144" i="79"/>
  <c r="Z145" i="79"/>
  <c r="AA145" i="79"/>
  <c r="AB145" i="79"/>
  <c r="AC145" i="79"/>
  <c r="AD145" i="79"/>
  <c r="AE145" i="79"/>
  <c r="AF145" i="79"/>
  <c r="AG145" i="79"/>
  <c r="AH145" i="79"/>
  <c r="Z146" i="79"/>
  <c r="AA146" i="79"/>
  <c r="AB146" i="79"/>
  <c r="AC146" i="79"/>
  <c r="AD146" i="79"/>
  <c r="AE146" i="79"/>
  <c r="AF146" i="79"/>
  <c r="AG146" i="79"/>
  <c r="AH146" i="79"/>
  <c r="Z147" i="79"/>
  <c r="AA147" i="79"/>
  <c r="AB147" i="79"/>
  <c r="AC147" i="79"/>
  <c r="AD147" i="79"/>
  <c r="AH147" i="79" s="1"/>
  <c r="AE147" i="79"/>
  <c r="AF147" i="79"/>
  <c r="AG147" i="79"/>
  <c r="Z148" i="79"/>
  <c r="AA148" i="79"/>
  <c r="AB148" i="79"/>
  <c r="AC148" i="79"/>
  <c r="AD148" i="79"/>
  <c r="AH148" i="79" s="1"/>
  <c r="AE148" i="79"/>
  <c r="AF148" i="79"/>
  <c r="AG148" i="79"/>
  <c r="Z149" i="79"/>
  <c r="AA149" i="79"/>
  <c r="AB149" i="79"/>
  <c r="AC149" i="79"/>
  <c r="AD149" i="79"/>
  <c r="AH149" i="79" s="1"/>
  <c r="AE149" i="79"/>
  <c r="AF149" i="79"/>
  <c r="AG149" i="79"/>
  <c r="Z150" i="79"/>
  <c r="AA150" i="79"/>
  <c r="AB150" i="79"/>
  <c r="AC150" i="79"/>
  <c r="AD150" i="79"/>
  <c r="AE150" i="79"/>
  <c r="AF150" i="79"/>
  <c r="AG150" i="79"/>
  <c r="Z151" i="79"/>
  <c r="AA151" i="79"/>
  <c r="AB151" i="79"/>
  <c r="AC151" i="79"/>
  <c r="AD151" i="79"/>
  <c r="AE151" i="79"/>
  <c r="AF151" i="79"/>
  <c r="AG151" i="79"/>
  <c r="AH151" i="79"/>
  <c r="Z152" i="79"/>
  <c r="AA152" i="79"/>
  <c r="AB152" i="79"/>
  <c r="AC152" i="79"/>
  <c r="AD152" i="79"/>
  <c r="AE152" i="79"/>
  <c r="AF152" i="79"/>
  <c r="AG152" i="79"/>
  <c r="AH152" i="79"/>
  <c r="Z153" i="79"/>
  <c r="AA153" i="79"/>
  <c r="AB153" i="79"/>
  <c r="AC153" i="79"/>
  <c r="AD153" i="79"/>
  <c r="AE153" i="79"/>
  <c r="AF153" i="79"/>
  <c r="AG153" i="79"/>
  <c r="AH153" i="79"/>
  <c r="Z154" i="79"/>
  <c r="AA154" i="79"/>
  <c r="AB154" i="79"/>
  <c r="AC154" i="79"/>
  <c r="AD154" i="79"/>
  <c r="AE154" i="79"/>
  <c r="AF154" i="79"/>
  <c r="AG154" i="79"/>
  <c r="AH154" i="79"/>
  <c r="Z155" i="79"/>
  <c r="AA155" i="79"/>
  <c r="AB155" i="79"/>
  <c r="AC155" i="79"/>
  <c r="AD155" i="79"/>
  <c r="AH155" i="79" s="1"/>
  <c r="AE155" i="79"/>
  <c r="AF155" i="79"/>
  <c r="AG155" i="79"/>
  <c r="Z156" i="79"/>
  <c r="AA156" i="79"/>
  <c r="AB156" i="79"/>
  <c r="AC156" i="79"/>
  <c r="AD156" i="79"/>
  <c r="AH156" i="79" s="1"/>
  <c r="AE156" i="79"/>
  <c r="AF156" i="79"/>
  <c r="AG156" i="79"/>
  <c r="Z157" i="79"/>
  <c r="AA157" i="79"/>
  <c r="AB157" i="79"/>
  <c r="AC157" i="79"/>
  <c r="AD157" i="79"/>
  <c r="AH157" i="79" s="1"/>
  <c r="AE157" i="79"/>
  <c r="AF157" i="79"/>
  <c r="AG157" i="79"/>
  <c r="Z158" i="79"/>
  <c r="AA158" i="79"/>
  <c r="AB158" i="79"/>
  <c r="AC158" i="79"/>
  <c r="AD158" i="79"/>
  <c r="AH158" i="79" s="1"/>
  <c r="AE158" i="79"/>
  <c r="AF158" i="79"/>
  <c r="AG158" i="79"/>
  <c r="Z159" i="79"/>
  <c r="AA159" i="79"/>
  <c r="AB159" i="79"/>
  <c r="AC159" i="79"/>
  <c r="AD159" i="79"/>
  <c r="AE159" i="79"/>
  <c r="AF159" i="79"/>
  <c r="AG159" i="79"/>
  <c r="AH159" i="79"/>
  <c r="Z160" i="79"/>
  <c r="AA160" i="79"/>
  <c r="AB160" i="79"/>
  <c r="AC160" i="79"/>
  <c r="AD160" i="79"/>
  <c r="AE160" i="79"/>
  <c r="AF160" i="79"/>
  <c r="AG160" i="79"/>
  <c r="AH160" i="79"/>
  <c r="Z161" i="79"/>
  <c r="AA161" i="79"/>
  <c r="AB161" i="79"/>
  <c r="AC161" i="79"/>
  <c r="AD161" i="79"/>
  <c r="AE161" i="79"/>
  <c r="AF161" i="79"/>
  <c r="AG161" i="79"/>
  <c r="AH161" i="79"/>
  <c r="Z162" i="79"/>
  <c r="AA162" i="79"/>
  <c r="AB162" i="79"/>
  <c r="AC162" i="79"/>
  <c r="AD162" i="79"/>
  <c r="AE162" i="79"/>
  <c r="AF162" i="79"/>
  <c r="AG162" i="79"/>
  <c r="AH162" i="79"/>
  <c r="Z163" i="79"/>
  <c r="AA163" i="79"/>
  <c r="AB163" i="79"/>
  <c r="AC163" i="79"/>
  <c r="AD163" i="79"/>
  <c r="AH163" i="79" s="1"/>
  <c r="AE163" i="79"/>
  <c r="AF163" i="79"/>
  <c r="AG163" i="79"/>
  <c r="Z164" i="79"/>
  <c r="AA164" i="79"/>
  <c r="AB164" i="79"/>
  <c r="AC164" i="79"/>
  <c r="AD164" i="79"/>
  <c r="AH164" i="79" s="1"/>
  <c r="AE164" i="79"/>
  <c r="AF164" i="79"/>
  <c r="AG164" i="79"/>
  <c r="Z165" i="79"/>
  <c r="AA165" i="79"/>
  <c r="AB165" i="79"/>
  <c r="AC165" i="79"/>
  <c r="AD165" i="79"/>
  <c r="AH165" i="79" s="1"/>
  <c r="AE165" i="79"/>
  <c r="AF165" i="79"/>
  <c r="AG165" i="79"/>
  <c r="Z166" i="79"/>
  <c r="AA166" i="79"/>
  <c r="AB166" i="79"/>
  <c r="AC166" i="79"/>
  <c r="AD166" i="79"/>
  <c r="AE166" i="79"/>
  <c r="AF166" i="79"/>
  <c r="AG166" i="79"/>
  <c r="Z167" i="79"/>
  <c r="AA167" i="79"/>
  <c r="AB167" i="79"/>
  <c r="AC167" i="79"/>
  <c r="AD167" i="79"/>
  <c r="AE167" i="79"/>
  <c r="AF167" i="79"/>
  <c r="AG167" i="79"/>
  <c r="AH167" i="79"/>
  <c r="Z168" i="79"/>
  <c r="AA168" i="79"/>
  <c r="AB168" i="79"/>
  <c r="AC168" i="79"/>
  <c r="AD168" i="79"/>
  <c r="AE168" i="79"/>
  <c r="AF168" i="79"/>
  <c r="AG168" i="79"/>
  <c r="AH168" i="79"/>
  <c r="Z169" i="79"/>
  <c r="AA169" i="79"/>
  <c r="AB169" i="79"/>
  <c r="AC169" i="79"/>
  <c r="AD169" i="79"/>
  <c r="AE169" i="79"/>
  <c r="AF169" i="79"/>
  <c r="AG169" i="79"/>
  <c r="AH169" i="79"/>
  <c r="Z170" i="79"/>
  <c r="AA170" i="79"/>
  <c r="AB170" i="79"/>
  <c r="AC170" i="79"/>
  <c r="AD170" i="79"/>
  <c r="AE170" i="79"/>
  <c r="AF170" i="79"/>
  <c r="AG170" i="79"/>
  <c r="AH170" i="79"/>
  <c r="Z171" i="79"/>
  <c r="AA171" i="79"/>
  <c r="AB171" i="79"/>
  <c r="AC171" i="79"/>
  <c r="AD171" i="79"/>
  <c r="AH171" i="79" s="1"/>
  <c r="AE171" i="79"/>
  <c r="AF171" i="79"/>
  <c r="AG171" i="79"/>
  <c r="Z172" i="79"/>
  <c r="AA172" i="79"/>
  <c r="AB172" i="79"/>
  <c r="AC172" i="79"/>
  <c r="AD172" i="79"/>
  <c r="AH172" i="79" s="1"/>
  <c r="AE172" i="79"/>
  <c r="AF172" i="79"/>
  <c r="AG172" i="79"/>
  <c r="Z173" i="79"/>
  <c r="AA173" i="79"/>
  <c r="AB173" i="79"/>
  <c r="AC173" i="79"/>
  <c r="AD173" i="79"/>
  <c r="AH173" i="79" s="1"/>
  <c r="AE173" i="79"/>
  <c r="AF173" i="79"/>
  <c r="AG173" i="79"/>
  <c r="Z174" i="79"/>
  <c r="AA174" i="79"/>
  <c r="AB174" i="79"/>
  <c r="AC174" i="79"/>
  <c r="AD174" i="79"/>
  <c r="AH174" i="79" s="1"/>
  <c r="AE174" i="79"/>
  <c r="AF174" i="79"/>
  <c r="AG174" i="79"/>
  <c r="Z175" i="79"/>
  <c r="AA175" i="79"/>
  <c r="AB175" i="79"/>
  <c r="AC175" i="79"/>
  <c r="AD175" i="79"/>
  <c r="AE175" i="79"/>
  <c r="AF175" i="79"/>
  <c r="AG175" i="79"/>
  <c r="AH175" i="79"/>
  <c r="Z176" i="79"/>
  <c r="AA176" i="79"/>
  <c r="AB176" i="79"/>
  <c r="AC176" i="79"/>
  <c r="AD176" i="79"/>
  <c r="AE176" i="79"/>
  <c r="AF176" i="79"/>
  <c r="AG176" i="79"/>
  <c r="AH176" i="79"/>
  <c r="Z177" i="79"/>
  <c r="AA177" i="79"/>
  <c r="AB177" i="79"/>
  <c r="AC177" i="79"/>
  <c r="AD177" i="79"/>
  <c r="AE177" i="79"/>
  <c r="AF177" i="79"/>
  <c r="AG177" i="79"/>
  <c r="AH177" i="79"/>
  <c r="Z178" i="79"/>
  <c r="AA178" i="79"/>
  <c r="AB178" i="79"/>
  <c r="AC178" i="79"/>
  <c r="AD178" i="79"/>
  <c r="AE178" i="79"/>
  <c r="AF178" i="79"/>
  <c r="AG178" i="79"/>
  <c r="AH178" i="79"/>
  <c r="Z179" i="79"/>
  <c r="AA179" i="79"/>
  <c r="AB179" i="79"/>
  <c r="AC179" i="79"/>
  <c r="AD179" i="79"/>
  <c r="AH179" i="79" s="1"/>
  <c r="AE179" i="79"/>
  <c r="AF179" i="79"/>
  <c r="AG179" i="79"/>
  <c r="Z180" i="79"/>
  <c r="AA180" i="79"/>
  <c r="AB180" i="79"/>
  <c r="AC180" i="79"/>
  <c r="AD180" i="79"/>
  <c r="AH180" i="79" s="1"/>
  <c r="AE180" i="79"/>
  <c r="AF180" i="79"/>
  <c r="AG180" i="79"/>
  <c r="Z181" i="79"/>
  <c r="AA181" i="79"/>
  <c r="AB181" i="79"/>
  <c r="AC181" i="79"/>
  <c r="AD181" i="79"/>
  <c r="AH181" i="79" s="1"/>
  <c r="AE181" i="79"/>
  <c r="AF181" i="79"/>
  <c r="AG181" i="79"/>
  <c r="Z182" i="79"/>
  <c r="AA182" i="79"/>
  <c r="AB182" i="79"/>
  <c r="AC182" i="79"/>
  <c r="AD182" i="79"/>
  <c r="AE182" i="79"/>
  <c r="AF182" i="79"/>
  <c r="AG182" i="79"/>
  <c r="Z183" i="79"/>
  <c r="AA183" i="79"/>
  <c r="AB183" i="79"/>
  <c r="AC183" i="79"/>
  <c r="AD183" i="79"/>
  <c r="AE183" i="79"/>
  <c r="AF183" i="79"/>
  <c r="AG183" i="79"/>
  <c r="AH183" i="79"/>
  <c r="Z184" i="79"/>
  <c r="AA184" i="79"/>
  <c r="AB184" i="79"/>
  <c r="AC184" i="79"/>
  <c r="AD184" i="79"/>
  <c r="AE184" i="79"/>
  <c r="AF184" i="79"/>
  <c r="AG184" i="79"/>
  <c r="AH184" i="79"/>
  <c r="Z185" i="79"/>
  <c r="AA185" i="79"/>
  <c r="AB185" i="79"/>
  <c r="AC185" i="79"/>
  <c r="AD185" i="79"/>
  <c r="AE185" i="79"/>
  <c r="AF185" i="79"/>
  <c r="AG185" i="79"/>
  <c r="AH185" i="79"/>
  <c r="Z186" i="79"/>
  <c r="AA186" i="79"/>
  <c r="AB186" i="79"/>
  <c r="AC186" i="79"/>
  <c r="AD186" i="79"/>
  <c r="AE186" i="79"/>
  <c r="AF186" i="79"/>
  <c r="AG186" i="79"/>
  <c r="AH186" i="79"/>
  <c r="Z187" i="79"/>
  <c r="AA187" i="79"/>
  <c r="AB187" i="79"/>
  <c r="AC187" i="79"/>
  <c r="AD187" i="79"/>
  <c r="AH187" i="79" s="1"/>
  <c r="AE187" i="79"/>
  <c r="AF187" i="79"/>
  <c r="AG187" i="79"/>
  <c r="Z188" i="79"/>
  <c r="AA188" i="79"/>
  <c r="AB188" i="79"/>
  <c r="AC188" i="79"/>
  <c r="AD188" i="79"/>
  <c r="AH188" i="79" s="1"/>
  <c r="AE188" i="79"/>
  <c r="AF188" i="79"/>
  <c r="AG188" i="79"/>
  <c r="Z189" i="79"/>
  <c r="AA189" i="79"/>
  <c r="AB189" i="79"/>
  <c r="AC189" i="79"/>
  <c r="AD189" i="79"/>
  <c r="AH189" i="79" s="1"/>
  <c r="AE189" i="79"/>
  <c r="AF189" i="79"/>
  <c r="AG189" i="79"/>
  <c r="Z190" i="79"/>
  <c r="AA190" i="79"/>
  <c r="AB190" i="79"/>
  <c r="AC190" i="79"/>
  <c r="AD190" i="79"/>
  <c r="AH190" i="79" s="1"/>
  <c r="AE190" i="79"/>
  <c r="AF190" i="79"/>
  <c r="AG190" i="79"/>
  <c r="Z191" i="79"/>
  <c r="AA191" i="79"/>
  <c r="AB191" i="79"/>
  <c r="AC191" i="79"/>
  <c r="AD191" i="79"/>
  <c r="AE191" i="79"/>
  <c r="AF191" i="79"/>
  <c r="AG191" i="79"/>
  <c r="AH191" i="79"/>
  <c r="Z192" i="79"/>
  <c r="AA192" i="79"/>
  <c r="AB192" i="79"/>
  <c r="AC192" i="79"/>
  <c r="AD192" i="79"/>
  <c r="AE192" i="79"/>
  <c r="AF192" i="79"/>
  <c r="AG192" i="79"/>
  <c r="AH192" i="79"/>
  <c r="Z193" i="79"/>
  <c r="AA193" i="79"/>
  <c r="AB193" i="79"/>
  <c r="AC193" i="79"/>
  <c r="AD193" i="79"/>
  <c r="AE193" i="79"/>
  <c r="AF193" i="79"/>
  <c r="AG193" i="79"/>
  <c r="AH193" i="79"/>
  <c r="Z194" i="79"/>
  <c r="AA194" i="79"/>
  <c r="AB194" i="79"/>
  <c r="AC194" i="79"/>
  <c r="AD194" i="79"/>
  <c r="AE194" i="79"/>
  <c r="AF194" i="79"/>
  <c r="AG194" i="79"/>
  <c r="AH194" i="79"/>
  <c r="Z195" i="79"/>
  <c r="AA195" i="79"/>
  <c r="AB195" i="79"/>
  <c r="AC195" i="79"/>
  <c r="AD195" i="79"/>
  <c r="AH195" i="79" s="1"/>
  <c r="AE195" i="79"/>
  <c r="AF195" i="79"/>
  <c r="AG195" i="79"/>
  <c r="Z196" i="79"/>
  <c r="AA196" i="79"/>
  <c r="AB196" i="79"/>
  <c r="AC196" i="79"/>
  <c r="AD196" i="79"/>
  <c r="AH196" i="79" s="1"/>
  <c r="AE196" i="79"/>
  <c r="AF196" i="79"/>
  <c r="AG196" i="79"/>
  <c r="Z197" i="79"/>
  <c r="AA197" i="79"/>
  <c r="AB197" i="79"/>
  <c r="AC197" i="79"/>
  <c r="AD197" i="79"/>
  <c r="AH197" i="79" s="1"/>
  <c r="AE197" i="79"/>
  <c r="AF197" i="79"/>
  <c r="AG197" i="79"/>
  <c r="Z198" i="79"/>
  <c r="AA198" i="79"/>
  <c r="AB198" i="79"/>
  <c r="AC198" i="79"/>
  <c r="AD198" i="79"/>
  <c r="AE198" i="79"/>
  <c r="AF198" i="79"/>
  <c r="AG198" i="79"/>
  <c r="Z199" i="79"/>
  <c r="AA199" i="79"/>
  <c r="AB199" i="79"/>
  <c r="AC199" i="79"/>
  <c r="AD199" i="79"/>
  <c r="AE199" i="79"/>
  <c r="AF199" i="79"/>
  <c r="AG199" i="79"/>
  <c r="AH199" i="79"/>
  <c r="Z200" i="79"/>
  <c r="AA200" i="79"/>
  <c r="AB200" i="79"/>
  <c r="AC200" i="79"/>
  <c r="AD200" i="79"/>
  <c r="AE200" i="79"/>
  <c r="AF200" i="79"/>
  <c r="AG200" i="79"/>
  <c r="AH200" i="79"/>
  <c r="Z201" i="79"/>
  <c r="AA201" i="79"/>
  <c r="AB201" i="79"/>
  <c r="AC201" i="79"/>
  <c r="AD201" i="79"/>
  <c r="AE201" i="79"/>
  <c r="AF201" i="79"/>
  <c r="AG201" i="79"/>
  <c r="AH201" i="79"/>
  <c r="Z202" i="79"/>
  <c r="AA202" i="79"/>
  <c r="AB202" i="79"/>
  <c r="AC202" i="79"/>
  <c r="AD202" i="79"/>
  <c r="AE202" i="79"/>
  <c r="AF202" i="79"/>
  <c r="AG202" i="79"/>
  <c r="AH202" i="79"/>
  <c r="Z203" i="79"/>
  <c r="AA203" i="79"/>
  <c r="AB203" i="79"/>
  <c r="AC203" i="79"/>
  <c r="AD203" i="79"/>
  <c r="AH203" i="79" s="1"/>
  <c r="AE203" i="79"/>
  <c r="AF203" i="79"/>
  <c r="AG203" i="79"/>
  <c r="Z204" i="79"/>
  <c r="AA204" i="79"/>
  <c r="AB204" i="79"/>
  <c r="AC204" i="79"/>
  <c r="AD204" i="79"/>
  <c r="AH204" i="79" s="1"/>
  <c r="AE204" i="79"/>
  <c r="AF204" i="79"/>
  <c r="AG204" i="79"/>
  <c r="Z205" i="79"/>
  <c r="AA205" i="79"/>
  <c r="AB205" i="79"/>
  <c r="AC205" i="79"/>
  <c r="AD205" i="79"/>
  <c r="AH205" i="79" s="1"/>
  <c r="AE205" i="79"/>
  <c r="AF205" i="79"/>
  <c r="AG205" i="79"/>
  <c r="Z206" i="79"/>
  <c r="AA206" i="79"/>
  <c r="AB206" i="79"/>
  <c r="AC206" i="79"/>
  <c r="AD206" i="79"/>
  <c r="AH206" i="79" s="1"/>
  <c r="AE206" i="79"/>
  <c r="AF206" i="79"/>
  <c r="AG206" i="79"/>
  <c r="Z207" i="79"/>
  <c r="AA207" i="79"/>
  <c r="AB207" i="79"/>
  <c r="AC207" i="79"/>
  <c r="AD207" i="79"/>
  <c r="AE207" i="79"/>
  <c r="AF207" i="79"/>
  <c r="AG207" i="79"/>
  <c r="AH207" i="79"/>
  <c r="Z208" i="79"/>
  <c r="AA208" i="79"/>
  <c r="AB208" i="79"/>
  <c r="AC208" i="79"/>
  <c r="AD208" i="79"/>
  <c r="AE208" i="79"/>
  <c r="AF208" i="79"/>
  <c r="AG208" i="79"/>
  <c r="AH208" i="79"/>
  <c r="Z209" i="79"/>
  <c r="AA209" i="79"/>
  <c r="AB209" i="79"/>
  <c r="AC209" i="79"/>
  <c r="AD209" i="79"/>
  <c r="AE209" i="79"/>
  <c r="AF209" i="79"/>
  <c r="AG209" i="79"/>
  <c r="AH209" i="79"/>
  <c r="Z210" i="79"/>
  <c r="AA210" i="79"/>
  <c r="AB210" i="79"/>
  <c r="AC210" i="79"/>
  <c r="AD210" i="79"/>
  <c r="AE210" i="79"/>
  <c r="AF210" i="79"/>
  <c r="AG210" i="79"/>
  <c r="AH210" i="79"/>
  <c r="Z211" i="79"/>
  <c r="AA211" i="79"/>
  <c r="AB211" i="79"/>
  <c r="AC211" i="79"/>
  <c r="AD211" i="79"/>
  <c r="AH211" i="79" s="1"/>
  <c r="AE211" i="79"/>
  <c r="AF211" i="79"/>
  <c r="AG211" i="79"/>
  <c r="Z212" i="79"/>
  <c r="AA212" i="79"/>
  <c r="AB212" i="79"/>
  <c r="AC212" i="79"/>
  <c r="AD212" i="79"/>
  <c r="AH212" i="79" s="1"/>
  <c r="AE212" i="79"/>
  <c r="AF212" i="79"/>
  <c r="AG212" i="79"/>
  <c r="Z213" i="79"/>
  <c r="AA213" i="79"/>
  <c r="AB213" i="79"/>
  <c r="AC213" i="79"/>
  <c r="AD213" i="79"/>
  <c r="AH213" i="79" s="1"/>
  <c r="AE213" i="79"/>
  <c r="AF213" i="79"/>
  <c r="AG213" i="79"/>
  <c r="Z214" i="79"/>
  <c r="AA214" i="79"/>
  <c r="AB214" i="79"/>
  <c r="AC214" i="79"/>
  <c r="AD214" i="79"/>
  <c r="AE214" i="79"/>
  <c r="AF214" i="79"/>
  <c r="AG214" i="79"/>
  <c r="Z215" i="79"/>
  <c r="AA215" i="79"/>
  <c r="AB215" i="79"/>
  <c r="AC215" i="79"/>
  <c r="AD215" i="79"/>
  <c r="AE215" i="79"/>
  <c r="AF215" i="79"/>
  <c r="AG215" i="79"/>
  <c r="AH215" i="79"/>
  <c r="Z216" i="79"/>
  <c r="AA216" i="79"/>
  <c r="AB216" i="79"/>
  <c r="AC216" i="79"/>
  <c r="AD216" i="79"/>
  <c r="AE216" i="79"/>
  <c r="AF216" i="79"/>
  <c r="AG216" i="79"/>
  <c r="AH216" i="79"/>
  <c r="Z217" i="79"/>
  <c r="AA217" i="79"/>
  <c r="AB217" i="79"/>
  <c r="AC217" i="79"/>
  <c r="AD217" i="79"/>
  <c r="AE217" i="79"/>
  <c r="AF217" i="79"/>
  <c r="AG217" i="79"/>
  <c r="AH217" i="79"/>
  <c r="Z218" i="79"/>
  <c r="AA218" i="79"/>
  <c r="AB218" i="79"/>
  <c r="AC218" i="79"/>
  <c r="AD218" i="79"/>
  <c r="AE218" i="79"/>
  <c r="AF218" i="79"/>
  <c r="AG218" i="79"/>
  <c r="AH218" i="79"/>
  <c r="Z219" i="79"/>
  <c r="AA219" i="79"/>
  <c r="AB219" i="79"/>
  <c r="AC219" i="79"/>
  <c r="AD219" i="79"/>
  <c r="AH219" i="79" s="1"/>
  <c r="AE219" i="79"/>
  <c r="AF219" i="79"/>
  <c r="AG219" i="79"/>
  <c r="Z220" i="79"/>
  <c r="AA220" i="79"/>
  <c r="AB220" i="79"/>
  <c r="AC220" i="79"/>
  <c r="AD220" i="79"/>
  <c r="AH220" i="79" s="1"/>
  <c r="AE220" i="79"/>
  <c r="AF220" i="79"/>
  <c r="AG220" i="79"/>
  <c r="Z221" i="79"/>
  <c r="AA221" i="79"/>
  <c r="AB221" i="79"/>
  <c r="AC221" i="79"/>
  <c r="AD221" i="79"/>
  <c r="AH221" i="79" s="1"/>
  <c r="AE221" i="79"/>
  <c r="AF221" i="79"/>
  <c r="AG221" i="79"/>
  <c r="Z222" i="79"/>
  <c r="AA222" i="79"/>
  <c r="AB222" i="79"/>
  <c r="AC222" i="79"/>
  <c r="AD222" i="79"/>
  <c r="AH222" i="79" s="1"/>
  <c r="AE222" i="79"/>
  <c r="AF222" i="79"/>
  <c r="AG222" i="79"/>
  <c r="Z223" i="79"/>
  <c r="AA223" i="79"/>
  <c r="AB223" i="79"/>
  <c r="AC223" i="79"/>
  <c r="AD223" i="79"/>
  <c r="AE223" i="79"/>
  <c r="AF223" i="79"/>
  <c r="AG223" i="79"/>
  <c r="AH223" i="79"/>
  <c r="Z224" i="79"/>
  <c r="AA224" i="79"/>
  <c r="AB224" i="79"/>
  <c r="AC224" i="79"/>
  <c r="AD224" i="79"/>
  <c r="AE224" i="79"/>
  <c r="AF224" i="79"/>
  <c r="AG224" i="79"/>
  <c r="AH224" i="79"/>
  <c r="Z225" i="79"/>
  <c r="AA225" i="79"/>
  <c r="AB225" i="79"/>
  <c r="AC225" i="79"/>
  <c r="AD225" i="79"/>
  <c r="AE225" i="79"/>
  <c r="AF225" i="79"/>
  <c r="AG225" i="79"/>
  <c r="AH225" i="79"/>
  <c r="Z226" i="79"/>
  <c r="AA226" i="79"/>
  <c r="AB226" i="79"/>
  <c r="AC226" i="79"/>
  <c r="AD226" i="79"/>
  <c r="AE226" i="79"/>
  <c r="AF226" i="79"/>
  <c r="AG226" i="79"/>
  <c r="AH226" i="79"/>
  <c r="Z227" i="79"/>
  <c r="AA227" i="79"/>
  <c r="AB227" i="79"/>
  <c r="AC227" i="79"/>
  <c r="AD227" i="79"/>
  <c r="AH227" i="79" s="1"/>
  <c r="AE227" i="79"/>
  <c r="AF227" i="79"/>
  <c r="AG227" i="79"/>
  <c r="Z228" i="79"/>
  <c r="AA228" i="79"/>
  <c r="AB228" i="79"/>
  <c r="AC228" i="79"/>
  <c r="AD228" i="79"/>
  <c r="AH228" i="79" s="1"/>
  <c r="AE228" i="79"/>
  <c r="AF228" i="79"/>
  <c r="AG228" i="79"/>
  <c r="Z229" i="79"/>
  <c r="AA229" i="79"/>
  <c r="AB229" i="79"/>
  <c r="AC229" i="79"/>
  <c r="AD229" i="79"/>
  <c r="AH229" i="79" s="1"/>
  <c r="AE229" i="79"/>
  <c r="AF229" i="79"/>
  <c r="AG229" i="79"/>
  <c r="Z230" i="79"/>
  <c r="AA230" i="79"/>
  <c r="AB230" i="79"/>
  <c r="AC230" i="79"/>
  <c r="AD230" i="79"/>
  <c r="AE230" i="79"/>
  <c r="AF230" i="79"/>
  <c r="AG230" i="79"/>
  <c r="Z231" i="79"/>
  <c r="AA231" i="79"/>
  <c r="AB231" i="79"/>
  <c r="AC231" i="79"/>
  <c r="AD231" i="79"/>
  <c r="AE231" i="79"/>
  <c r="AF231" i="79"/>
  <c r="AG231" i="79"/>
  <c r="AH231" i="79"/>
  <c r="Z232" i="79"/>
  <c r="AA232" i="79"/>
  <c r="AB232" i="79"/>
  <c r="AC232" i="79"/>
  <c r="AD232" i="79"/>
  <c r="AE232" i="79"/>
  <c r="AF232" i="79"/>
  <c r="AG232" i="79"/>
  <c r="AH232" i="79"/>
  <c r="Z233" i="79"/>
  <c r="AA233" i="79"/>
  <c r="AB233" i="79"/>
  <c r="AC233" i="79"/>
  <c r="AD233" i="79"/>
  <c r="AE233" i="79"/>
  <c r="AF233" i="79"/>
  <c r="AG233" i="79"/>
  <c r="AH233" i="79"/>
  <c r="Z234" i="79"/>
  <c r="AA234" i="79"/>
  <c r="AB234" i="79"/>
  <c r="AC234" i="79"/>
  <c r="AD234" i="79"/>
  <c r="AE234" i="79"/>
  <c r="AF234" i="79"/>
  <c r="AG234" i="79"/>
  <c r="AH234" i="79"/>
  <c r="Z235" i="79"/>
  <c r="AA235" i="79"/>
  <c r="AB235" i="79"/>
  <c r="AC235" i="79"/>
  <c r="AD235" i="79"/>
  <c r="AH235" i="79" s="1"/>
  <c r="AE235" i="79"/>
  <c r="AF235" i="79"/>
  <c r="AG235" i="79"/>
  <c r="Z236" i="79"/>
  <c r="AA236" i="79"/>
  <c r="AB236" i="79"/>
  <c r="AC236" i="79"/>
  <c r="AD236" i="79"/>
  <c r="AH236" i="79" s="1"/>
  <c r="AE236" i="79"/>
  <c r="AF236" i="79"/>
  <c r="AG236" i="79"/>
  <c r="Z237" i="79"/>
  <c r="AA237" i="79"/>
  <c r="AB237" i="79"/>
  <c r="AC237" i="79"/>
  <c r="AD237" i="79"/>
  <c r="AH237" i="79" s="1"/>
  <c r="AE237" i="79"/>
  <c r="AF237" i="79"/>
  <c r="AG237" i="79"/>
  <c r="Z238" i="79"/>
  <c r="AA238" i="79"/>
  <c r="AB238" i="79"/>
  <c r="AC238" i="79"/>
  <c r="AD238" i="79"/>
  <c r="AH238" i="79" s="1"/>
  <c r="AE238" i="79"/>
  <c r="AF238" i="79"/>
  <c r="AG238" i="79"/>
  <c r="Z239" i="79"/>
  <c r="AA239" i="79"/>
  <c r="AB239" i="79"/>
  <c r="AC239" i="79"/>
  <c r="AD239" i="79"/>
  <c r="AE239" i="79"/>
  <c r="AF239" i="79"/>
  <c r="AG239" i="79"/>
  <c r="AH239" i="79"/>
  <c r="Z240" i="79"/>
  <c r="AA240" i="79"/>
  <c r="AB240" i="79"/>
  <c r="AC240" i="79"/>
  <c r="AD240" i="79"/>
  <c r="AE240" i="79"/>
  <c r="AF240" i="79"/>
  <c r="AG240" i="79"/>
  <c r="AH240" i="79"/>
  <c r="Z241" i="79"/>
  <c r="AA241" i="79"/>
  <c r="AB241" i="79"/>
  <c r="AC241" i="79"/>
  <c r="AD241" i="79"/>
  <c r="AE241" i="79"/>
  <c r="AF241" i="79"/>
  <c r="AG241" i="79"/>
  <c r="AH241" i="79"/>
  <c r="Z242" i="79"/>
  <c r="AA242" i="79"/>
  <c r="AB242" i="79"/>
  <c r="AC242" i="79"/>
  <c r="AD242" i="79"/>
  <c r="AE242" i="79"/>
  <c r="AF242" i="79"/>
  <c r="AG242" i="79"/>
  <c r="AH242" i="79"/>
  <c r="Z243" i="79"/>
  <c r="AA243" i="79"/>
  <c r="AB243" i="79"/>
  <c r="AC243" i="79"/>
  <c r="AD243" i="79"/>
  <c r="AH243" i="79" s="1"/>
  <c r="AE243" i="79"/>
  <c r="AF243" i="79"/>
  <c r="AG243" i="79"/>
  <c r="Z244" i="79"/>
  <c r="AA244" i="79"/>
  <c r="AB244" i="79"/>
  <c r="AC244" i="79"/>
  <c r="AD244" i="79"/>
  <c r="AH244" i="79" s="1"/>
  <c r="AE244" i="79"/>
  <c r="AF244" i="79"/>
  <c r="AG244" i="79"/>
  <c r="Z245" i="79"/>
  <c r="AA245" i="79"/>
  <c r="AB245" i="79"/>
  <c r="AC245" i="79"/>
  <c r="AD245" i="79"/>
  <c r="AH245" i="79" s="1"/>
  <c r="AE245" i="79"/>
  <c r="AF245" i="79"/>
  <c r="AG245" i="79"/>
  <c r="Z246" i="79"/>
  <c r="AA246" i="79"/>
  <c r="AB246" i="79"/>
  <c r="AC246" i="79"/>
  <c r="AD246" i="79"/>
  <c r="AE246" i="79"/>
  <c r="AF246" i="79"/>
  <c r="AG246" i="79"/>
  <c r="Z247" i="79"/>
  <c r="AA247" i="79"/>
  <c r="AB247" i="79"/>
  <c r="AC247" i="79"/>
  <c r="AD247" i="79"/>
  <c r="AE247" i="79"/>
  <c r="AF247" i="79"/>
  <c r="AG247" i="79"/>
  <c r="AH247" i="79"/>
  <c r="Z248" i="79"/>
  <c r="AA248" i="79"/>
  <c r="AB248" i="79"/>
  <c r="AC248" i="79"/>
  <c r="AD248" i="79"/>
  <c r="AE248" i="79"/>
  <c r="AF248" i="79"/>
  <c r="AG248" i="79"/>
  <c r="AH248" i="79"/>
  <c r="Z249" i="79"/>
  <c r="AA249" i="79"/>
  <c r="AB249" i="79"/>
  <c r="AC249" i="79"/>
  <c r="AD249" i="79"/>
  <c r="AE249" i="79"/>
  <c r="AF249" i="79"/>
  <c r="AG249" i="79"/>
  <c r="AH249" i="79"/>
  <c r="Z250" i="79"/>
  <c r="AA250" i="79"/>
  <c r="AB250" i="79"/>
  <c r="AC250" i="79"/>
  <c r="AD250" i="79"/>
  <c r="AE250" i="79"/>
  <c r="AF250" i="79"/>
  <c r="AG250" i="79"/>
  <c r="AH250" i="79"/>
  <c r="Z251" i="79"/>
  <c r="AA251" i="79"/>
  <c r="AB251" i="79"/>
  <c r="AC251" i="79"/>
  <c r="AD251" i="79"/>
  <c r="AH251" i="79" s="1"/>
  <c r="AE251" i="79"/>
  <c r="AF251" i="79"/>
  <c r="AG251" i="79"/>
  <c r="Z252" i="79"/>
  <c r="AA252" i="79"/>
  <c r="AB252" i="79"/>
  <c r="AC252" i="79"/>
  <c r="AD252" i="79"/>
  <c r="AH252" i="79" s="1"/>
  <c r="AE252" i="79"/>
  <c r="AF252" i="79"/>
  <c r="AG252" i="79"/>
  <c r="Z253" i="79"/>
  <c r="AA253" i="79"/>
  <c r="AB253" i="79"/>
  <c r="AC253" i="79"/>
  <c r="AD253" i="79"/>
  <c r="AH253" i="79" s="1"/>
  <c r="AE253" i="79"/>
  <c r="AF253" i="79"/>
  <c r="AG253" i="79"/>
  <c r="Z254" i="79"/>
  <c r="AA254" i="79"/>
  <c r="AB254" i="79"/>
  <c r="AC254" i="79"/>
  <c r="AD254" i="79"/>
  <c r="AH254" i="79" s="1"/>
  <c r="AE254" i="79"/>
  <c r="AF254" i="79"/>
  <c r="AG254" i="79"/>
  <c r="Z255" i="79"/>
  <c r="AA255" i="79"/>
  <c r="AB255" i="79"/>
  <c r="AC255" i="79"/>
  <c r="AD255" i="79"/>
  <c r="AE255" i="79"/>
  <c r="AF255" i="79"/>
  <c r="AG255" i="79"/>
  <c r="AH255" i="79"/>
  <c r="Z256" i="79"/>
  <c r="AA256" i="79"/>
  <c r="AB256" i="79"/>
  <c r="AC256" i="79"/>
  <c r="AD256" i="79"/>
  <c r="AE256" i="79"/>
  <c r="AF256" i="79"/>
  <c r="AG256" i="79"/>
  <c r="AH256" i="79"/>
  <c r="Z257" i="79"/>
  <c r="AA257" i="79"/>
  <c r="AB257" i="79"/>
  <c r="AC257" i="79"/>
  <c r="AD257" i="79"/>
  <c r="AE257" i="79"/>
  <c r="AF257" i="79"/>
  <c r="AG257" i="79"/>
  <c r="AH257" i="79"/>
  <c r="Z258" i="79"/>
  <c r="AA258" i="79"/>
  <c r="AB258" i="79"/>
  <c r="AC258" i="79"/>
  <c r="AD258" i="79"/>
  <c r="AE258" i="79"/>
  <c r="AF258" i="79"/>
  <c r="AG258" i="79"/>
  <c r="AH258" i="79"/>
  <c r="Z259" i="79"/>
  <c r="AA259" i="79"/>
  <c r="AB259" i="79"/>
  <c r="AC259" i="79"/>
  <c r="AD259" i="79"/>
  <c r="AE259" i="79"/>
  <c r="AF259" i="79"/>
  <c r="AG259" i="79"/>
  <c r="AH259" i="79"/>
  <c r="Z260" i="79"/>
  <c r="AA260" i="79"/>
  <c r="AB260" i="79"/>
  <c r="AC260" i="79"/>
  <c r="AD260" i="79"/>
  <c r="AH260" i="79" s="1"/>
  <c r="AE260" i="79"/>
  <c r="AF260" i="79"/>
  <c r="AG260" i="79"/>
  <c r="Z261" i="79"/>
  <c r="AA261" i="79"/>
  <c r="AB261" i="79"/>
  <c r="AC261" i="79"/>
  <c r="AD261" i="79"/>
  <c r="AH261" i="79" s="1"/>
  <c r="AE261" i="79"/>
  <c r="AF261" i="79"/>
  <c r="AG261" i="79"/>
  <c r="Z262" i="79"/>
  <c r="AA262" i="79"/>
  <c r="AB262" i="79"/>
  <c r="AC262" i="79"/>
  <c r="AD262" i="79"/>
  <c r="AH262" i="79" s="1"/>
  <c r="AE262" i="79"/>
  <c r="AF262" i="79"/>
  <c r="AG262" i="79"/>
  <c r="Z263" i="79"/>
  <c r="AA263" i="79"/>
  <c r="AB263" i="79"/>
  <c r="AC263" i="79"/>
  <c r="AD263" i="79"/>
  <c r="AH263" i="79" s="1"/>
  <c r="AE263" i="79"/>
  <c r="AF263" i="79"/>
  <c r="AG263" i="79"/>
  <c r="Z264" i="79"/>
  <c r="AA264" i="79"/>
  <c r="AB264" i="79"/>
  <c r="AC264" i="79"/>
  <c r="AD264" i="79"/>
  <c r="AE264" i="79"/>
  <c r="AF264" i="79"/>
  <c r="AG264" i="79"/>
  <c r="AH264" i="79"/>
  <c r="Z265" i="79"/>
  <c r="AA265" i="79"/>
  <c r="AB265" i="79"/>
  <c r="AC265" i="79"/>
  <c r="AD265" i="79"/>
  <c r="AE265" i="79"/>
  <c r="AF265" i="79"/>
  <c r="AG265" i="79"/>
  <c r="AH265" i="79"/>
  <c r="Z266" i="79"/>
  <c r="AA266" i="79"/>
  <c r="AB266" i="79"/>
  <c r="AC266" i="79"/>
  <c r="AD266" i="79"/>
  <c r="AE266" i="79"/>
  <c r="AF266" i="79"/>
  <c r="AG266" i="79"/>
  <c r="AH266" i="79"/>
  <c r="Z267" i="79"/>
  <c r="AA267" i="79"/>
  <c r="AB267" i="79"/>
  <c r="AC267" i="79"/>
  <c r="AD267" i="79"/>
  <c r="AE267" i="79"/>
  <c r="AF267" i="79"/>
  <c r="AG267" i="79"/>
  <c r="AH267" i="79"/>
  <c r="Z268" i="79"/>
  <c r="AA268" i="79"/>
  <c r="AB268" i="79"/>
  <c r="AC268" i="79"/>
  <c r="AD268" i="79"/>
  <c r="AH268" i="79" s="1"/>
  <c r="AE268" i="79"/>
  <c r="AF268" i="79"/>
  <c r="AG268" i="79"/>
  <c r="Z269" i="79"/>
  <c r="AA269" i="79"/>
  <c r="AB269" i="79"/>
  <c r="AC269" i="79"/>
  <c r="AD269" i="79"/>
  <c r="AH269" i="79" s="1"/>
  <c r="AE269" i="79"/>
  <c r="AF269" i="79"/>
  <c r="AG269" i="79"/>
  <c r="Z270" i="79"/>
  <c r="AA270" i="79"/>
  <c r="AB270" i="79"/>
  <c r="AC270" i="79"/>
  <c r="AD270" i="79"/>
  <c r="AH270" i="79" s="1"/>
  <c r="AE270" i="79"/>
  <c r="AF270" i="79"/>
  <c r="AG270" i="79"/>
  <c r="Z271" i="79"/>
  <c r="AA271" i="79"/>
  <c r="AB271" i="79"/>
  <c r="AC271" i="79"/>
  <c r="AD271" i="79"/>
  <c r="AH271" i="79" s="1"/>
  <c r="AE271" i="79"/>
  <c r="AF271" i="79"/>
  <c r="AG271" i="79"/>
  <c r="Z272" i="79"/>
  <c r="AA272" i="79"/>
  <c r="AB272" i="79"/>
  <c r="AC272" i="79"/>
  <c r="AD272" i="79"/>
  <c r="AE272" i="79"/>
  <c r="AF272" i="79"/>
  <c r="AG272" i="79"/>
  <c r="AH272" i="79"/>
  <c r="Z273" i="79"/>
  <c r="AA273" i="79"/>
  <c r="AB273" i="79"/>
  <c r="AC273" i="79"/>
  <c r="AD273" i="79"/>
  <c r="AE273" i="79"/>
  <c r="AF273" i="79"/>
  <c r="AG273" i="79"/>
  <c r="AH273" i="79"/>
  <c r="Z274" i="79"/>
  <c r="AA274" i="79"/>
  <c r="AB274" i="79"/>
  <c r="AC274" i="79"/>
  <c r="AD274" i="79"/>
  <c r="AE274" i="79"/>
  <c r="AF274" i="79"/>
  <c r="AG274" i="79"/>
  <c r="AH274" i="79"/>
  <c r="Z275" i="79"/>
  <c r="AA275" i="79"/>
  <c r="AB275" i="79"/>
  <c r="AC275" i="79"/>
  <c r="AD275" i="79"/>
  <c r="AE275" i="79"/>
  <c r="AF275" i="79"/>
  <c r="AG275" i="79"/>
  <c r="AH275" i="79"/>
  <c r="Z276" i="79"/>
  <c r="AA276" i="79"/>
  <c r="AB276" i="79"/>
  <c r="AC276" i="79"/>
  <c r="AD276" i="79"/>
  <c r="AH276" i="79" s="1"/>
  <c r="AE276" i="79"/>
  <c r="AF276" i="79"/>
  <c r="AG276" i="79"/>
  <c r="Z277" i="79"/>
  <c r="AA277" i="79"/>
  <c r="AB277" i="79"/>
  <c r="AC277" i="79"/>
  <c r="AD277" i="79"/>
  <c r="AH277" i="79" s="1"/>
  <c r="AE277" i="79"/>
  <c r="AF277" i="79"/>
  <c r="AG277" i="79"/>
  <c r="Z278" i="79"/>
  <c r="AA278" i="79"/>
  <c r="AB278" i="79"/>
  <c r="AC278" i="79"/>
  <c r="AD278" i="79"/>
  <c r="AH278" i="79" s="1"/>
  <c r="AE278" i="79"/>
  <c r="AF278" i="79"/>
  <c r="AG278" i="79"/>
  <c r="Z279" i="79"/>
  <c r="AA279" i="79"/>
  <c r="AB279" i="79"/>
  <c r="AC279" i="79"/>
  <c r="AD279" i="79"/>
  <c r="AH279" i="79" s="1"/>
  <c r="AE279" i="79"/>
  <c r="AF279" i="79"/>
  <c r="AG279" i="79"/>
  <c r="Z280" i="79"/>
  <c r="AA280" i="79"/>
  <c r="AB280" i="79"/>
  <c r="AC280" i="79"/>
  <c r="AD280" i="79"/>
  <c r="AE280" i="79"/>
  <c r="AF280" i="79"/>
  <c r="AG280" i="79"/>
  <c r="AH280" i="79"/>
  <c r="Z281" i="79"/>
  <c r="AA281" i="79"/>
  <c r="AB281" i="79"/>
  <c r="AC281" i="79"/>
  <c r="AD281" i="79"/>
  <c r="AE281" i="79"/>
  <c r="AF281" i="79"/>
  <c r="AG281" i="79"/>
  <c r="AH281" i="79"/>
  <c r="Z282" i="79"/>
  <c r="AA282" i="79"/>
  <c r="AB282" i="79"/>
  <c r="AC282" i="79"/>
  <c r="AD282" i="79"/>
  <c r="AE282" i="79"/>
  <c r="AF282" i="79"/>
  <c r="AG282" i="79"/>
  <c r="AH282" i="79"/>
  <c r="Z283" i="79"/>
  <c r="AA283" i="79"/>
  <c r="AB283" i="79"/>
  <c r="AC283" i="79"/>
  <c r="AD283" i="79"/>
  <c r="AE283" i="79"/>
  <c r="AF283" i="79"/>
  <c r="AG283" i="79"/>
  <c r="AH283" i="79"/>
  <c r="Z284" i="79"/>
  <c r="AA284" i="79"/>
  <c r="AB284" i="79"/>
  <c r="AC284" i="79"/>
  <c r="AD284" i="79"/>
  <c r="AH284" i="79" s="1"/>
  <c r="AE284" i="79"/>
  <c r="AF284" i="79"/>
  <c r="AG284" i="79"/>
  <c r="Z285" i="79"/>
  <c r="AA285" i="79"/>
  <c r="AB285" i="79"/>
  <c r="AC285" i="79"/>
  <c r="AD285" i="79"/>
  <c r="AH285" i="79" s="1"/>
  <c r="AE285" i="79"/>
  <c r="AF285" i="79"/>
  <c r="AG285" i="79"/>
  <c r="Z286" i="79"/>
  <c r="AA286" i="79"/>
  <c r="AB286" i="79"/>
  <c r="AC286" i="79"/>
  <c r="AD286" i="79"/>
  <c r="AH286" i="79" s="1"/>
  <c r="AE286" i="79"/>
  <c r="AF286" i="79"/>
  <c r="AG286" i="79"/>
  <c r="Z287" i="79"/>
  <c r="AA287" i="79"/>
  <c r="AB287" i="79"/>
  <c r="AC287" i="79"/>
  <c r="AD287" i="79"/>
  <c r="AH287" i="79" s="1"/>
  <c r="AE287" i="79"/>
  <c r="AF287" i="79"/>
  <c r="AG287" i="79"/>
  <c r="Z288" i="79"/>
  <c r="AA288" i="79"/>
  <c r="AB288" i="79"/>
  <c r="AC288" i="79"/>
  <c r="AD288" i="79"/>
  <c r="AE288" i="79"/>
  <c r="AF288" i="79"/>
  <c r="AG288" i="79"/>
  <c r="AH288" i="79"/>
  <c r="Z289" i="79"/>
  <c r="AA289" i="79"/>
  <c r="AB289" i="79"/>
  <c r="AC289" i="79"/>
  <c r="AD289" i="79"/>
  <c r="AE289" i="79"/>
  <c r="AF289" i="79"/>
  <c r="AG289" i="79"/>
  <c r="AH289" i="79"/>
  <c r="Z290" i="79"/>
  <c r="AA290" i="79"/>
  <c r="AB290" i="79"/>
  <c r="AC290" i="79"/>
  <c r="AD290" i="79"/>
  <c r="AE290" i="79"/>
  <c r="AF290" i="79"/>
  <c r="AG290" i="79"/>
  <c r="AH290" i="79"/>
  <c r="Z291" i="79"/>
  <c r="AA291" i="79"/>
  <c r="AB291" i="79"/>
  <c r="AC291" i="79"/>
  <c r="AD291" i="79"/>
  <c r="AE291" i="79"/>
  <c r="AF291" i="79"/>
  <c r="AG291" i="79"/>
  <c r="AH291" i="79"/>
  <c r="Z292" i="79"/>
  <c r="AA292" i="79"/>
  <c r="AB292" i="79"/>
  <c r="AC292" i="79"/>
  <c r="AD292" i="79"/>
  <c r="AH292" i="79" s="1"/>
  <c r="AE292" i="79"/>
  <c r="AF292" i="79"/>
  <c r="AG292" i="79"/>
  <c r="Z293" i="79"/>
  <c r="AA293" i="79"/>
  <c r="AB293" i="79"/>
  <c r="AC293" i="79"/>
  <c r="AD293" i="79"/>
  <c r="AH293" i="79" s="1"/>
  <c r="AE293" i="79"/>
  <c r="AF293" i="79"/>
  <c r="AG293" i="79"/>
  <c r="Z294" i="79"/>
  <c r="AA294" i="79"/>
  <c r="AB294" i="79"/>
  <c r="AC294" i="79"/>
  <c r="AD294" i="79"/>
  <c r="AH294" i="79" s="1"/>
  <c r="AE294" i="79"/>
  <c r="AF294" i="79"/>
  <c r="AG294" i="79"/>
  <c r="Z295" i="79"/>
  <c r="AA295" i="79"/>
  <c r="AB295" i="79"/>
  <c r="AC295" i="79"/>
  <c r="AD295" i="79"/>
  <c r="AH295" i="79" s="1"/>
  <c r="AE295" i="79"/>
  <c r="AF295" i="79"/>
  <c r="AG295" i="79"/>
  <c r="Z296" i="79"/>
  <c r="AA296" i="79"/>
  <c r="AB296" i="79"/>
  <c r="AC296" i="79"/>
  <c r="AD296" i="79"/>
  <c r="AE296" i="79"/>
  <c r="AF296" i="79"/>
  <c r="AG296" i="79"/>
  <c r="AH296" i="79"/>
  <c r="Z297" i="79"/>
  <c r="AA297" i="79"/>
  <c r="AB297" i="79"/>
  <c r="AC297" i="79"/>
  <c r="AD297" i="79"/>
  <c r="AE297" i="79"/>
  <c r="AF297" i="79"/>
  <c r="AG297" i="79"/>
  <c r="AH297" i="79"/>
  <c r="Z298" i="79"/>
  <c r="AA298" i="79"/>
  <c r="AB298" i="79"/>
  <c r="AC298" i="79"/>
  <c r="AD298" i="79"/>
  <c r="AE298" i="79"/>
  <c r="AF298" i="79"/>
  <c r="AG298" i="79"/>
  <c r="AH298" i="79"/>
  <c r="Z299" i="79"/>
  <c r="AA299" i="79"/>
  <c r="AB299" i="79"/>
  <c r="AC299" i="79"/>
  <c r="AD299" i="79"/>
  <c r="AE299" i="79"/>
  <c r="AF299" i="79"/>
  <c r="AG299" i="79"/>
  <c r="AH299" i="79"/>
  <c r="Z300" i="79"/>
  <c r="AA300" i="79"/>
  <c r="AB300" i="79"/>
  <c r="AC300" i="79"/>
  <c r="AD300" i="79"/>
  <c r="AH300" i="79" s="1"/>
  <c r="AE300" i="79"/>
  <c r="AF300" i="79"/>
  <c r="AG300" i="79"/>
  <c r="Z301" i="79"/>
  <c r="AA301" i="79"/>
  <c r="AB301" i="79"/>
  <c r="AC301" i="79"/>
  <c r="AD301" i="79"/>
  <c r="AH301" i="79" s="1"/>
  <c r="AE301" i="79"/>
  <c r="AF301" i="79"/>
  <c r="AG301" i="79"/>
  <c r="Z302" i="79"/>
  <c r="AA302" i="79"/>
  <c r="AB302" i="79"/>
  <c r="AC302" i="79"/>
  <c r="AD302" i="79"/>
  <c r="AH302" i="79" s="1"/>
  <c r="AE302" i="79"/>
  <c r="AF302" i="79"/>
  <c r="AG302" i="79"/>
  <c r="Z303" i="79"/>
  <c r="AA303" i="79"/>
  <c r="AB303" i="79"/>
  <c r="AC303" i="79"/>
  <c r="AD303" i="79"/>
  <c r="AH303" i="79" s="1"/>
  <c r="AE303" i="79"/>
  <c r="AF303" i="79"/>
  <c r="AG303" i="79"/>
  <c r="Z304" i="79"/>
  <c r="AA304" i="79"/>
  <c r="AB304" i="79"/>
  <c r="AC304" i="79"/>
  <c r="AD304" i="79"/>
  <c r="AE304" i="79"/>
  <c r="AF304" i="79"/>
  <c r="AG304" i="79"/>
  <c r="AH304" i="79"/>
  <c r="Z305" i="79"/>
  <c r="AA305" i="79"/>
  <c r="AB305" i="79"/>
  <c r="AC305" i="79"/>
  <c r="AD305" i="79"/>
  <c r="AE305" i="79"/>
  <c r="AF305" i="79"/>
  <c r="AG305" i="79"/>
  <c r="AH305" i="79"/>
  <c r="Z306" i="79"/>
  <c r="AA306" i="79"/>
  <c r="AB306" i="79"/>
  <c r="AC306" i="79"/>
  <c r="AD306" i="79"/>
  <c r="AE306" i="79"/>
  <c r="AF306" i="79"/>
  <c r="AG306" i="79"/>
  <c r="AH306" i="79"/>
  <c r="Z307" i="79"/>
  <c r="AA307" i="79"/>
  <c r="AB307" i="79"/>
  <c r="AC307" i="79"/>
  <c r="AD307" i="79"/>
  <c r="AE307" i="79"/>
  <c r="AF307" i="79"/>
  <c r="AG307" i="79"/>
  <c r="AH307" i="79"/>
  <c r="Z308" i="79"/>
  <c r="AA308" i="79"/>
  <c r="AB308" i="79"/>
  <c r="AC308" i="79"/>
  <c r="AD308" i="79"/>
  <c r="AH308" i="79" s="1"/>
  <c r="AE308" i="79"/>
  <c r="AF308" i="79"/>
  <c r="AG308" i="79"/>
  <c r="Z309" i="79"/>
  <c r="AA309" i="79"/>
  <c r="AB309" i="79"/>
  <c r="AC309" i="79"/>
  <c r="AD309" i="79"/>
  <c r="AH309" i="79" s="1"/>
  <c r="AE309" i="79"/>
  <c r="AF309" i="79"/>
  <c r="AG309" i="79"/>
  <c r="Z310" i="79"/>
  <c r="AA310" i="79"/>
  <c r="AB310" i="79"/>
  <c r="AC310" i="79"/>
  <c r="AD310" i="79"/>
  <c r="AH310" i="79" s="1"/>
  <c r="AE310" i="79"/>
  <c r="AF310" i="79"/>
  <c r="AG310" i="79"/>
  <c r="Z311" i="79"/>
  <c r="AA311" i="79"/>
  <c r="AB311" i="79"/>
  <c r="AC311" i="79"/>
  <c r="AD311" i="79"/>
  <c r="AH311" i="79" s="1"/>
  <c r="AE311" i="79"/>
  <c r="AF311" i="79"/>
  <c r="AG311" i="79"/>
  <c r="Z312" i="79"/>
  <c r="AA312" i="79"/>
  <c r="AB312" i="79"/>
  <c r="AC312" i="79"/>
  <c r="AD312" i="79"/>
  <c r="AE312" i="79"/>
  <c r="AF312" i="79"/>
  <c r="AG312" i="79"/>
  <c r="AH312" i="79"/>
  <c r="Z313" i="79"/>
  <c r="AA313" i="79"/>
  <c r="AB313" i="79"/>
  <c r="AC313" i="79"/>
  <c r="AD313" i="79"/>
  <c r="AE313" i="79"/>
  <c r="AF313" i="79"/>
  <c r="AG313" i="79"/>
  <c r="AH313" i="79"/>
  <c r="Z314" i="79"/>
  <c r="AA314" i="79"/>
  <c r="AB314" i="79"/>
  <c r="AC314" i="79"/>
  <c r="AD314" i="79"/>
  <c r="AE314" i="79"/>
  <c r="AF314" i="79"/>
  <c r="AG314" i="79"/>
  <c r="AH314" i="79"/>
  <c r="Z315" i="79"/>
  <c r="AA315" i="79"/>
  <c r="AB315" i="79"/>
  <c r="AC315" i="79"/>
  <c r="AD315" i="79"/>
  <c r="AE315" i="79"/>
  <c r="AF315" i="79"/>
  <c r="AG315" i="79"/>
  <c r="AH315" i="79"/>
  <c r="Z316" i="79"/>
  <c r="AA316" i="79"/>
  <c r="AB316" i="79"/>
  <c r="AC316" i="79"/>
  <c r="AD316" i="79"/>
  <c r="AH316" i="79" s="1"/>
  <c r="AE316" i="79"/>
  <c r="AF316" i="79"/>
  <c r="AG316" i="79"/>
  <c r="Z317" i="79"/>
  <c r="AA317" i="79"/>
  <c r="AB317" i="79"/>
  <c r="AC317" i="79"/>
  <c r="AD317" i="79"/>
  <c r="AH317" i="79" s="1"/>
  <c r="AE317" i="79"/>
  <c r="AF317" i="79"/>
  <c r="AG317" i="79"/>
  <c r="Z318" i="79"/>
  <c r="AA318" i="79"/>
  <c r="AB318" i="79"/>
  <c r="AC318" i="79"/>
  <c r="AD318" i="79"/>
  <c r="AH318" i="79" s="1"/>
  <c r="AE318" i="79"/>
  <c r="AF318" i="79"/>
  <c r="AG318" i="79"/>
  <c r="Z319" i="79"/>
  <c r="AA319" i="79"/>
  <c r="AB319" i="79"/>
  <c r="AC319" i="79"/>
  <c r="AD319" i="79"/>
  <c r="AH319" i="79" s="1"/>
  <c r="AE319" i="79"/>
  <c r="AF319" i="79"/>
  <c r="AG319" i="79"/>
  <c r="Z320" i="79"/>
  <c r="AA320" i="79"/>
  <c r="AB320" i="79"/>
  <c r="AC320" i="79"/>
  <c r="AD320" i="79"/>
  <c r="AE320" i="79"/>
  <c r="AF320" i="79"/>
  <c r="AG320" i="79"/>
  <c r="AH320" i="79"/>
  <c r="Z321" i="79"/>
  <c r="AA321" i="79"/>
  <c r="AB321" i="79"/>
  <c r="AC321" i="79"/>
  <c r="AD321" i="79"/>
  <c r="AE321" i="79"/>
  <c r="AF321" i="79"/>
  <c r="AG321" i="79"/>
  <c r="AH321" i="79"/>
  <c r="Z322" i="79"/>
  <c r="AA322" i="79"/>
  <c r="AB322" i="79"/>
  <c r="AC322" i="79"/>
  <c r="AD322" i="79"/>
  <c r="AE322" i="79"/>
  <c r="AF322" i="79"/>
  <c r="AG322" i="79"/>
  <c r="AH322" i="79"/>
  <c r="Z323" i="79"/>
  <c r="AA323" i="79"/>
  <c r="AB323" i="79"/>
  <c r="AC323" i="79"/>
  <c r="AD323" i="79"/>
  <c r="AE323" i="79"/>
  <c r="AF323" i="79"/>
  <c r="AG323" i="79"/>
  <c r="AH323" i="79"/>
  <c r="Z324" i="79"/>
  <c r="AA324" i="79"/>
  <c r="AB324" i="79"/>
  <c r="AC324" i="79"/>
  <c r="AD324" i="79"/>
  <c r="AH324" i="79" s="1"/>
  <c r="AE324" i="79"/>
  <c r="AF324" i="79"/>
  <c r="AG324" i="79"/>
  <c r="Z325" i="79"/>
  <c r="AA325" i="79"/>
  <c r="AB325" i="79"/>
  <c r="AC325" i="79"/>
  <c r="AD325" i="79"/>
  <c r="AH325" i="79" s="1"/>
  <c r="AE325" i="79"/>
  <c r="AF325" i="79"/>
  <c r="AG325" i="79"/>
  <c r="Z326" i="79"/>
  <c r="AA326" i="79"/>
  <c r="AB326" i="79"/>
  <c r="AC326" i="79"/>
  <c r="AD326" i="79"/>
  <c r="AH326" i="79" s="1"/>
  <c r="AE326" i="79"/>
  <c r="AF326" i="79"/>
  <c r="AG326" i="79"/>
  <c r="Z327" i="79"/>
  <c r="AA327" i="79"/>
  <c r="AB327" i="79"/>
  <c r="AC327" i="79"/>
  <c r="AD327" i="79"/>
  <c r="AH327" i="79" s="1"/>
  <c r="AE327" i="79"/>
  <c r="AF327" i="79"/>
  <c r="AG327" i="79"/>
  <c r="Z328" i="79"/>
  <c r="AA328" i="79"/>
  <c r="AB328" i="79"/>
  <c r="AC328" i="79"/>
  <c r="AD328" i="79"/>
  <c r="AE328" i="79"/>
  <c r="AF328" i="79"/>
  <c r="AG328" i="79"/>
  <c r="AH328" i="79"/>
  <c r="Z329" i="79"/>
  <c r="AA329" i="79"/>
  <c r="AB329" i="79"/>
  <c r="AC329" i="79"/>
  <c r="AD329" i="79"/>
  <c r="AE329" i="79"/>
  <c r="AF329" i="79"/>
  <c r="AG329" i="79"/>
  <c r="AH329" i="79"/>
  <c r="Z330" i="79"/>
  <c r="AA330" i="79"/>
  <c r="AB330" i="79"/>
  <c r="AC330" i="79"/>
  <c r="AD330" i="79"/>
  <c r="AE330" i="79"/>
  <c r="AF330" i="79"/>
  <c r="AG330" i="79"/>
  <c r="AH330" i="79"/>
  <c r="Z331" i="79"/>
  <c r="AA331" i="79"/>
  <c r="AB331" i="79"/>
  <c r="AC331" i="79"/>
  <c r="AD331" i="79"/>
  <c r="AE331" i="79"/>
  <c r="AF331" i="79"/>
  <c r="AG331" i="79"/>
  <c r="AH331" i="79"/>
  <c r="Z332" i="79"/>
  <c r="AA332" i="79"/>
  <c r="AB332" i="79"/>
  <c r="AC332" i="79"/>
  <c r="AD332" i="79"/>
  <c r="AH332" i="79" s="1"/>
  <c r="AE332" i="79"/>
  <c r="AF332" i="79"/>
  <c r="AG332" i="79"/>
  <c r="Z333" i="79"/>
  <c r="AA333" i="79"/>
  <c r="AB333" i="79"/>
  <c r="AC333" i="79"/>
  <c r="AD333" i="79"/>
  <c r="AH333" i="79" s="1"/>
  <c r="AE333" i="79"/>
  <c r="AF333" i="79"/>
  <c r="AG333" i="79"/>
  <c r="Z334" i="79"/>
  <c r="AA334" i="79"/>
  <c r="AB334" i="79"/>
  <c r="AC334" i="79"/>
  <c r="AD334" i="79"/>
  <c r="AH334" i="79" s="1"/>
  <c r="AE334" i="79"/>
  <c r="AF334" i="79"/>
  <c r="AG334" i="79"/>
  <c r="Z335" i="79"/>
  <c r="AA335" i="79"/>
  <c r="AB335" i="79"/>
  <c r="AC335" i="79"/>
  <c r="AD335" i="79"/>
  <c r="AH335" i="79" s="1"/>
  <c r="AE335" i="79"/>
  <c r="AF335" i="79"/>
  <c r="AG335" i="79"/>
  <c r="Z336" i="79"/>
  <c r="AA336" i="79"/>
  <c r="AB336" i="79"/>
  <c r="AC336" i="79"/>
  <c r="AD336" i="79"/>
  <c r="AE336" i="79"/>
  <c r="AF336" i="79"/>
  <c r="AG336" i="79"/>
  <c r="AH336" i="79"/>
  <c r="Z337" i="79"/>
  <c r="AA337" i="79"/>
  <c r="AB337" i="79"/>
  <c r="AC337" i="79"/>
  <c r="AD337" i="79"/>
  <c r="AE337" i="79"/>
  <c r="AF337" i="79"/>
  <c r="AG337" i="79"/>
  <c r="AH337" i="79"/>
  <c r="Z338" i="79"/>
  <c r="AA338" i="79"/>
  <c r="AB338" i="79"/>
  <c r="AC338" i="79"/>
  <c r="AD338" i="79"/>
  <c r="AE338" i="79"/>
  <c r="AF338" i="79"/>
  <c r="AG338" i="79"/>
  <c r="AH338" i="79"/>
  <c r="Z339" i="79"/>
  <c r="AA339" i="79"/>
  <c r="AB339" i="79"/>
  <c r="AC339" i="79"/>
  <c r="AD339" i="79"/>
  <c r="AE339" i="79"/>
  <c r="AF339" i="79"/>
  <c r="AG339" i="79"/>
  <c r="AH339" i="79"/>
  <c r="Z340" i="79"/>
  <c r="AA340" i="79"/>
  <c r="AB340" i="79"/>
  <c r="AC340" i="79"/>
  <c r="AD340" i="79"/>
  <c r="AH340" i="79" s="1"/>
  <c r="AE340" i="79"/>
  <c r="AF340" i="79"/>
  <c r="AG340" i="79"/>
  <c r="Z341" i="79"/>
  <c r="AA341" i="79"/>
  <c r="AB341" i="79"/>
  <c r="AC341" i="79"/>
  <c r="AD341" i="79"/>
  <c r="AH341" i="79" s="1"/>
  <c r="AE341" i="79"/>
  <c r="AF341" i="79"/>
  <c r="AG341" i="79"/>
  <c r="Z342" i="79"/>
  <c r="AA342" i="79"/>
  <c r="AB342" i="79"/>
  <c r="AC342" i="79"/>
  <c r="AD342" i="79"/>
  <c r="AH342" i="79" s="1"/>
  <c r="AE342" i="79"/>
  <c r="AF342" i="79"/>
  <c r="AG342" i="79"/>
  <c r="Z343" i="79"/>
  <c r="AA343" i="79"/>
  <c r="AB343" i="79"/>
  <c r="AC343" i="79"/>
  <c r="AD343" i="79"/>
  <c r="AH343" i="79" s="1"/>
  <c r="AE343" i="79"/>
  <c r="AF343" i="79"/>
  <c r="AG343" i="79"/>
  <c r="Z344" i="79"/>
  <c r="AA344" i="79"/>
  <c r="AB344" i="79"/>
  <c r="AC344" i="79"/>
  <c r="AD344" i="79"/>
  <c r="AE344" i="79"/>
  <c r="AF344" i="79"/>
  <c r="AG344" i="79"/>
  <c r="AH344" i="79"/>
  <c r="Z345" i="79"/>
  <c r="AA345" i="79"/>
  <c r="AB345" i="79"/>
  <c r="AC345" i="79"/>
  <c r="AD345" i="79"/>
  <c r="AE345" i="79"/>
  <c r="AF345" i="79"/>
  <c r="AG345" i="79"/>
  <c r="AH345" i="79"/>
  <c r="Z346" i="79"/>
  <c r="AA346" i="79"/>
  <c r="AB346" i="79"/>
  <c r="AC346" i="79"/>
  <c r="AD346" i="79"/>
  <c r="AE346" i="79"/>
  <c r="AF346" i="79"/>
  <c r="AG346" i="79"/>
  <c r="AH346" i="79"/>
  <c r="Z347" i="79"/>
  <c r="AA347" i="79"/>
  <c r="AB347" i="79"/>
  <c r="AC347" i="79"/>
  <c r="AD347" i="79"/>
  <c r="AE347" i="79"/>
  <c r="AF347" i="79"/>
  <c r="AG347" i="79"/>
  <c r="AH347" i="79"/>
  <c r="Z348" i="79"/>
  <c r="AA348" i="79"/>
  <c r="AB348" i="79"/>
  <c r="AC348" i="79"/>
  <c r="AD348" i="79"/>
  <c r="AH348" i="79" s="1"/>
  <c r="AE348" i="79"/>
  <c r="AF348" i="79"/>
  <c r="AG348" i="79"/>
  <c r="Z349" i="79"/>
  <c r="AA349" i="79"/>
  <c r="AB349" i="79"/>
  <c r="AC349" i="79"/>
  <c r="AD349" i="79"/>
  <c r="AH349" i="79" s="1"/>
  <c r="AE349" i="79"/>
  <c r="AF349" i="79"/>
  <c r="AG349" i="79"/>
  <c r="Z350" i="79"/>
  <c r="AA350" i="79"/>
  <c r="AB350" i="79"/>
  <c r="AC350" i="79"/>
  <c r="AD350" i="79"/>
  <c r="AH350" i="79" s="1"/>
  <c r="AE350" i="79"/>
  <c r="AF350" i="79"/>
  <c r="AG350" i="79"/>
  <c r="Z351" i="79"/>
  <c r="AA351" i="79"/>
  <c r="AB351" i="79"/>
  <c r="AC351" i="79"/>
  <c r="AD351" i="79"/>
  <c r="AH351" i="79" s="1"/>
  <c r="AE351" i="79"/>
  <c r="AF351" i="79"/>
  <c r="AG351" i="79"/>
  <c r="Z352" i="79"/>
  <c r="AA352" i="79"/>
  <c r="AB352" i="79"/>
  <c r="AC352" i="79"/>
  <c r="AD352" i="79"/>
  <c r="AE352" i="79"/>
  <c r="AF352" i="79"/>
  <c r="AG352" i="79"/>
  <c r="AH352" i="79"/>
  <c r="Z353" i="79"/>
  <c r="AA353" i="79"/>
  <c r="AB353" i="79"/>
  <c r="AC353" i="79"/>
  <c r="AD353" i="79"/>
  <c r="AE353" i="79"/>
  <c r="AF353" i="79"/>
  <c r="AG353" i="79"/>
  <c r="AH353" i="79"/>
  <c r="Z354" i="79"/>
  <c r="AA354" i="79"/>
  <c r="AB354" i="79"/>
  <c r="AC354" i="79"/>
  <c r="AD354" i="79"/>
  <c r="AE354" i="79"/>
  <c r="AF354" i="79"/>
  <c r="AG354" i="79"/>
  <c r="AH354" i="79"/>
  <c r="Z355" i="79"/>
  <c r="AA355" i="79"/>
  <c r="AB355" i="79"/>
  <c r="AC355" i="79"/>
  <c r="AD355" i="79"/>
  <c r="AE355" i="79"/>
  <c r="AF355" i="79"/>
  <c r="AG355" i="79"/>
  <c r="AH355" i="79"/>
  <c r="Z356" i="79"/>
  <c r="AA356" i="79"/>
  <c r="AB356" i="79"/>
  <c r="AC356" i="79"/>
  <c r="AD356" i="79"/>
  <c r="AH356" i="79" s="1"/>
  <c r="AE356" i="79"/>
  <c r="AF356" i="79"/>
  <c r="AG356" i="79"/>
  <c r="Z357" i="79"/>
  <c r="AA357" i="79"/>
  <c r="AB357" i="79"/>
  <c r="AC357" i="79"/>
  <c r="AD357" i="79"/>
  <c r="AH357" i="79" s="1"/>
  <c r="AE357" i="79"/>
  <c r="AF357" i="79"/>
  <c r="AG357" i="79"/>
  <c r="Z358" i="79"/>
  <c r="AA358" i="79"/>
  <c r="AB358" i="79"/>
  <c r="AC358" i="79"/>
  <c r="AD358" i="79"/>
  <c r="AH358" i="79" s="1"/>
  <c r="AE358" i="79"/>
  <c r="AF358" i="79"/>
  <c r="AG358" i="79"/>
  <c r="Z359" i="79"/>
  <c r="AA359" i="79"/>
  <c r="AB359" i="79"/>
  <c r="AC359" i="79"/>
  <c r="AD359" i="79"/>
  <c r="AH359" i="79" s="1"/>
  <c r="AE359" i="79"/>
  <c r="AF359" i="79"/>
  <c r="AG359" i="79"/>
  <c r="Z360" i="79"/>
  <c r="AA360" i="79"/>
  <c r="AB360" i="79"/>
  <c r="AC360" i="79"/>
  <c r="AD360" i="79"/>
  <c r="AE360" i="79"/>
  <c r="AF360" i="79"/>
  <c r="AG360" i="79"/>
  <c r="AH360" i="79"/>
  <c r="Z361" i="79"/>
  <c r="AA361" i="79"/>
  <c r="AB361" i="79"/>
  <c r="AC361" i="79"/>
  <c r="AD361" i="79"/>
  <c r="AE361" i="79"/>
  <c r="AF361" i="79"/>
  <c r="AG361" i="79"/>
  <c r="AH361" i="79"/>
  <c r="Z362" i="79"/>
  <c r="AA362" i="79"/>
  <c r="AB362" i="79"/>
  <c r="AC362" i="79"/>
  <c r="AD362" i="79"/>
  <c r="AE362" i="79"/>
  <c r="AF362" i="79"/>
  <c r="AG362" i="79"/>
  <c r="AH362" i="79"/>
  <c r="Z363" i="79"/>
  <c r="AA363" i="79"/>
  <c r="AB363" i="79"/>
  <c r="AC363" i="79"/>
  <c r="AD363" i="79"/>
  <c r="AE363" i="79"/>
  <c r="AF363" i="79"/>
  <c r="AG363" i="79"/>
  <c r="AH363" i="79"/>
  <c r="Z364" i="79"/>
  <c r="AA364" i="79"/>
  <c r="AB364" i="79"/>
  <c r="AC364" i="79"/>
  <c r="AD364" i="79"/>
  <c r="AH364" i="79" s="1"/>
  <c r="AE364" i="79"/>
  <c r="AF364" i="79"/>
  <c r="AG364" i="79"/>
  <c r="Z365" i="79"/>
  <c r="AA365" i="79"/>
  <c r="AB365" i="79"/>
  <c r="AC365" i="79"/>
  <c r="AD365" i="79"/>
  <c r="AH365" i="79" s="1"/>
  <c r="AE365" i="79"/>
  <c r="AF365" i="79"/>
  <c r="AG365" i="79"/>
  <c r="Z366" i="79"/>
  <c r="AA366" i="79"/>
  <c r="AB366" i="79"/>
  <c r="AC366" i="79"/>
  <c r="AD366" i="79"/>
  <c r="AH366" i="79" s="1"/>
  <c r="AE366" i="79"/>
  <c r="AF366" i="79"/>
  <c r="AG366" i="79"/>
  <c r="Z367" i="79"/>
  <c r="AA367" i="79"/>
  <c r="AB367" i="79"/>
  <c r="AC367" i="79"/>
  <c r="AD367" i="79"/>
  <c r="AH367" i="79" s="1"/>
  <c r="AE367" i="79"/>
  <c r="AF367" i="79"/>
  <c r="AG367" i="79"/>
  <c r="Z368" i="79"/>
  <c r="AA368" i="79"/>
  <c r="AB368" i="79"/>
  <c r="AC368" i="79"/>
  <c r="AD368" i="79"/>
  <c r="AE368" i="79"/>
  <c r="AF368" i="79"/>
  <c r="AG368" i="79"/>
  <c r="AH368" i="79"/>
  <c r="Z369" i="79"/>
  <c r="AA369" i="79"/>
  <c r="AB369" i="79"/>
  <c r="AC369" i="79"/>
  <c r="AD369" i="79"/>
  <c r="AE369" i="79"/>
  <c r="AF369" i="79"/>
  <c r="AG369" i="79"/>
  <c r="AH369" i="79"/>
  <c r="Z370" i="79"/>
  <c r="AA370" i="79"/>
  <c r="AB370" i="79"/>
  <c r="AC370" i="79"/>
  <c r="AD370" i="79"/>
  <c r="AE370" i="79"/>
  <c r="AF370" i="79"/>
  <c r="AG370" i="79"/>
  <c r="AH370" i="79"/>
  <c r="Z371" i="79"/>
  <c r="AA371" i="79"/>
  <c r="AB371" i="79"/>
  <c r="AC371" i="79"/>
  <c r="AD371" i="79"/>
  <c r="AE371" i="79"/>
  <c r="AF371" i="79"/>
  <c r="AG371" i="79"/>
  <c r="AH371" i="79"/>
  <c r="Z372" i="79"/>
  <c r="AA372" i="79"/>
  <c r="AB372" i="79"/>
  <c r="AC372" i="79"/>
  <c r="AD372" i="79"/>
  <c r="AH372" i="79" s="1"/>
  <c r="AE372" i="79"/>
  <c r="AF372" i="79"/>
  <c r="AG372" i="79"/>
  <c r="Z373" i="79"/>
  <c r="AA373" i="79"/>
  <c r="AB373" i="79"/>
  <c r="AC373" i="79"/>
  <c r="AD373" i="79"/>
  <c r="AH373" i="79" s="1"/>
  <c r="AE373" i="79"/>
  <c r="AF373" i="79"/>
  <c r="AG373" i="79"/>
  <c r="Z374" i="79"/>
  <c r="AA374" i="79"/>
  <c r="AB374" i="79"/>
  <c r="AC374" i="79"/>
  <c r="AD374" i="79"/>
  <c r="AH374" i="79" s="1"/>
  <c r="AE374" i="79"/>
  <c r="AF374" i="79"/>
  <c r="AG374" i="79"/>
  <c r="Z375" i="79"/>
  <c r="AA375" i="79"/>
  <c r="AB375" i="79"/>
  <c r="AC375" i="79"/>
  <c r="AD375" i="79"/>
  <c r="AH375" i="79" s="1"/>
  <c r="AE375" i="79"/>
  <c r="AF375" i="79"/>
  <c r="AG375" i="79"/>
  <c r="Z376" i="79"/>
  <c r="AA376" i="79"/>
  <c r="AB376" i="79"/>
  <c r="AC376" i="79"/>
  <c r="AD376" i="79"/>
  <c r="AE376" i="79"/>
  <c r="AF376" i="79"/>
  <c r="AG376" i="79"/>
  <c r="AH376" i="79"/>
  <c r="Z377" i="79"/>
  <c r="AA377" i="79"/>
  <c r="AB377" i="79"/>
  <c r="AC377" i="79"/>
  <c r="AD377" i="79"/>
  <c r="AE377" i="79"/>
  <c r="AF377" i="79"/>
  <c r="AG377" i="79"/>
  <c r="AH377" i="79"/>
  <c r="Z378" i="79"/>
  <c r="AA378" i="79"/>
  <c r="AB378" i="79"/>
  <c r="AC378" i="79"/>
  <c r="AD378" i="79"/>
  <c r="AE378" i="79"/>
  <c r="AF378" i="79"/>
  <c r="AG378" i="79"/>
  <c r="AH378" i="79"/>
  <c r="Z379" i="79"/>
  <c r="AA379" i="79"/>
  <c r="AB379" i="79"/>
  <c r="AC379" i="79"/>
  <c r="AD379" i="79"/>
  <c r="AE379" i="79"/>
  <c r="AF379" i="79"/>
  <c r="AG379" i="79"/>
  <c r="AH379" i="79"/>
  <c r="Z380" i="79"/>
  <c r="AA380" i="79"/>
  <c r="AB380" i="79"/>
  <c r="AC380" i="79"/>
  <c r="AD380" i="79"/>
  <c r="AH380" i="79" s="1"/>
  <c r="AE380" i="79"/>
  <c r="AF380" i="79"/>
  <c r="AG380" i="79"/>
  <c r="Z381" i="79"/>
  <c r="AA381" i="79"/>
  <c r="AB381" i="79"/>
  <c r="AC381" i="79"/>
  <c r="AD381" i="79"/>
  <c r="AH381" i="79" s="1"/>
  <c r="AE381" i="79"/>
  <c r="AF381" i="79"/>
  <c r="AG381" i="79"/>
  <c r="Z382" i="79"/>
  <c r="AA382" i="79"/>
  <c r="AB382" i="79"/>
  <c r="AC382" i="79"/>
  <c r="AD382" i="79"/>
  <c r="AH382" i="79" s="1"/>
  <c r="AE382" i="79"/>
  <c r="AF382" i="79"/>
  <c r="AG382" i="79"/>
  <c r="Z383" i="79"/>
  <c r="AA383" i="79"/>
  <c r="AB383" i="79"/>
  <c r="AC383" i="79"/>
  <c r="AD383" i="79"/>
  <c r="AH383" i="79" s="1"/>
  <c r="AE383" i="79"/>
  <c r="AF383" i="79"/>
  <c r="AG383" i="79"/>
  <c r="Z384" i="79"/>
  <c r="AA384" i="79"/>
  <c r="AB384" i="79"/>
  <c r="AC384" i="79"/>
  <c r="AD384" i="79"/>
  <c r="AE384" i="79"/>
  <c r="AF384" i="79"/>
  <c r="AG384" i="79"/>
  <c r="AH384" i="79"/>
  <c r="Z385" i="79"/>
  <c r="AA385" i="79"/>
  <c r="AB385" i="79"/>
  <c r="AC385" i="79"/>
  <c r="AD385" i="79"/>
  <c r="AE385" i="79"/>
  <c r="AF385" i="79"/>
  <c r="AG385" i="79"/>
  <c r="AH385" i="79"/>
  <c r="Z386" i="79"/>
  <c r="AA386" i="79"/>
  <c r="AB386" i="79"/>
  <c r="AC386" i="79"/>
  <c r="AD386" i="79"/>
  <c r="AE386" i="79"/>
  <c r="AF386" i="79"/>
  <c r="AG386" i="79"/>
  <c r="AH386" i="79"/>
  <c r="Z387" i="79"/>
  <c r="AA387" i="79"/>
  <c r="AB387" i="79"/>
  <c r="AC387" i="79"/>
  <c r="AD387" i="79"/>
  <c r="AE387" i="79"/>
  <c r="AF387" i="79"/>
  <c r="AG387" i="79"/>
  <c r="AH387" i="79"/>
  <c r="Z388" i="79"/>
  <c r="AA388" i="79"/>
  <c r="AB388" i="79"/>
  <c r="AC388" i="79"/>
  <c r="AD388" i="79"/>
  <c r="AH388" i="79" s="1"/>
  <c r="AE388" i="79"/>
  <c r="AF388" i="79"/>
  <c r="AG388" i="79"/>
  <c r="Z389" i="79"/>
  <c r="AA389" i="79"/>
  <c r="AB389" i="79"/>
  <c r="AC389" i="79"/>
  <c r="AD389" i="79"/>
  <c r="AH389" i="79" s="1"/>
  <c r="AE389" i="79"/>
  <c r="AF389" i="79"/>
  <c r="AG389" i="79"/>
  <c r="Z390" i="79"/>
  <c r="AA390" i="79"/>
  <c r="AB390" i="79"/>
  <c r="AC390" i="79"/>
  <c r="AD390" i="79"/>
  <c r="AH390" i="79" s="1"/>
  <c r="AE390" i="79"/>
  <c r="AF390" i="79"/>
  <c r="AG390" i="79"/>
  <c r="Z391" i="79"/>
  <c r="AA391" i="79"/>
  <c r="AB391" i="79"/>
  <c r="AC391" i="79"/>
  <c r="AD391" i="79"/>
  <c r="AH391" i="79" s="1"/>
  <c r="AE391" i="79"/>
  <c r="AF391" i="79"/>
  <c r="AG391" i="79"/>
  <c r="Z392" i="79"/>
  <c r="AA392" i="79"/>
  <c r="AB392" i="79"/>
  <c r="AC392" i="79"/>
  <c r="AD392" i="79"/>
  <c r="AE392" i="79"/>
  <c r="AF392" i="79"/>
  <c r="AG392" i="79"/>
  <c r="AH392" i="79"/>
  <c r="Z393" i="79"/>
  <c r="AA393" i="79"/>
  <c r="AB393" i="79"/>
  <c r="AC393" i="79"/>
  <c r="AD393" i="79"/>
  <c r="AE393" i="79"/>
  <c r="AF393" i="79"/>
  <c r="AG393" i="79"/>
  <c r="AH393" i="79"/>
  <c r="Z394" i="79"/>
  <c r="AA394" i="79"/>
  <c r="AB394" i="79"/>
  <c r="AC394" i="79"/>
  <c r="AD394" i="79"/>
  <c r="AE394" i="79"/>
  <c r="AF394" i="79"/>
  <c r="AG394" i="79"/>
  <c r="AH394" i="79"/>
  <c r="Z395" i="79"/>
  <c r="AA395" i="79"/>
  <c r="AB395" i="79"/>
  <c r="AC395" i="79"/>
  <c r="AD395" i="79"/>
  <c r="AE395" i="79"/>
  <c r="AF395" i="79"/>
  <c r="AG395" i="79"/>
  <c r="AH395" i="79"/>
  <c r="Z396" i="79"/>
  <c r="AA396" i="79"/>
  <c r="AB396" i="79"/>
  <c r="AC396" i="79"/>
  <c r="AD396" i="79"/>
  <c r="AH396" i="79" s="1"/>
  <c r="AE396" i="79"/>
  <c r="AF396" i="79"/>
  <c r="AG396" i="79"/>
  <c r="Z397" i="79"/>
  <c r="AA397" i="79"/>
  <c r="AB397" i="79"/>
  <c r="AC397" i="79"/>
  <c r="AD397" i="79"/>
  <c r="AH397" i="79" s="1"/>
  <c r="AE397" i="79"/>
  <c r="AF397" i="79"/>
  <c r="AG397" i="79"/>
  <c r="Z398" i="79"/>
  <c r="AA398" i="79"/>
  <c r="AB398" i="79"/>
  <c r="AC398" i="79"/>
  <c r="AD398" i="79"/>
  <c r="AH398" i="79" s="1"/>
  <c r="AE398" i="79"/>
  <c r="AF398" i="79"/>
  <c r="AG398" i="79"/>
  <c r="Z399" i="79"/>
  <c r="AA399" i="79"/>
  <c r="AB399" i="79"/>
  <c r="AC399" i="79"/>
  <c r="AD399" i="79"/>
  <c r="AH399" i="79" s="1"/>
  <c r="AE399" i="79"/>
  <c r="AF399" i="79"/>
  <c r="AG399" i="79"/>
  <c r="Z400" i="79"/>
  <c r="AA400" i="79"/>
  <c r="AB400" i="79"/>
  <c r="AC400" i="79"/>
  <c r="AD400" i="79"/>
  <c r="AE400" i="79"/>
  <c r="AF400" i="79"/>
  <c r="AG400" i="79"/>
  <c r="AH400" i="79"/>
  <c r="Z401" i="79"/>
  <c r="AA401" i="79"/>
  <c r="AB401" i="79"/>
  <c r="AC401" i="79"/>
  <c r="AD401" i="79"/>
  <c r="AE401" i="79"/>
  <c r="AF401" i="79"/>
  <c r="AG401" i="79"/>
  <c r="AH401" i="79"/>
  <c r="Z402" i="79"/>
  <c r="AA402" i="79"/>
  <c r="AB402" i="79"/>
  <c r="AC402" i="79"/>
  <c r="AD402" i="79"/>
  <c r="AE402" i="79"/>
  <c r="AF402" i="79"/>
  <c r="AG402" i="79"/>
  <c r="AH402" i="79"/>
  <c r="Z403" i="79"/>
  <c r="AA403" i="79"/>
  <c r="AB403" i="79"/>
  <c r="AC403" i="79"/>
  <c r="AD403" i="79"/>
  <c r="AE403" i="79"/>
  <c r="AF403" i="79"/>
  <c r="AG403" i="79"/>
  <c r="AH403" i="79"/>
  <c r="Z404" i="79"/>
  <c r="AA404" i="79"/>
  <c r="AB404" i="79"/>
  <c r="AC404" i="79"/>
  <c r="AD404" i="79"/>
  <c r="AH404" i="79" s="1"/>
  <c r="AE404" i="79"/>
  <c r="AF404" i="79"/>
  <c r="AG404" i="79"/>
  <c r="Z405" i="79"/>
  <c r="AA405" i="79"/>
  <c r="AB405" i="79"/>
  <c r="AC405" i="79"/>
  <c r="AD405" i="79"/>
  <c r="AH405" i="79" s="1"/>
  <c r="AE405" i="79"/>
  <c r="AF405" i="79"/>
  <c r="AG405" i="79"/>
  <c r="Z406" i="79"/>
  <c r="AA406" i="79"/>
  <c r="AB406" i="79"/>
  <c r="AC406" i="79"/>
  <c r="AD406" i="79"/>
  <c r="AH406" i="79" s="1"/>
  <c r="AE406" i="79"/>
  <c r="AF406" i="79"/>
  <c r="AG406" i="79"/>
  <c r="Z407" i="79"/>
  <c r="AA407" i="79"/>
  <c r="AB407" i="79"/>
  <c r="AC407" i="79"/>
  <c r="AD407" i="79"/>
  <c r="AH407" i="79" s="1"/>
  <c r="AE407" i="79"/>
  <c r="AF407" i="79"/>
  <c r="AG407" i="79"/>
  <c r="Z408" i="79"/>
  <c r="AA408" i="79"/>
  <c r="AB408" i="79"/>
  <c r="AC408" i="79"/>
  <c r="AD408" i="79"/>
  <c r="AE408" i="79"/>
  <c r="AF408" i="79"/>
  <c r="AG408" i="79"/>
  <c r="AH408" i="79"/>
  <c r="Z409" i="79"/>
  <c r="AA409" i="79"/>
  <c r="AB409" i="79"/>
  <c r="AC409" i="79"/>
  <c r="AD409" i="79"/>
  <c r="AE409" i="79"/>
  <c r="AF409" i="79"/>
  <c r="AG409" i="79"/>
  <c r="AH409" i="79"/>
  <c r="Z410" i="79"/>
  <c r="AA410" i="79"/>
  <c r="AB410" i="79"/>
  <c r="AC410" i="79"/>
  <c r="AD410" i="79"/>
  <c r="AE410" i="79"/>
  <c r="AF410" i="79"/>
  <c r="AG410" i="79"/>
  <c r="AH410" i="79"/>
  <c r="Z411" i="79"/>
  <c r="AA411" i="79"/>
  <c r="AB411" i="79"/>
  <c r="AC411" i="79"/>
  <c r="AD411" i="79"/>
  <c r="AE411" i="79"/>
  <c r="AF411" i="79"/>
  <c r="AG411" i="79"/>
  <c r="AH411" i="79"/>
  <c r="Z412" i="79"/>
  <c r="AA412" i="79"/>
  <c r="AB412" i="79"/>
  <c r="AC412" i="79"/>
  <c r="AD412" i="79"/>
  <c r="AH412" i="79" s="1"/>
  <c r="AE412" i="79"/>
  <c r="AF412" i="79"/>
  <c r="AG412" i="79"/>
  <c r="Z413" i="79"/>
  <c r="AA413" i="79"/>
  <c r="AB413" i="79"/>
  <c r="AC413" i="79"/>
  <c r="AD413" i="79"/>
  <c r="AH413" i="79" s="1"/>
  <c r="AE413" i="79"/>
  <c r="AF413" i="79"/>
  <c r="AG413" i="79"/>
  <c r="Z414" i="79"/>
  <c r="AA414" i="79"/>
  <c r="AB414" i="79"/>
  <c r="AC414" i="79"/>
  <c r="AD414" i="79"/>
  <c r="AH414" i="79" s="1"/>
  <c r="AE414" i="79"/>
  <c r="AF414" i="79"/>
  <c r="AG414" i="79"/>
  <c r="Z415" i="79"/>
  <c r="AA415" i="79"/>
  <c r="AB415" i="79"/>
  <c r="AC415" i="79"/>
  <c r="AD415" i="79"/>
  <c r="AH415" i="79" s="1"/>
  <c r="AE415" i="79"/>
  <c r="AF415" i="79"/>
  <c r="AG415" i="79"/>
  <c r="Z416" i="79"/>
  <c r="AA416" i="79"/>
  <c r="AB416" i="79"/>
  <c r="AC416" i="79"/>
  <c r="AD416" i="79"/>
  <c r="AE416" i="79"/>
  <c r="AF416" i="79"/>
  <c r="AG416" i="79"/>
  <c r="AH416" i="79"/>
  <c r="Z417" i="79"/>
  <c r="AA417" i="79"/>
  <c r="AB417" i="79"/>
  <c r="AC417" i="79"/>
  <c r="AD417" i="79"/>
  <c r="AE417" i="79"/>
  <c r="AF417" i="79"/>
  <c r="AG417" i="79"/>
  <c r="AH417" i="79"/>
  <c r="Z418" i="79"/>
  <c r="AA418" i="79"/>
  <c r="AB418" i="79"/>
  <c r="AC418" i="79"/>
  <c r="AD418" i="79"/>
  <c r="AE418" i="79"/>
  <c r="AF418" i="79"/>
  <c r="AG418" i="79"/>
  <c r="AH418" i="79"/>
  <c r="Z419" i="79"/>
  <c r="AA419" i="79"/>
  <c r="AB419" i="79"/>
  <c r="AC419" i="79"/>
  <c r="AD419" i="79"/>
  <c r="AE419" i="79"/>
  <c r="AF419" i="79"/>
  <c r="AG419" i="79"/>
  <c r="AH419" i="79"/>
  <c r="Z420" i="79"/>
  <c r="AA420" i="79"/>
  <c r="AB420" i="79"/>
  <c r="AC420" i="79"/>
  <c r="AD420" i="79"/>
  <c r="AH420" i="79" s="1"/>
  <c r="AE420" i="79"/>
  <c r="AF420" i="79"/>
  <c r="AG420" i="79"/>
  <c r="Z421" i="79"/>
  <c r="AA421" i="79"/>
  <c r="AB421" i="79"/>
  <c r="AC421" i="79"/>
  <c r="AD421" i="79"/>
  <c r="AH421" i="79" s="1"/>
  <c r="AE421" i="79"/>
  <c r="AF421" i="79"/>
  <c r="AG421" i="79"/>
  <c r="Z422" i="79"/>
  <c r="AA422" i="79"/>
  <c r="AB422" i="79"/>
  <c r="AC422" i="79"/>
  <c r="AD422" i="79"/>
  <c r="AH422" i="79" s="1"/>
  <c r="AE422" i="79"/>
  <c r="AF422" i="79"/>
  <c r="AG422" i="79"/>
  <c r="Z423" i="79"/>
  <c r="AA423" i="79"/>
  <c r="AB423" i="79"/>
  <c r="AC423" i="79"/>
  <c r="AD423" i="79"/>
  <c r="AH423" i="79" s="1"/>
  <c r="AE423" i="79"/>
  <c r="AF423" i="79"/>
  <c r="AG423" i="79"/>
  <c r="Z424" i="79"/>
  <c r="AA424" i="79"/>
  <c r="AB424" i="79"/>
  <c r="AC424" i="79"/>
  <c r="AD424" i="79"/>
  <c r="AE424" i="79"/>
  <c r="AF424" i="79"/>
  <c r="AG424" i="79"/>
  <c r="AH424" i="79"/>
  <c r="Z425" i="79"/>
  <c r="AA425" i="79"/>
  <c r="AB425" i="79"/>
  <c r="AC425" i="79"/>
  <c r="AD425" i="79"/>
  <c r="AE425" i="79"/>
  <c r="AF425" i="79"/>
  <c r="AG425" i="79"/>
  <c r="AH425" i="79"/>
  <c r="Z426" i="79"/>
  <c r="AA426" i="79"/>
  <c r="AB426" i="79"/>
  <c r="AC426" i="79"/>
  <c r="AD426" i="79"/>
  <c r="AE426" i="79"/>
  <c r="AF426" i="79"/>
  <c r="AG426" i="79"/>
  <c r="AH426" i="79"/>
  <c r="Z427" i="79"/>
  <c r="AA427" i="79"/>
  <c r="AB427" i="79"/>
  <c r="AC427" i="79"/>
  <c r="AD427" i="79"/>
  <c r="AE427" i="79"/>
  <c r="AF427" i="79"/>
  <c r="AG427" i="79"/>
  <c r="AH427" i="79"/>
  <c r="Z428" i="79"/>
  <c r="AA428" i="79"/>
  <c r="AB428" i="79"/>
  <c r="AC428" i="79"/>
  <c r="AD428" i="79"/>
  <c r="AH428" i="79" s="1"/>
  <c r="AE428" i="79"/>
  <c r="AF428" i="79"/>
  <c r="AG428" i="79"/>
  <c r="Z429" i="79"/>
  <c r="AA429" i="79"/>
  <c r="AB429" i="79"/>
  <c r="AC429" i="79"/>
  <c r="AD429" i="79"/>
  <c r="AH429" i="79" s="1"/>
  <c r="AE429" i="79"/>
  <c r="AF429" i="79"/>
  <c r="AG429" i="79"/>
  <c r="Z430" i="79"/>
  <c r="AA430" i="79"/>
  <c r="AB430" i="79"/>
  <c r="AC430" i="79"/>
  <c r="AD430" i="79"/>
  <c r="AH430" i="79" s="1"/>
  <c r="AE430" i="79"/>
  <c r="AF430" i="79"/>
  <c r="AG430" i="79"/>
  <c r="Z431" i="79"/>
  <c r="AA431" i="79"/>
  <c r="AB431" i="79"/>
  <c r="AC431" i="79"/>
  <c r="AD431" i="79"/>
  <c r="AH431" i="79" s="1"/>
  <c r="AE431" i="79"/>
  <c r="AF431" i="79"/>
  <c r="AG431" i="79"/>
  <c r="Z432" i="79"/>
  <c r="AA432" i="79"/>
  <c r="AB432" i="79"/>
  <c r="AC432" i="79"/>
  <c r="AD432" i="79"/>
  <c r="AE432" i="79"/>
  <c r="AF432" i="79"/>
  <c r="AG432" i="79"/>
  <c r="AH432" i="79"/>
  <c r="Z433" i="79"/>
  <c r="AA433" i="79"/>
  <c r="AB433" i="79"/>
  <c r="AC433" i="79"/>
  <c r="AD433" i="79"/>
  <c r="AE433" i="79"/>
  <c r="AF433" i="79"/>
  <c r="AG433" i="79"/>
  <c r="AH433" i="79"/>
  <c r="Z434" i="79"/>
  <c r="AA434" i="79"/>
  <c r="AB434" i="79"/>
  <c r="AC434" i="79"/>
  <c r="AD434" i="79"/>
  <c r="AE434" i="79"/>
  <c r="AF434" i="79"/>
  <c r="AG434" i="79"/>
  <c r="AH434" i="79"/>
  <c r="Z435" i="79"/>
  <c r="AA435" i="79"/>
  <c r="AB435" i="79"/>
  <c r="AC435" i="79"/>
  <c r="AD435" i="79"/>
  <c r="AE435" i="79"/>
  <c r="AF435" i="79"/>
  <c r="AG435" i="79"/>
  <c r="AH435" i="79"/>
  <c r="Z436" i="79"/>
  <c r="AA436" i="79"/>
  <c r="AB436" i="79"/>
  <c r="AC436" i="79"/>
  <c r="AD436" i="79"/>
  <c r="AH436" i="79" s="1"/>
  <c r="AE436" i="79"/>
  <c r="AF436" i="79"/>
  <c r="AG436" i="79"/>
  <c r="Z437" i="79"/>
  <c r="AA437" i="79"/>
  <c r="AB437" i="79"/>
  <c r="AC437" i="79"/>
  <c r="AD437" i="79"/>
  <c r="AH437" i="79" s="1"/>
  <c r="AE437" i="79"/>
  <c r="AF437" i="79"/>
  <c r="AG437" i="79"/>
  <c r="Z438" i="79"/>
  <c r="AA438" i="79"/>
  <c r="AB438" i="79"/>
  <c r="AC438" i="79"/>
  <c r="AD438" i="79"/>
  <c r="AH438" i="79" s="1"/>
  <c r="AE438" i="79"/>
  <c r="AF438" i="79"/>
  <c r="AG438" i="79"/>
  <c r="Z439" i="79"/>
  <c r="AA439" i="79"/>
  <c r="AB439" i="79"/>
  <c r="AC439" i="79"/>
  <c r="AD439" i="79"/>
  <c r="AH439" i="79" s="1"/>
  <c r="AE439" i="79"/>
  <c r="AF439" i="79"/>
  <c r="AG439" i="79"/>
  <c r="Z440" i="79"/>
  <c r="AA440" i="79"/>
  <c r="AB440" i="79"/>
  <c r="AC440" i="79"/>
  <c r="AD440" i="79"/>
  <c r="AE440" i="79"/>
  <c r="AF440" i="79"/>
  <c r="AG440" i="79"/>
  <c r="AH440" i="79"/>
  <c r="Z441" i="79"/>
  <c r="AA441" i="79"/>
  <c r="AB441" i="79"/>
  <c r="AC441" i="79"/>
  <c r="AD441" i="79"/>
  <c r="AE441" i="79"/>
  <c r="AF441" i="79"/>
  <c r="AG441" i="79"/>
  <c r="AH441" i="79"/>
  <c r="Z442" i="79"/>
  <c r="AA442" i="79"/>
  <c r="AB442" i="79"/>
  <c r="AC442" i="79"/>
  <c r="AD442" i="79"/>
  <c r="AE442" i="79"/>
  <c r="AF442" i="79"/>
  <c r="AG442" i="79"/>
  <c r="AH442" i="79"/>
  <c r="Z443" i="79"/>
  <c r="AA443" i="79"/>
  <c r="AB443" i="79"/>
  <c r="AC443" i="79"/>
  <c r="AD443" i="79"/>
  <c r="AE443" i="79"/>
  <c r="AF443" i="79"/>
  <c r="AG443" i="79"/>
  <c r="AH443" i="79"/>
  <c r="Z444" i="79"/>
  <c r="AA444" i="79"/>
  <c r="AB444" i="79"/>
  <c r="AC444" i="79"/>
  <c r="AD444" i="79"/>
  <c r="AH444" i="79" s="1"/>
  <c r="AE444" i="79"/>
  <c r="AF444" i="79"/>
  <c r="AG444" i="79"/>
  <c r="Z445" i="79"/>
  <c r="AA445" i="79"/>
  <c r="AB445" i="79"/>
  <c r="AC445" i="79"/>
  <c r="AD445" i="79"/>
  <c r="AH445" i="79" s="1"/>
  <c r="AE445" i="79"/>
  <c r="AF445" i="79"/>
  <c r="AG445" i="79"/>
  <c r="Z446" i="79"/>
  <c r="AA446" i="79"/>
  <c r="AB446" i="79"/>
  <c r="AC446" i="79"/>
  <c r="AD446" i="79"/>
  <c r="AH446" i="79" s="1"/>
  <c r="AE446" i="79"/>
  <c r="AF446" i="79"/>
  <c r="AG446" i="79"/>
  <c r="Z447" i="79"/>
  <c r="AA447" i="79"/>
  <c r="AB447" i="79"/>
  <c r="AC447" i="79"/>
  <c r="AD447" i="79"/>
  <c r="AH447" i="79" s="1"/>
  <c r="AE447" i="79"/>
  <c r="AF447" i="79"/>
  <c r="AG447" i="79"/>
  <c r="Z448" i="79"/>
  <c r="AA448" i="79"/>
  <c r="AB448" i="79"/>
  <c r="AC448" i="79"/>
  <c r="AD448" i="79"/>
  <c r="AE448" i="79"/>
  <c r="AF448" i="79"/>
  <c r="AG448" i="79"/>
  <c r="AH448" i="79"/>
  <c r="Z449" i="79"/>
  <c r="AA449" i="79"/>
  <c r="AB449" i="79"/>
  <c r="AC449" i="79"/>
  <c r="AD449" i="79"/>
  <c r="AE449" i="79"/>
  <c r="AF449" i="79"/>
  <c r="AG449" i="79"/>
  <c r="AH449" i="79"/>
  <c r="Z450" i="79"/>
  <c r="AA450" i="79"/>
  <c r="AB450" i="79"/>
  <c r="AC450" i="79"/>
  <c r="AD450" i="79"/>
  <c r="AE450" i="79"/>
  <c r="AF450" i="79"/>
  <c r="AG450" i="79"/>
  <c r="AH450" i="79"/>
  <c r="Z451" i="79"/>
  <c r="AA451" i="79"/>
  <c r="AB451" i="79"/>
  <c r="AC451" i="79"/>
  <c r="AD451" i="79"/>
  <c r="AE451" i="79"/>
  <c r="AF451" i="79"/>
  <c r="AG451" i="79"/>
  <c r="AH451" i="79"/>
  <c r="Z452" i="79"/>
  <c r="AA452" i="79"/>
  <c r="AB452" i="79"/>
  <c r="AC452" i="79"/>
  <c r="AD452" i="79"/>
  <c r="AH452" i="79" s="1"/>
  <c r="AE452" i="79"/>
  <c r="AF452" i="79"/>
  <c r="AG452" i="79"/>
  <c r="Z453" i="79"/>
  <c r="AA453" i="79"/>
  <c r="AB453" i="79"/>
  <c r="AC453" i="79"/>
  <c r="AD453" i="79"/>
  <c r="AH453" i="79" s="1"/>
  <c r="AE453" i="79"/>
  <c r="AF453" i="79"/>
  <c r="AG453" i="79"/>
  <c r="Z454" i="79"/>
  <c r="AA454" i="79"/>
  <c r="AB454" i="79"/>
  <c r="AC454" i="79"/>
  <c r="AD454" i="79"/>
  <c r="AH454" i="79" s="1"/>
  <c r="AE454" i="79"/>
  <c r="AF454" i="79"/>
  <c r="AG454" i="79"/>
  <c r="Z455" i="79"/>
  <c r="AA455" i="79"/>
  <c r="AB455" i="79"/>
  <c r="AC455" i="79"/>
  <c r="AD455" i="79"/>
  <c r="AH455" i="79" s="1"/>
  <c r="AE455" i="79"/>
  <c r="AF455" i="79"/>
  <c r="AG455" i="79"/>
  <c r="Z456" i="79"/>
  <c r="AA456" i="79"/>
  <c r="AB456" i="79"/>
  <c r="AC456" i="79"/>
  <c r="AD456" i="79"/>
  <c r="AE456" i="79"/>
  <c r="AF456" i="79"/>
  <c r="AG456" i="79"/>
  <c r="AH456" i="79"/>
  <c r="Z457" i="79"/>
  <c r="AA457" i="79"/>
  <c r="AB457" i="79"/>
  <c r="AC457" i="79"/>
  <c r="AD457" i="79"/>
  <c r="AE457" i="79"/>
  <c r="AF457" i="79"/>
  <c r="AG457" i="79"/>
  <c r="AH457" i="79"/>
  <c r="Z458" i="79"/>
  <c r="AA458" i="79"/>
  <c r="AB458" i="79"/>
  <c r="AC458" i="79"/>
  <c r="AD458" i="79"/>
  <c r="AE458" i="79"/>
  <c r="AF458" i="79"/>
  <c r="AG458" i="79"/>
  <c r="AH458" i="79"/>
  <c r="Z459" i="79"/>
  <c r="AA459" i="79"/>
  <c r="AB459" i="79"/>
  <c r="AC459" i="79"/>
  <c r="AD459" i="79"/>
  <c r="AE459" i="79"/>
  <c r="AF459" i="79"/>
  <c r="AG459" i="79"/>
  <c r="AH459" i="79"/>
  <c r="Z460" i="79"/>
  <c r="AA460" i="79"/>
  <c r="AB460" i="79"/>
  <c r="AC460" i="79"/>
  <c r="AD460" i="79"/>
  <c r="AH460" i="79" s="1"/>
  <c r="AE460" i="79"/>
  <c r="AF460" i="79"/>
  <c r="AG460" i="79"/>
  <c r="Z461" i="79"/>
  <c r="AA461" i="79"/>
  <c r="AB461" i="79"/>
  <c r="AC461" i="79"/>
  <c r="AD461" i="79"/>
  <c r="AH461" i="79" s="1"/>
  <c r="AE461" i="79"/>
  <c r="AF461" i="79"/>
  <c r="AG461" i="79"/>
  <c r="Z462" i="79"/>
  <c r="AA462" i="79"/>
  <c r="AB462" i="79"/>
  <c r="AC462" i="79"/>
  <c r="AD462" i="79"/>
  <c r="AH462" i="79" s="1"/>
  <c r="AE462" i="79"/>
  <c r="AF462" i="79"/>
  <c r="AG462" i="79"/>
  <c r="Z463" i="79"/>
  <c r="AA463" i="79"/>
  <c r="AB463" i="79"/>
  <c r="AC463" i="79"/>
  <c r="AD463" i="79"/>
  <c r="AH463" i="79" s="1"/>
  <c r="AE463" i="79"/>
  <c r="AF463" i="79"/>
  <c r="AG463" i="79"/>
  <c r="Z464" i="79"/>
  <c r="AA464" i="79"/>
  <c r="AB464" i="79"/>
  <c r="AC464" i="79"/>
  <c r="AD464" i="79"/>
  <c r="AE464" i="79"/>
  <c r="AF464" i="79"/>
  <c r="AG464" i="79"/>
  <c r="AH464" i="79"/>
  <c r="Z465" i="79"/>
  <c r="AA465" i="79"/>
  <c r="AB465" i="79"/>
  <c r="AC465" i="79"/>
  <c r="AD465" i="79"/>
  <c r="AE465" i="79"/>
  <c r="AF465" i="79"/>
  <c r="AG465" i="79"/>
  <c r="AH465" i="79"/>
  <c r="Z466" i="79"/>
  <c r="AA466" i="79"/>
  <c r="AB466" i="79"/>
  <c r="AC466" i="79"/>
  <c r="AD466" i="79"/>
  <c r="AE466" i="79"/>
  <c r="AF466" i="79"/>
  <c r="AG466" i="79"/>
  <c r="AH466" i="79"/>
  <c r="Z467" i="79"/>
  <c r="AA467" i="79"/>
  <c r="AB467" i="79"/>
  <c r="AC467" i="79"/>
  <c r="AD467" i="79"/>
  <c r="AE467" i="79"/>
  <c r="AF467" i="79"/>
  <c r="AG467" i="79"/>
  <c r="AH467" i="79"/>
  <c r="Z468" i="79"/>
  <c r="AA468" i="79"/>
  <c r="AB468" i="79"/>
  <c r="AC468" i="79"/>
  <c r="AD468" i="79"/>
  <c r="AH468" i="79" s="1"/>
  <c r="AE468" i="79"/>
  <c r="AF468" i="79"/>
  <c r="AG468" i="79"/>
  <c r="Z469" i="79"/>
  <c r="AA469" i="79"/>
  <c r="AB469" i="79"/>
  <c r="AC469" i="79"/>
  <c r="AD469" i="79"/>
  <c r="AH469" i="79" s="1"/>
  <c r="AE469" i="79"/>
  <c r="AF469" i="79"/>
  <c r="AG469" i="79"/>
  <c r="Z470" i="79"/>
  <c r="AA470" i="79"/>
  <c r="AB470" i="79"/>
  <c r="AC470" i="79"/>
  <c r="AD470" i="79"/>
  <c r="AH470" i="79" s="1"/>
  <c r="AE470" i="79"/>
  <c r="AF470" i="79"/>
  <c r="AG470" i="79"/>
  <c r="Z471" i="79"/>
  <c r="AA471" i="79"/>
  <c r="AB471" i="79"/>
  <c r="AC471" i="79"/>
  <c r="AD471" i="79"/>
  <c r="AH471" i="79" s="1"/>
  <c r="AE471" i="79"/>
  <c r="AF471" i="79"/>
  <c r="AG471" i="79"/>
  <c r="Z472" i="79"/>
  <c r="AA472" i="79"/>
  <c r="AB472" i="79"/>
  <c r="AC472" i="79"/>
  <c r="AD472" i="79"/>
  <c r="AE472" i="79"/>
  <c r="AF472" i="79"/>
  <c r="AG472" i="79"/>
  <c r="AH472" i="79"/>
  <c r="Z473" i="79"/>
  <c r="AA473" i="79"/>
  <c r="AB473" i="79"/>
  <c r="AC473" i="79"/>
  <c r="AD473" i="79"/>
  <c r="AE473" i="79"/>
  <c r="AF473" i="79"/>
  <c r="AG473" i="79"/>
  <c r="AH473" i="79"/>
  <c r="Z474" i="79"/>
  <c r="AA474" i="79"/>
  <c r="AB474" i="79"/>
  <c r="AC474" i="79"/>
  <c r="AD474" i="79"/>
  <c r="AE474" i="79"/>
  <c r="AF474" i="79"/>
  <c r="AG474" i="79"/>
  <c r="AH474" i="79"/>
  <c r="Z475" i="79"/>
  <c r="AA475" i="79"/>
  <c r="AB475" i="79"/>
  <c r="AC475" i="79"/>
  <c r="AD475" i="79"/>
  <c r="AE475" i="79"/>
  <c r="AF475" i="79"/>
  <c r="AG475" i="79"/>
  <c r="AH475" i="79"/>
  <c r="Z476" i="79"/>
  <c r="AA476" i="79"/>
  <c r="AB476" i="79"/>
  <c r="AC476" i="79"/>
  <c r="AD476" i="79"/>
  <c r="AH476" i="79" s="1"/>
  <c r="AE476" i="79"/>
  <c r="AF476" i="79"/>
  <c r="AG476" i="79"/>
  <c r="Z477" i="79"/>
  <c r="AA477" i="79"/>
  <c r="AB477" i="79"/>
  <c r="AC477" i="79"/>
  <c r="AD477" i="79"/>
  <c r="AH477" i="79" s="1"/>
  <c r="AE477" i="79"/>
  <c r="AF477" i="79"/>
  <c r="AG477" i="79"/>
  <c r="Z478" i="79"/>
  <c r="AA478" i="79"/>
  <c r="AB478" i="79"/>
  <c r="AC478" i="79"/>
  <c r="AD478" i="79"/>
  <c r="AH478" i="79" s="1"/>
  <c r="AE478" i="79"/>
  <c r="AF478" i="79"/>
  <c r="AG478" i="79"/>
  <c r="Z479" i="79"/>
  <c r="AA479" i="79"/>
  <c r="AB479" i="79"/>
  <c r="AC479" i="79"/>
  <c r="AD479" i="79"/>
  <c r="AH479" i="79" s="1"/>
  <c r="AE479" i="79"/>
  <c r="AF479" i="79"/>
  <c r="AG479" i="79"/>
  <c r="Z480" i="79"/>
  <c r="AA480" i="79"/>
  <c r="AB480" i="79"/>
  <c r="AC480" i="79"/>
  <c r="AD480" i="79"/>
  <c r="AE480" i="79"/>
  <c r="AF480" i="79"/>
  <c r="AG480" i="79"/>
  <c r="AH480" i="79"/>
  <c r="Z481" i="79"/>
  <c r="AA481" i="79"/>
  <c r="AB481" i="79"/>
  <c r="AC481" i="79"/>
  <c r="AD481" i="79"/>
  <c r="AE481" i="79"/>
  <c r="AF481" i="79"/>
  <c r="AG481" i="79"/>
  <c r="AH481" i="79"/>
  <c r="Z482" i="79"/>
  <c r="AA482" i="79"/>
  <c r="AB482" i="79"/>
  <c r="AC482" i="79"/>
  <c r="AD482" i="79"/>
  <c r="AE482" i="79"/>
  <c r="AF482" i="79"/>
  <c r="AG482" i="79"/>
  <c r="AH482" i="79"/>
  <c r="Z483" i="79"/>
  <c r="AA483" i="79"/>
  <c r="AB483" i="79"/>
  <c r="AC483" i="79"/>
  <c r="AD483" i="79"/>
  <c r="AE483" i="79"/>
  <c r="AF483" i="79"/>
  <c r="AG483" i="79"/>
  <c r="AH483" i="79"/>
  <c r="Z484" i="79"/>
  <c r="AA484" i="79"/>
  <c r="AB484" i="79"/>
  <c r="AC484" i="79"/>
  <c r="AD484" i="79"/>
  <c r="AH484" i="79" s="1"/>
  <c r="AE484" i="79"/>
  <c r="AF484" i="79"/>
  <c r="AG484" i="79"/>
  <c r="Z485" i="79"/>
  <c r="AA485" i="79"/>
  <c r="AB485" i="79"/>
  <c r="AC485" i="79"/>
  <c r="AD485" i="79"/>
  <c r="AH485" i="79" s="1"/>
  <c r="AE485" i="79"/>
  <c r="AF485" i="79"/>
  <c r="AG485" i="79"/>
  <c r="Z486" i="79"/>
  <c r="AA486" i="79"/>
  <c r="AB486" i="79"/>
  <c r="AC486" i="79"/>
  <c r="AD486" i="79"/>
  <c r="AH486" i="79" s="1"/>
  <c r="AE486" i="79"/>
  <c r="AF486" i="79"/>
  <c r="AG486" i="79"/>
  <c r="Z487" i="79"/>
  <c r="AA487" i="79"/>
  <c r="AB487" i="79"/>
  <c r="AC487" i="79"/>
  <c r="AD487" i="79"/>
  <c r="AH487" i="79" s="1"/>
  <c r="AE487" i="79"/>
  <c r="AF487" i="79"/>
  <c r="AG487" i="79"/>
  <c r="Z488" i="79"/>
  <c r="AA488" i="79"/>
  <c r="AB488" i="79"/>
  <c r="AC488" i="79"/>
  <c r="AD488" i="79"/>
  <c r="AE488" i="79"/>
  <c r="AF488" i="79"/>
  <c r="AG488" i="79"/>
  <c r="AH488" i="79"/>
  <c r="Z489" i="79"/>
  <c r="AA489" i="79"/>
  <c r="AB489" i="79"/>
  <c r="AC489" i="79"/>
  <c r="AD489" i="79"/>
  <c r="AE489" i="79"/>
  <c r="AF489" i="79"/>
  <c r="AG489" i="79"/>
  <c r="AH489" i="79"/>
  <c r="Z490" i="79"/>
  <c r="AA490" i="79"/>
  <c r="AB490" i="79"/>
  <c r="AC490" i="79"/>
  <c r="AD490" i="79"/>
  <c r="AE490" i="79"/>
  <c r="AF490" i="79"/>
  <c r="AG490" i="79"/>
  <c r="AH490" i="79"/>
  <c r="Z491" i="79"/>
  <c r="AA491" i="79"/>
  <c r="AB491" i="79"/>
  <c r="AC491" i="79"/>
  <c r="AD491" i="79"/>
  <c r="AE491" i="79"/>
  <c r="AF491" i="79"/>
  <c r="AG491" i="79"/>
  <c r="AH491" i="79"/>
  <c r="Z492" i="79"/>
  <c r="AA492" i="79"/>
  <c r="AB492" i="79"/>
  <c r="AC492" i="79"/>
  <c r="AD492" i="79"/>
  <c r="AH492" i="79" s="1"/>
  <c r="AE492" i="79"/>
  <c r="AF492" i="79"/>
  <c r="AG492" i="79"/>
  <c r="Z493" i="79"/>
  <c r="AA493" i="79"/>
  <c r="AB493" i="79"/>
  <c r="AC493" i="79"/>
  <c r="AD493" i="79"/>
  <c r="AH493" i="79" s="1"/>
  <c r="AE493" i="79"/>
  <c r="AF493" i="79"/>
  <c r="AG493" i="79"/>
  <c r="Z494" i="79"/>
  <c r="AA494" i="79"/>
  <c r="AB494" i="79"/>
  <c r="AC494" i="79"/>
  <c r="AD494" i="79"/>
  <c r="AH494" i="79" s="1"/>
  <c r="AE494" i="79"/>
  <c r="AF494" i="79"/>
  <c r="AG494" i="79"/>
  <c r="Z495" i="79"/>
  <c r="AA495" i="79"/>
  <c r="AB495" i="79"/>
  <c r="AC495" i="79"/>
  <c r="AD495" i="79"/>
  <c r="AH495" i="79" s="1"/>
  <c r="AE495" i="79"/>
  <c r="AF495" i="79"/>
  <c r="AG495" i="79"/>
  <c r="Z496" i="79"/>
  <c r="AA496" i="79"/>
  <c r="AB496" i="79"/>
  <c r="AC496" i="79"/>
  <c r="AD496" i="79"/>
  <c r="AE496" i="79"/>
  <c r="AF496" i="79"/>
  <c r="AG496" i="79"/>
  <c r="AH496" i="79"/>
  <c r="Z497" i="79"/>
  <c r="AA497" i="79"/>
  <c r="AB497" i="79"/>
  <c r="AC497" i="79"/>
  <c r="AD497" i="79"/>
  <c r="AE497" i="79"/>
  <c r="AF497" i="79"/>
  <c r="AG497" i="79"/>
  <c r="AH497" i="79"/>
  <c r="Z498" i="79"/>
  <c r="AA498" i="79"/>
  <c r="AB498" i="79"/>
  <c r="AC498" i="79"/>
  <c r="AD498" i="79"/>
  <c r="AE498" i="79"/>
  <c r="AF498" i="79"/>
  <c r="AG498" i="79"/>
  <c r="AH498" i="79"/>
  <c r="Z499" i="79"/>
  <c r="AA499" i="79"/>
  <c r="AB499" i="79"/>
  <c r="AC499" i="79"/>
  <c r="AD499" i="79"/>
  <c r="AE499" i="79"/>
  <c r="AF499" i="79"/>
  <c r="AG499" i="79"/>
  <c r="AH499" i="79"/>
  <c r="Z500" i="79"/>
  <c r="AA500" i="79"/>
  <c r="AB500" i="79"/>
  <c r="AC500" i="79"/>
  <c r="AD500" i="79"/>
  <c r="AH500" i="79" s="1"/>
  <c r="AE500" i="79"/>
  <c r="AF500" i="79"/>
  <c r="AG500" i="79"/>
  <c r="Z501" i="79"/>
  <c r="AA501" i="79"/>
  <c r="AB501" i="79"/>
  <c r="AC501" i="79"/>
  <c r="AD501" i="79"/>
  <c r="AH501" i="79" s="1"/>
  <c r="AE501" i="79"/>
  <c r="AF501" i="79"/>
  <c r="AG501" i="79"/>
  <c r="Z502" i="79"/>
  <c r="AA502" i="79"/>
  <c r="AB502" i="79"/>
  <c r="AC502" i="79"/>
  <c r="AD502" i="79"/>
  <c r="AH502" i="79" s="1"/>
  <c r="AE502" i="79"/>
  <c r="AF502" i="79"/>
  <c r="AG502" i="79"/>
  <c r="Z503" i="79"/>
  <c r="AA503" i="79"/>
  <c r="AB503" i="79"/>
  <c r="AC503" i="79"/>
  <c r="AD503" i="79"/>
  <c r="AH503" i="79" s="1"/>
  <c r="AE503" i="79"/>
  <c r="AF503" i="79"/>
  <c r="AG503" i="79"/>
  <c r="Z504" i="79"/>
  <c r="AA504" i="79"/>
  <c r="AB504" i="79"/>
  <c r="AC504" i="79"/>
  <c r="AD504" i="79"/>
  <c r="AE504" i="79"/>
  <c r="AF504" i="79"/>
  <c r="AG504" i="79"/>
  <c r="AH504" i="79"/>
  <c r="Z505" i="79"/>
  <c r="AA505" i="79"/>
  <c r="AB505" i="79"/>
  <c r="AC505" i="79"/>
  <c r="AD505" i="79"/>
  <c r="AE505" i="79"/>
  <c r="AF505" i="79"/>
  <c r="AG505" i="79"/>
  <c r="AH505" i="79"/>
  <c r="Z506" i="79"/>
  <c r="AA506" i="79"/>
  <c r="AB506" i="79"/>
  <c r="AC506" i="79"/>
  <c r="AD506" i="79"/>
  <c r="AE506" i="79"/>
  <c r="AF506" i="79"/>
  <c r="AG506" i="79"/>
  <c r="AH506" i="79"/>
  <c r="Z507" i="79"/>
  <c r="AA507" i="79"/>
  <c r="AB507" i="79"/>
  <c r="AC507" i="79"/>
  <c r="AD507" i="79"/>
  <c r="AE507" i="79"/>
  <c r="AF507" i="79"/>
  <c r="AG507" i="79"/>
  <c r="AH507" i="79"/>
  <c r="Z508" i="79"/>
  <c r="AA508" i="79"/>
  <c r="AB508" i="79"/>
  <c r="AC508" i="79"/>
  <c r="AD508" i="79"/>
  <c r="AH508" i="79" s="1"/>
  <c r="AE508" i="79"/>
  <c r="AF508" i="79"/>
  <c r="AG508" i="79"/>
  <c r="Z509" i="79"/>
  <c r="AA509" i="79"/>
  <c r="AB509" i="79"/>
  <c r="AC509" i="79"/>
  <c r="AD509" i="79"/>
  <c r="AH509" i="79" s="1"/>
  <c r="AE509" i="79"/>
  <c r="AF509" i="79"/>
  <c r="AG509" i="79"/>
  <c r="Z510" i="79"/>
  <c r="AA510" i="79"/>
  <c r="AB510" i="79"/>
  <c r="AC510" i="79"/>
  <c r="AD510" i="79"/>
  <c r="AH510" i="79" s="1"/>
  <c r="AE510" i="79"/>
  <c r="AF510" i="79"/>
  <c r="AG510" i="79"/>
  <c r="Z511" i="79"/>
  <c r="AA511" i="79"/>
  <c r="AB511" i="79"/>
  <c r="AC511" i="79"/>
  <c r="AD511" i="79"/>
  <c r="AH511" i="79" s="1"/>
  <c r="AE511" i="79"/>
  <c r="AF511" i="79"/>
  <c r="AG511" i="79"/>
  <c r="Z512" i="79"/>
  <c r="AA512" i="79"/>
  <c r="AB512" i="79"/>
  <c r="AC512" i="79"/>
  <c r="AD512" i="79"/>
  <c r="AE512" i="79"/>
  <c r="AF512" i="79"/>
  <c r="AG512" i="79"/>
  <c r="AH512" i="79"/>
  <c r="Z513" i="79"/>
  <c r="AA513" i="79"/>
  <c r="AB513" i="79"/>
  <c r="AC513" i="79"/>
  <c r="AD513" i="79"/>
  <c r="AE513" i="79"/>
  <c r="AF513" i="79"/>
  <c r="AG513" i="79"/>
  <c r="AH513" i="79"/>
  <c r="Z514" i="79"/>
  <c r="AA514" i="79"/>
  <c r="AB514" i="79"/>
  <c r="AC514" i="79"/>
  <c r="AD514" i="79"/>
  <c r="AE514" i="79"/>
  <c r="AF514" i="79"/>
  <c r="AG514" i="79"/>
  <c r="AH514" i="79"/>
  <c r="Z515" i="79"/>
  <c r="AA515" i="79"/>
  <c r="AB515" i="79"/>
  <c r="AC515" i="79"/>
  <c r="AD515" i="79"/>
  <c r="AE515" i="79"/>
  <c r="AF515" i="79"/>
  <c r="AG515" i="79"/>
  <c r="AH515" i="79"/>
  <c r="Z516" i="79"/>
  <c r="AA516" i="79"/>
  <c r="AB516" i="79"/>
  <c r="AC516" i="79"/>
  <c r="AD516" i="79"/>
  <c r="AH516" i="79" s="1"/>
  <c r="AE516" i="79"/>
  <c r="AF516" i="79"/>
  <c r="AG516" i="79"/>
  <c r="Z517" i="79"/>
  <c r="AA517" i="79"/>
  <c r="AB517" i="79"/>
  <c r="AC517" i="79"/>
  <c r="AD517" i="79"/>
  <c r="AH517" i="79" s="1"/>
  <c r="AE517" i="79"/>
  <c r="AF517" i="79"/>
  <c r="AG517" i="79"/>
  <c r="Z518" i="79"/>
  <c r="AA518" i="79"/>
  <c r="AB518" i="79"/>
  <c r="AC518" i="79"/>
  <c r="AD518" i="79"/>
  <c r="AH518" i="79" s="1"/>
  <c r="AE518" i="79"/>
  <c r="AF518" i="79"/>
  <c r="AG518" i="79"/>
  <c r="Z519" i="79"/>
  <c r="AA519" i="79"/>
  <c r="AB519" i="79"/>
  <c r="AC519" i="79"/>
  <c r="AD519" i="79"/>
  <c r="AH519" i="79" s="1"/>
  <c r="AE519" i="79"/>
  <c r="AF519" i="79"/>
  <c r="AG519" i="79"/>
  <c r="Z520" i="79"/>
  <c r="AA520" i="79"/>
  <c r="AB520" i="79"/>
  <c r="AC520" i="79"/>
  <c r="AD520" i="79"/>
  <c r="AE520" i="79"/>
  <c r="AF520" i="79"/>
  <c r="AG520" i="79"/>
  <c r="AH520" i="79"/>
  <c r="Z521" i="79"/>
  <c r="AA521" i="79"/>
  <c r="AB521" i="79"/>
  <c r="AC521" i="79"/>
  <c r="AD521" i="79"/>
  <c r="AE521" i="79"/>
  <c r="AF521" i="79"/>
  <c r="AG521" i="79"/>
  <c r="AH521" i="79"/>
  <c r="Z522" i="79"/>
  <c r="AA522" i="79"/>
  <c r="AB522" i="79"/>
  <c r="AC522" i="79"/>
  <c r="AD522" i="79"/>
  <c r="AE522" i="79"/>
  <c r="AF522" i="79"/>
  <c r="AG522" i="79"/>
  <c r="AH522" i="79"/>
  <c r="Z523" i="79"/>
  <c r="AA523" i="79"/>
  <c r="AB523" i="79"/>
  <c r="AC523" i="79"/>
  <c r="AD523" i="79"/>
  <c r="AE523" i="79"/>
  <c r="AF523" i="79"/>
  <c r="AG523" i="79"/>
  <c r="AH523" i="79"/>
  <c r="Z524" i="79"/>
  <c r="AA524" i="79"/>
  <c r="AB524" i="79"/>
  <c r="AC524" i="79"/>
  <c r="AD524" i="79"/>
  <c r="AH524" i="79" s="1"/>
  <c r="AE524" i="79"/>
  <c r="AF524" i="79"/>
  <c r="AG524" i="79"/>
  <c r="Z525" i="79"/>
  <c r="AA525" i="79"/>
  <c r="AB525" i="79"/>
  <c r="AC525" i="79"/>
  <c r="AD525" i="79"/>
  <c r="AH525" i="79" s="1"/>
  <c r="AE525" i="79"/>
  <c r="AF525" i="79"/>
  <c r="AG525" i="79"/>
  <c r="Z526" i="79"/>
  <c r="AA526" i="79"/>
  <c r="AB526" i="79"/>
  <c r="AC526" i="79"/>
  <c r="AD526" i="79"/>
  <c r="AH526" i="79" s="1"/>
  <c r="AE526" i="79"/>
  <c r="AF526" i="79"/>
  <c r="AG526" i="79"/>
  <c r="Z527" i="79"/>
  <c r="AA527" i="79"/>
  <c r="AB527" i="79"/>
  <c r="AC527" i="79"/>
  <c r="AD527" i="79"/>
  <c r="AH527" i="79" s="1"/>
  <c r="AE527" i="79"/>
  <c r="AF527" i="79"/>
  <c r="AG527" i="79"/>
  <c r="Z528" i="79"/>
  <c r="AA528" i="79"/>
  <c r="AB528" i="79"/>
  <c r="AC528" i="79"/>
  <c r="AD528" i="79"/>
  <c r="AE528" i="79"/>
  <c r="AF528" i="79"/>
  <c r="AG528" i="79"/>
  <c r="AH528" i="79"/>
  <c r="Z529" i="79"/>
  <c r="AA529" i="79"/>
  <c r="AB529" i="79"/>
  <c r="AC529" i="79"/>
  <c r="AD529" i="79"/>
  <c r="AE529" i="79"/>
  <c r="AF529" i="79"/>
  <c r="AG529" i="79"/>
  <c r="AH529" i="79"/>
  <c r="Z530" i="79"/>
  <c r="AA530" i="79"/>
  <c r="AB530" i="79"/>
  <c r="AC530" i="79"/>
  <c r="AD530" i="79"/>
  <c r="AE530" i="79"/>
  <c r="AF530" i="79"/>
  <c r="AG530" i="79"/>
  <c r="AH530" i="79"/>
  <c r="Z531" i="79"/>
  <c r="AA531" i="79"/>
  <c r="AB531" i="79"/>
  <c r="AC531" i="79"/>
  <c r="AD531" i="79"/>
  <c r="AE531" i="79"/>
  <c r="AF531" i="79"/>
  <c r="AG531" i="79"/>
  <c r="AH531" i="79"/>
  <c r="Z532" i="79"/>
  <c r="AA532" i="79"/>
  <c r="AB532" i="79"/>
  <c r="AC532" i="79"/>
  <c r="AD532" i="79"/>
  <c r="AH532" i="79" s="1"/>
  <c r="AE532" i="79"/>
  <c r="AF532" i="79"/>
  <c r="AG532" i="79"/>
  <c r="Z533" i="79"/>
  <c r="AA533" i="79"/>
  <c r="AB533" i="79"/>
  <c r="AC533" i="79"/>
  <c r="AD533" i="79"/>
  <c r="AH533" i="79" s="1"/>
  <c r="AE533" i="79"/>
  <c r="AF533" i="79"/>
  <c r="AG533" i="79"/>
  <c r="Z534" i="79"/>
  <c r="AA534" i="79"/>
  <c r="AB534" i="79"/>
  <c r="AC534" i="79"/>
  <c r="AD534" i="79"/>
  <c r="AH534" i="79" s="1"/>
  <c r="AE534" i="79"/>
  <c r="AF534" i="79"/>
  <c r="AG534" i="79"/>
  <c r="Z535" i="79"/>
  <c r="AA535" i="79"/>
  <c r="AB535" i="79"/>
  <c r="AC535" i="79"/>
  <c r="AD535" i="79"/>
  <c r="AH535" i="79" s="1"/>
  <c r="AE535" i="79"/>
  <c r="AF535" i="79"/>
  <c r="AG535" i="79"/>
  <c r="Z536" i="79"/>
  <c r="AA536" i="79"/>
  <c r="AB536" i="79"/>
  <c r="AC536" i="79"/>
  <c r="AD536" i="79"/>
  <c r="AE536" i="79"/>
  <c r="AF536" i="79"/>
  <c r="AG536" i="79"/>
  <c r="AH536" i="79"/>
  <c r="Z537" i="79"/>
  <c r="AA537" i="79"/>
  <c r="AB537" i="79"/>
  <c r="AC537" i="79"/>
  <c r="AD537" i="79"/>
  <c r="AE537" i="79"/>
  <c r="AF537" i="79"/>
  <c r="AG537" i="79"/>
  <c r="AH537" i="79"/>
  <c r="Z538" i="79"/>
  <c r="AA538" i="79"/>
  <c r="AB538" i="79"/>
  <c r="AC538" i="79"/>
  <c r="AD538" i="79"/>
  <c r="AE538" i="79"/>
  <c r="AF538" i="79"/>
  <c r="AG538" i="79"/>
  <c r="AH538" i="79"/>
  <c r="Z539" i="79"/>
  <c r="AA539" i="79"/>
  <c r="AB539" i="79"/>
  <c r="AC539" i="79"/>
  <c r="AD539" i="79"/>
  <c r="AE539" i="79"/>
  <c r="AF539" i="79"/>
  <c r="AG539" i="79"/>
  <c r="AH539" i="79"/>
  <c r="Z540" i="79"/>
  <c r="AA540" i="79"/>
  <c r="AB540" i="79"/>
  <c r="AC540" i="79"/>
  <c r="AD540" i="79"/>
  <c r="AH540" i="79" s="1"/>
  <c r="AE540" i="79"/>
  <c r="AF540" i="79"/>
  <c r="AG540" i="79"/>
  <c r="Z541" i="79"/>
  <c r="AA541" i="79"/>
  <c r="AB541" i="79"/>
  <c r="AC541" i="79"/>
  <c r="AD541" i="79"/>
  <c r="AH541" i="79" s="1"/>
  <c r="AE541" i="79"/>
  <c r="AF541" i="79"/>
  <c r="AG541" i="79"/>
  <c r="Z542" i="79"/>
  <c r="AA542" i="79"/>
  <c r="AB542" i="79"/>
  <c r="AC542" i="79"/>
  <c r="AD542" i="79"/>
  <c r="AH542" i="79" s="1"/>
  <c r="AE542" i="79"/>
  <c r="AF542" i="79"/>
  <c r="AG542" i="79"/>
  <c r="Z543" i="79"/>
  <c r="AA543" i="79"/>
  <c r="AB543" i="79"/>
  <c r="AC543" i="79"/>
  <c r="AD543" i="79"/>
  <c r="AH543" i="79" s="1"/>
  <c r="AE543" i="79"/>
  <c r="AF543" i="79"/>
  <c r="AG543" i="79"/>
  <c r="Z544" i="79"/>
  <c r="AA544" i="79"/>
  <c r="AB544" i="79"/>
  <c r="AC544" i="79"/>
  <c r="AD544" i="79"/>
  <c r="AE544" i="79"/>
  <c r="AF544" i="79"/>
  <c r="AG544" i="79"/>
  <c r="AH544" i="79"/>
  <c r="Z545" i="79"/>
  <c r="AA545" i="79"/>
  <c r="AB545" i="79"/>
  <c r="AC545" i="79"/>
  <c r="AD545" i="79"/>
  <c r="AE545" i="79"/>
  <c r="AF545" i="79"/>
  <c r="AG545" i="79"/>
  <c r="AH545" i="79"/>
  <c r="Z546" i="79"/>
  <c r="AA546" i="79"/>
  <c r="AB546" i="79"/>
  <c r="AC546" i="79"/>
  <c r="AD546" i="79"/>
  <c r="AE546" i="79"/>
  <c r="AF546" i="79"/>
  <c r="AG546" i="79"/>
  <c r="AH546" i="79"/>
  <c r="Z547" i="79"/>
  <c r="AA547" i="79"/>
  <c r="AB547" i="79"/>
  <c r="AC547" i="79"/>
  <c r="AD547" i="79"/>
  <c r="AE547" i="79"/>
  <c r="AF547" i="79"/>
  <c r="AG547" i="79"/>
  <c r="AH547" i="79"/>
  <c r="Z548" i="79"/>
  <c r="AA548" i="79"/>
  <c r="AB548" i="79"/>
  <c r="AC548" i="79"/>
  <c r="AD548" i="79"/>
  <c r="AH548" i="79" s="1"/>
  <c r="AE548" i="79"/>
  <c r="AF548" i="79"/>
  <c r="AG548" i="79"/>
  <c r="Z549" i="79"/>
  <c r="AA549" i="79"/>
  <c r="AB549" i="79"/>
  <c r="AC549" i="79"/>
  <c r="AD549" i="79"/>
  <c r="AH549" i="79" s="1"/>
  <c r="AE549" i="79"/>
  <c r="AF549" i="79"/>
  <c r="AG549" i="79"/>
  <c r="Z550" i="79"/>
  <c r="AA550" i="79"/>
  <c r="AB550" i="79"/>
  <c r="AC550" i="79"/>
  <c r="AD550" i="79"/>
  <c r="AH550" i="79" s="1"/>
  <c r="AE550" i="79"/>
  <c r="AF550" i="79"/>
  <c r="AG550" i="79"/>
  <c r="Z551" i="79"/>
  <c r="AA551" i="79"/>
  <c r="AB551" i="79"/>
  <c r="AC551" i="79"/>
  <c r="AD551" i="79"/>
  <c r="AH551" i="79" s="1"/>
  <c r="AE551" i="79"/>
  <c r="AF551" i="79"/>
  <c r="AG551" i="79"/>
  <c r="Z552" i="79"/>
  <c r="AA552" i="79"/>
  <c r="AB552" i="79"/>
  <c r="AC552" i="79"/>
  <c r="AD552" i="79"/>
  <c r="AE552" i="79"/>
  <c r="AF552" i="79"/>
  <c r="AG552" i="79"/>
  <c r="AH552" i="79"/>
  <c r="Z553" i="79"/>
  <c r="AA553" i="79"/>
  <c r="AB553" i="79"/>
  <c r="AC553" i="79"/>
  <c r="AD553" i="79"/>
  <c r="AE553" i="79"/>
  <c r="AF553" i="79"/>
  <c r="AG553" i="79"/>
  <c r="AH553" i="79"/>
  <c r="Z554" i="79"/>
  <c r="AA554" i="79"/>
  <c r="AB554" i="79"/>
  <c r="AC554" i="79"/>
  <c r="AD554" i="79"/>
  <c r="AE554" i="79"/>
  <c r="AF554" i="79"/>
  <c r="AG554" i="79"/>
  <c r="AH554" i="79"/>
  <c r="Z555" i="79"/>
  <c r="AA555" i="79"/>
  <c r="AB555" i="79"/>
  <c r="AC555" i="79"/>
  <c r="AD555" i="79"/>
  <c r="AE555" i="79"/>
  <c r="AF555" i="79"/>
  <c r="AG555" i="79"/>
  <c r="AH555" i="79"/>
  <c r="Z556" i="79"/>
  <c r="AA556" i="79"/>
  <c r="AB556" i="79"/>
  <c r="AC556" i="79"/>
  <c r="AD556" i="79"/>
  <c r="AH556" i="79" s="1"/>
  <c r="AE556" i="79"/>
  <c r="AF556" i="79"/>
  <c r="AG556" i="79"/>
  <c r="Z557" i="79"/>
  <c r="AA557" i="79"/>
  <c r="AB557" i="79"/>
  <c r="AC557" i="79"/>
  <c r="AD557" i="79"/>
  <c r="AH557" i="79" s="1"/>
  <c r="AE557" i="79"/>
  <c r="AF557" i="79"/>
  <c r="AG557" i="79"/>
  <c r="Z558" i="79"/>
  <c r="AA558" i="79"/>
  <c r="AB558" i="79"/>
  <c r="AC558" i="79"/>
  <c r="AD558" i="79"/>
  <c r="AH558" i="79" s="1"/>
  <c r="AE558" i="79"/>
  <c r="AF558" i="79"/>
  <c r="AG558" i="79"/>
  <c r="Z559" i="79"/>
  <c r="AA559" i="79"/>
  <c r="AB559" i="79"/>
  <c r="AC559" i="79"/>
  <c r="AD559" i="79"/>
  <c r="AH559" i="79" s="1"/>
  <c r="AE559" i="79"/>
  <c r="AF559" i="79"/>
  <c r="AG559" i="79"/>
  <c r="Z560" i="79"/>
  <c r="AA560" i="79"/>
  <c r="AB560" i="79"/>
  <c r="AC560" i="79"/>
  <c r="AD560" i="79"/>
  <c r="AE560" i="79"/>
  <c r="AF560" i="79"/>
  <c r="AG560" i="79"/>
  <c r="AH560" i="79"/>
  <c r="Z561" i="79"/>
  <c r="AA561" i="79"/>
  <c r="AB561" i="79"/>
  <c r="AC561" i="79"/>
  <c r="AD561" i="79"/>
  <c r="AE561" i="79"/>
  <c r="AF561" i="79"/>
  <c r="AG561" i="79"/>
  <c r="AH561" i="79"/>
  <c r="Z562" i="79"/>
  <c r="AA562" i="79"/>
  <c r="AB562" i="79"/>
  <c r="AC562" i="79"/>
  <c r="AD562" i="79"/>
  <c r="AE562" i="79"/>
  <c r="AF562" i="79"/>
  <c r="AG562" i="79"/>
  <c r="AH562" i="79"/>
  <c r="Z563" i="79"/>
  <c r="AA563" i="79"/>
  <c r="AB563" i="79"/>
  <c r="AC563" i="79"/>
  <c r="AD563" i="79"/>
  <c r="AE563" i="79"/>
  <c r="AF563" i="79"/>
  <c r="AG563" i="79"/>
  <c r="AH563" i="79"/>
  <c r="Z564" i="79"/>
  <c r="AA564" i="79"/>
  <c r="AB564" i="79"/>
  <c r="AC564" i="79"/>
  <c r="AD564" i="79"/>
  <c r="AH564" i="79" s="1"/>
  <c r="AE564" i="79"/>
  <c r="AF564" i="79"/>
  <c r="AG564" i="79"/>
  <c r="Z565" i="79"/>
  <c r="AA565" i="79"/>
  <c r="AB565" i="79"/>
  <c r="AC565" i="79"/>
  <c r="AD565" i="79"/>
  <c r="AH565" i="79" s="1"/>
  <c r="AE565" i="79"/>
  <c r="AF565" i="79"/>
  <c r="AG565" i="79"/>
  <c r="Z566" i="79"/>
  <c r="AA566" i="79"/>
  <c r="AB566" i="79"/>
  <c r="AC566" i="79"/>
  <c r="AD566" i="79"/>
  <c r="AH566" i="79" s="1"/>
  <c r="AE566" i="79"/>
  <c r="AF566" i="79"/>
  <c r="AG566" i="79"/>
  <c r="Z567" i="79"/>
  <c r="AA567" i="79"/>
  <c r="AB567" i="79"/>
  <c r="AC567" i="79"/>
  <c r="AD567" i="79"/>
  <c r="AH567" i="79" s="1"/>
  <c r="AE567" i="79"/>
  <c r="AF567" i="79"/>
  <c r="AG567" i="79"/>
  <c r="Z568" i="79"/>
  <c r="AA568" i="79"/>
  <c r="AB568" i="79"/>
  <c r="AC568" i="79"/>
  <c r="AD568" i="79"/>
  <c r="AE568" i="79"/>
  <c r="AF568" i="79"/>
  <c r="AG568" i="79"/>
  <c r="AH568" i="79"/>
  <c r="Z569" i="79"/>
  <c r="AA569" i="79"/>
  <c r="AB569" i="79"/>
  <c r="AC569" i="79"/>
  <c r="AD569" i="79"/>
  <c r="AE569" i="79"/>
  <c r="AF569" i="79"/>
  <c r="AG569" i="79"/>
  <c r="AH569" i="79"/>
  <c r="Z570" i="79"/>
  <c r="AA570" i="79"/>
  <c r="AB570" i="79"/>
  <c r="AC570" i="79"/>
  <c r="AD570" i="79"/>
  <c r="AE570" i="79"/>
  <c r="AF570" i="79"/>
  <c r="AG570" i="79"/>
  <c r="AH570" i="79"/>
  <c r="Z571" i="79"/>
  <c r="AA571" i="79"/>
  <c r="AB571" i="79"/>
  <c r="AC571" i="79"/>
  <c r="AD571" i="79"/>
  <c r="AE571" i="79"/>
  <c r="AF571" i="79"/>
  <c r="AG571" i="79"/>
  <c r="AH571" i="79"/>
  <c r="Z572" i="79"/>
  <c r="AA572" i="79"/>
  <c r="AB572" i="79"/>
  <c r="AC572" i="79"/>
  <c r="AD572" i="79"/>
  <c r="AH572" i="79" s="1"/>
  <c r="AE572" i="79"/>
  <c r="AF572" i="79"/>
  <c r="AG572" i="79"/>
  <c r="Z573" i="79"/>
  <c r="AA573" i="79"/>
  <c r="AB573" i="79"/>
  <c r="AC573" i="79"/>
  <c r="AD573" i="79"/>
  <c r="AH573" i="79" s="1"/>
  <c r="AE573" i="79"/>
  <c r="AF573" i="79"/>
  <c r="AG573" i="79"/>
  <c r="Z574" i="79"/>
  <c r="AA574" i="79"/>
  <c r="AB574" i="79"/>
  <c r="AC574" i="79"/>
  <c r="AD574" i="79"/>
  <c r="AH574" i="79" s="1"/>
  <c r="AE574" i="79"/>
  <c r="AF574" i="79"/>
  <c r="AG574" i="79"/>
  <c r="Z575" i="79"/>
  <c r="AA575" i="79"/>
  <c r="AB575" i="79"/>
  <c r="AC575" i="79"/>
  <c r="AD575" i="79"/>
  <c r="AH575" i="79" s="1"/>
  <c r="AE575" i="79"/>
  <c r="AF575" i="79"/>
  <c r="AG575" i="79"/>
  <c r="Z576" i="79"/>
  <c r="AA576" i="79"/>
  <c r="AB576" i="79"/>
  <c r="AC576" i="79"/>
  <c r="AD576" i="79"/>
  <c r="AE576" i="79"/>
  <c r="AF576" i="79"/>
  <c r="AG576" i="79"/>
  <c r="AH576" i="79"/>
  <c r="Z577" i="79"/>
  <c r="AA577" i="79"/>
  <c r="AB577" i="79"/>
  <c r="AC577" i="79"/>
  <c r="AD577" i="79"/>
  <c r="AE577" i="79"/>
  <c r="AF577" i="79"/>
  <c r="AG577" i="79"/>
  <c r="AH577" i="79"/>
  <c r="Z578" i="79"/>
  <c r="AA578" i="79"/>
  <c r="AB578" i="79"/>
  <c r="AC578" i="79"/>
  <c r="AD578" i="79"/>
  <c r="AE578" i="79"/>
  <c r="AF578" i="79"/>
  <c r="AG578" i="79"/>
  <c r="AH578" i="79"/>
  <c r="Z579" i="79"/>
  <c r="AA579" i="79"/>
  <c r="AB579" i="79"/>
  <c r="AC579" i="79"/>
  <c r="AD579" i="79"/>
  <c r="AE579" i="79"/>
  <c r="AF579" i="79"/>
  <c r="AG579" i="79"/>
  <c r="AH579" i="79"/>
  <c r="Z580" i="79"/>
  <c r="AA580" i="79"/>
  <c r="AB580" i="79"/>
  <c r="AC580" i="79"/>
  <c r="AD580" i="79"/>
  <c r="AH580" i="79" s="1"/>
  <c r="AE580" i="79"/>
  <c r="AF580" i="79"/>
  <c r="AG580" i="79"/>
  <c r="Z581" i="79"/>
  <c r="AA581" i="79"/>
  <c r="AB581" i="79"/>
  <c r="AC581" i="79"/>
  <c r="AD581" i="79"/>
  <c r="AH581" i="79" s="1"/>
  <c r="AE581" i="79"/>
  <c r="AF581" i="79"/>
  <c r="AG581" i="79"/>
  <c r="Z582" i="79"/>
  <c r="AA582" i="79"/>
  <c r="AB582" i="79"/>
  <c r="AC582" i="79"/>
  <c r="AD582" i="79"/>
  <c r="AH582" i="79" s="1"/>
  <c r="AE582" i="79"/>
  <c r="AF582" i="79"/>
  <c r="AG582" i="79"/>
  <c r="Z583" i="79"/>
  <c r="AA583" i="79"/>
  <c r="AB583" i="79"/>
  <c r="AC583" i="79"/>
  <c r="AD583" i="79"/>
  <c r="AH583" i="79" s="1"/>
  <c r="AE583" i="79"/>
  <c r="AF583" i="79"/>
  <c r="AG583" i="79"/>
  <c r="Z584" i="79"/>
  <c r="AA584" i="79"/>
  <c r="AB584" i="79"/>
  <c r="AC584" i="79"/>
  <c r="AD584" i="79"/>
  <c r="AE584" i="79"/>
  <c r="AF584" i="79"/>
  <c r="AG584" i="79"/>
  <c r="AH584" i="79"/>
  <c r="Z585" i="79"/>
  <c r="AA585" i="79"/>
  <c r="AB585" i="79"/>
  <c r="AC585" i="79"/>
  <c r="AD585" i="79"/>
  <c r="AE585" i="79"/>
  <c r="AF585" i="79"/>
  <c r="AG585" i="79"/>
  <c r="AH585" i="79"/>
  <c r="Z586" i="79"/>
  <c r="AA586" i="79"/>
  <c r="AB586" i="79"/>
  <c r="AC586" i="79"/>
  <c r="AD586" i="79"/>
  <c r="AE586" i="79"/>
  <c r="AF586" i="79"/>
  <c r="AG586" i="79"/>
  <c r="AH586" i="79"/>
  <c r="Z587" i="79"/>
  <c r="AA587" i="79"/>
  <c r="AB587" i="79"/>
  <c r="AC587" i="79"/>
  <c r="AD587" i="79"/>
  <c r="AE587" i="79"/>
  <c r="AF587" i="79"/>
  <c r="AG587" i="79"/>
  <c r="AH587" i="79"/>
  <c r="Z588" i="79"/>
  <c r="AA588" i="79"/>
  <c r="AB588" i="79"/>
  <c r="AC588" i="79"/>
  <c r="AD588" i="79"/>
  <c r="AH588" i="79" s="1"/>
  <c r="AE588" i="79"/>
  <c r="AF588" i="79"/>
  <c r="AG588" i="79"/>
  <c r="Z589" i="79"/>
  <c r="AA589" i="79"/>
  <c r="AB589" i="79"/>
  <c r="AC589" i="79"/>
  <c r="AD589" i="79"/>
  <c r="AH589" i="79" s="1"/>
  <c r="AE589" i="79"/>
  <c r="AF589" i="79"/>
  <c r="AG589" i="79"/>
  <c r="Z590" i="79"/>
  <c r="AA590" i="79"/>
  <c r="AB590" i="79"/>
  <c r="AC590" i="79"/>
  <c r="AD590" i="79"/>
  <c r="AH590" i="79" s="1"/>
  <c r="AE590" i="79"/>
  <c r="AF590" i="79"/>
  <c r="AG590" i="79"/>
  <c r="Z591" i="79"/>
  <c r="AA591" i="79"/>
  <c r="AB591" i="79"/>
  <c r="AC591" i="79"/>
  <c r="AD591" i="79"/>
  <c r="AH591" i="79" s="1"/>
  <c r="AE591" i="79"/>
  <c r="AF591" i="79"/>
  <c r="AG591" i="79"/>
  <c r="Z592" i="79"/>
  <c r="AA592" i="79"/>
  <c r="AB592" i="79"/>
  <c r="AC592" i="79"/>
  <c r="AD592" i="79"/>
  <c r="AE592" i="79"/>
  <c r="AF592" i="79"/>
  <c r="AG592" i="79"/>
  <c r="AH592" i="79"/>
  <c r="Z593" i="79"/>
  <c r="AA593" i="79"/>
  <c r="AB593" i="79"/>
  <c r="AC593" i="79"/>
  <c r="AD593" i="79"/>
  <c r="AE593" i="79"/>
  <c r="AF593" i="79"/>
  <c r="AG593" i="79"/>
  <c r="AH593" i="79"/>
  <c r="Z594" i="79"/>
  <c r="AA594" i="79"/>
  <c r="AB594" i="79"/>
  <c r="AC594" i="79"/>
  <c r="AD594" i="79"/>
  <c r="AE594" i="79"/>
  <c r="AF594" i="79"/>
  <c r="AG594" i="79"/>
  <c r="AH594" i="79"/>
  <c r="Z595" i="79"/>
  <c r="AA595" i="79"/>
  <c r="AB595" i="79"/>
  <c r="AC595" i="79"/>
  <c r="AD595" i="79"/>
  <c r="AE595" i="79"/>
  <c r="AF595" i="79"/>
  <c r="AG595" i="79"/>
  <c r="AH595" i="79"/>
  <c r="Z596" i="79"/>
  <c r="AA596" i="79"/>
  <c r="AB596" i="79"/>
  <c r="AC596" i="79"/>
  <c r="AD596" i="79"/>
  <c r="AH596" i="79" s="1"/>
  <c r="AE596" i="79"/>
  <c r="AF596" i="79"/>
  <c r="AG596" i="79"/>
  <c r="Z597" i="79"/>
  <c r="AA597" i="79"/>
  <c r="AB597" i="79"/>
  <c r="AC597" i="79"/>
  <c r="AD597" i="79"/>
  <c r="AH597" i="79" s="1"/>
  <c r="AE597" i="79"/>
  <c r="AF597" i="79"/>
  <c r="AG597" i="79"/>
  <c r="Z598" i="79"/>
  <c r="AA598" i="79"/>
  <c r="AB598" i="79"/>
  <c r="AC598" i="79"/>
  <c r="AD598" i="79"/>
  <c r="AH598" i="79" s="1"/>
  <c r="AE598" i="79"/>
  <c r="AF598" i="79"/>
  <c r="AG598" i="79"/>
  <c r="Z599" i="79"/>
  <c r="AA599" i="79"/>
  <c r="AB599" i="79"/>
  <c r="AC599" i="79"/>
  <c r="AD599" i="79"/>
  <c r="AH599" i="79" s="1"/>
  <c r="AE599" i="79"/>
  <c r="AF599" i="79"/>
  <c r="AG599" i="79"/>
  <c r="Z600" i="79"/>
  <c r="AA600" i="79"/>
  <c r="AB600" i="79"/>
  <c r="AC600" i="79"/>
  <c r="AD600" i="79"/>
  <c r="AE600" i="79"/>
  <c r="AF600" i="79"/>
  <c r="AG600" i="79"/>
  <c r="AH600" i="79"/>
  <c r="Z601" i="79"/>
  <c r="AA601" i="79"/>
  <c r="AB601" i="79"/>
  <c r="AC601" i="79"/>
  <c r="AD601" i="79"/>
  <c r="AE601" i="79"/>
  <c r="AF601" i="79"/>
  <c r="AG601" i="79"/>
  <c r="AH601" i="79"/>
  <c r="Z602" i="79"/>
  <c r="AA602" i="79"/>
  <c r="AB602" i="79"/>
  <c r="AC602" i="79"/>
  <c r="AD602" i="79"/>
  <c r="AE602" i="79"/>
  <c r="AF602" i="79"/>
  <c r="AG602" i="79"/>
  <c r="AH602" i="79"/>
  <c r="Z603" i="79"/>
  <c r="AA603" i="79"/>
  <c r="AB603" i="79"/>
  <c r="AC603" i="79"/>
  <c r="AD603" i="79"/>
  <c r="AE603" i="79"/>
  <c r="AF603" i="79"/>
  <c r="AG603" i="79"/>
  <c r="AH603" i="79"/>
  <c r="Z604" i="79"/>
  <c r="AA604" i="79"/>
  <c r="AB604" i="79"/>
  <c r="AC604" i="79"/>
  <c r="AD604" i="79"/>
  <c r="AH604" i="79" s="1"/>
  <c r="AE604" i="79"/>
  <c r="AF604" i="79"/>
  <c r="AG604" i="79"/>
  <c r="Z605" i="79"/>
  <c r="AA605" i="79"/>
  <c r="AB605" i="79"/>
  <c r="AC605" i="79"/>
  <c r="AD605" i="79"/>
  <c r="AH605" i="79" s="1"/>
  <c r="AE605" i="79"/>
  <c r="AF605" i="79"/>
  <c r="AG605" i="79"/>
  <c r="Z606" i="79"/>
  <c r="AA606" i="79"/>
  <c r="AB606" i="79"/>
  <c r="AC606" i="79"/>
  <c r="AD606" i="79"/>
  <c r="AH606" i="79" s="1"/>
  <c r="AE606" i="79"/>
  <c r="AF606" i="79"/>
  <c r="AG606" i="79"/>
  <c r="Z607" i="79"/>
  <c r="AA607" i="79"/>
  <c r="AB607" i="79"/>
  <c r="AC607" i="79"/>
  <c r="AD607" i="79"/>
  <c r="AH607" i="79" s="1"/>
  <c r="AE607" i="79"/>
  <c r="AF607" i="79"/>
  <c r="AG607" i="79"/>
  <c r="Z608" i="79"/>
  <c r="AA608" i="79"/>
  <c r="AB608" i="79"/>
  <c r="AC608" i="79"/>
  <c r="AD608" i="79"/>
  <c r="AE608" i="79"/>
  <c r="AF608" i="79"/>
  <c r="AG608" i="79"/>
  <c r="AH608" i="79"/>
  <c r="Z609" i="79"/>
  <c r="AA609" i="79"/>
  <c r="AB609" i="79"/>
  <c r="AC609" i="79"/>
  <c r="AD609" i="79"/>
  <c r="AE609" i="79"/>
  <c r="AF609" i="79"/>
  <c r="AG609" i="79"/>
  <c r="AH609" i="79"/>
  <c r="Z610" i="79"/>
  <c r="AA610" i="79"/>
  <c r="AB610" i="79"/>
  <c r="AC610" i="79"/>
  <c r="AD610" i="79"/>
  <c r="AE610" i="79"/>
  <c r="AF610" i="79"/>
  <c r="AG610" i="79"/>
  <c r="AH610" i="79"/>
  <c r="Z611" i="79"/>
  <c r="AA611" i="79"/>
  <c r="AB611" i="79"/>
  <c r="AC611" i="79"/>
  <c r="AD611" i="79"/>
  <c r="AE611" i="79"/>
  <c r="AF611" i="79"/>
  <c r="AG611" i="79"/>
  <c r="AH611" i="79"/>
  <c r="Z612" i="79"/>
  <c r="AA612" i="79"/>
  <c r="AB612" i="79"/>
  <c r="AC612" i="79"/>
  <c r="AD612" i="79"/>
  <c r="AH612" i="79" s="1"/>
  <c r="AE612" i="79"/>
  <c r="AF612" i="79"/>
  <c r="AG612" i="79"/>
  <c r="Z613" i="79"/>
  <c r="AA613" i="79"/>
  <c r="AB613" i="79"/>
  <c r="AC613" i="79"/>
  <c r="AD613" i="79"/>
  <c r="AH613" i="79" s="1"/>
  <c r="AE613" i="79"/>
  <c r="AF613" i="79"/>
  <c r="AG613" i="79"/>
  <c r="Z614" i="79"/>
  <c r="AA614" i="79"/>
  <c r="AB614" i="79"/>
  <c r="AC614" i="79"/>
  <c r="AD614" i="79"/>
  <c r="AH614" i="79" s="1"/>
  <c r="AE614" i="79"/>
  <c r="AF614" i="79"/>
  <c r="AG614" i="79"/>
  <c r="Z615" i="79"/>
  <c r="AA615" i="79"/>
  <c r="AB615" i="79"/>
  <c r="AC615" i="79"/>
  <c r="AD615" i="79"/>
  <c r="AH615" i="79" s="1"/>
  <c r="AE615" i="79"/>
  <c r="AF615" i="79"/>
  <c r="AG615" i="79"/>
  <c r="Z616" i="79"/>
  <c r="AA616" i="79"/>
  <c r="AB616" i="79"/>
  <c r="AC616" i="79"/>
  <c r="AD616" i="79"/>
  <c r="AE616" i="79"/>
  <c r="AF616" i="79"/>
  <c r="AG616" i="79"/>
  <c r="AH616" i="79"/>
  <c r="Z617" i="79"/>
  <c r="AA617" i="79"/>
  <c r="AB617" i="79"/>
  <c r="AC617" i="79"/>
  <c r="AD617" i="79"/>
  <c r="AE617" i="79"/>
  <c r="AF617" i="79"/>
  <c r="AG617" i="79"/>
  <c r="AH617" i="79"/>
  <c r="Z618" i="79"/>
  <c r="AA618" i="79"/>
  <c r="AB618" i="79"/>
  <c r="AC618" i="79"/>
  <c r="AD618" i="79"/>
  <c r="AE618" i="79"/>
  <c r="AF618" i="79"/>
  <c r="AG618" i="79"/>
  <c r="AH618" i="79"/>
  <c r="Z619" i="79"/>
  <c r="AA619" i="79"/>
  <c r="AB619" i="79"/>
  <c r="AC619" i="79"/>
  <c r="AD619" i="79"/>
  <c r="AE619" i="79"/>
  <c r="AF619" i="79"/>
  <c r="AG619" i="79"/>
  <c r="AH619" i="79"/>
  <c r="Z620" i="79"/>
  <c r="AA620" i="79"/>
  <c r="AB620" i="79"/>
  <c r="AC620" i="79"/>
  <c r="AD620" i="79"/>
  <c r="AH620" i="79" s="1"/>
  <c r="AE620" i="79"/>
  <c r="AF620" i="79"/>
  <c r="AG620" i="79"/>
  <c r="Z621" i="79"/>
  <c r="AA621" i="79"/>
  <c r="AB621" i="79"/>
  <c r="AC621" i="79"/>
  <c r="AD621" i="79"/>
  <c r="AH621" i="79" s="1"/>
  <c r="AE621" i="79"/>
  <c r="AF621" i="79"/>
  <c r="AG621" i="79"/>
  <c r="Z622" i="79"/>
  <c r="AA622" i="79"/>
  <c r="AB622" i="79"/>
  <c r="AC622" i="79"/>
  <c r="AD622" i="79"/>
  <c r="AH622" i="79" s="1"/>
  <c r="AE622" i="79"/>
  <c r="AF622" i="79"/>
  <c r="AG622" i="79"/>
  <c r="Z623" i="79"/>
  <c r="AA623" i="79"/>
  <c r="AB623" i="79"/>
  <c r="AC623" i="79"/>
  <c r="AD623" i="79"/>
  <c r="AH623" i="79" s="1"/>
  <c r="AE623" i="79"/>
  <c r="AF623" i="79"/>
  <c r="AG623" i="79"/>
  <c r="Z624" i="79"/>
  <c r="AA624" i="79"/>
  <c r="AB624" i="79"/>
  <c r="AC624" i="79"/>
  <c r="AD624" i="79"/>
  <c r="AE624" i="79"/>
  <c r="AF624" i="79"/>
  <c r="AG624" i="79"/>
  <c r="AH624" i="79"/>
  <c r="Z625" i="79"/>
  <c r="AA625" i="79"/>
  <c r="AB625" i="79"/>
  <c r="AC625" i="79"/>
  <c r="AD625" i="79"/>
  <c r="AE625" i="79"/>
  <c r="AF625" i="79"/>
  <c r="AG625" i="79"/>
  <c r="AH625" i="79"/>
  <c r="Z626" i="79"/>
  <c r="AA626" i="79"/>
  <c r="AB626" i="79"/>
  <c r="AC626" i="79"/>
  <c r="AD626" i="79"/>
  <c r="AE626" i="79"/>
  <c r="AF626" i="79"/>
  <c r="AG626" i="79"/>
  <c r="AH626" i="79"/>
  <c r="Z627" i="79"/>
  <c r="AA627" i="79"/>
  <c r="AB627" i="79"/>
  <c r="AC627" i="79"/>
  <c r="AD627" i="79"/>
  <c r="AE627" i="79"/>
  <c r="AF627" i="79"/>
  <c r="AG627" i="79"/>
  <c r="AH627" i="79"/>
  <c r="Z628" i="79"/>
  <c r="AA628" i="79"/>
  <c r="AB628" i="79"/>
  <c r="AC628" i="79"/>
  <c r="AD628" i="79"/>
  <c r="AH628" i="79" s="1"/>
  <c r="AE628" i="79"/>
  <c r="AF628" i="79"/>
  <c r="AG628" i="79"/>
  <c r="Z629" i="79"/>
  <c r="AA629" i="79"/>
  <c r="AB629" i="79"/>
  <c r="AC629" i="79"/>
  <c r="AD629" i="79"/>
  <c r="AH629" i="79" s="1"/>
  <c r="AE629" i="79"/>
  <c r="AF629" i="79"/>
  <c r="AG629" i="79"/>
  <c r="Z630" i="79"/>
  <c r="AA630" i="79"/>
  <c r="AB630" i="79"/>
  <c r="AC630" i="79"/>
  <c r="AD630" i="79"/>
  <c r="AH630" i="79" s="1"/>
  <c r="AE630" i="79"/>
  <c r="AF630" i="79"/>
  <c r="AG630" i="79"/>
  <c r="Z631" i="79"/>
  <c r="AA631" i="79"/>
  <c r="AB631" i="79"/>
  <c r="AC631" i="79"/>
  <c r="AD631" i="79"/>
  <c r="AH631" i="79" s="1"/>
  <c r="AE631" i="79"/>
  <c r="AF631" i="79"/>
  <c r="AG631" i="79"/>
  <c r="Z632" i="79"/>
  <c r="AA632" i="79"/>
  <c r="AB632" i="79"/>
  <c r="AC632" i="79"/>
  <c r="AD632" i="79"/>
  <c r="AE632" i="79"/>
  <c r="AF632" i="79"/>
  <c r="AG632" i="79"/>
  <c r="AH632" i="79"/>
  <c r="Z633" i="79"/>
  <c r="AA633" i="79"/>
  <c r="AB633" i="79"/>
  <c r="AC633" i="79"/>
  <c r="AD633" i="79"/>
  <c r="AE633" i="79"/>
  <c r="AF633" i="79"/>
  <c r="AG633" i="79"/>
  <c r="AH633" i="79"/>
  <c r="Z634" i="79"/>
  <c r="AA634" i="79"/>
  <c r="AB634" i="79"/>
  <c r="AC634" i="79"/>
  <c r="AD634" i="79"/>
  <c r="AE634" i="79"/>
  <c r="AF634" i="79"/>
  <c r="AG634" i="79"/>
  <c r="AH634" i="79"/>
  <c r="Z635" i="79"/>
  <c r="AA635" i="79"/>
  <c r="AB635" i="79"/>
  <c r="AC635" i="79"/>
  <c r="AD635" i="79"/>
  <c r="AE635" i="79"/>
  <c r="AF635" i="79"/>
  <c r="AG635" i="79"/>
  <c r="AH635" i="79"/>
  <c r="Z636" i="79"/>
  <c r="AA636" i="79"/>
  <c r="AB636" i="79"/>
  <c r="AC636" i="79"/>
  <c r="AD636" i="79"/>
  <c r="AH636" i="79" s="1"/>
  <c r="AE636" i="79"/>
  <c r="AF636" i="79"/>
  <c r="AG636" i="79"/>
  <c r="Z637" i="79"/>
  <c r="AA637" i="79"/>
  <c r="AB637" i="79"/>
  <c r="AC637" i="79"/>
  <c r="AD637" i="79"/>
  <c r="AH637" i="79" s="1"/>
  <c r="AE637" i="79"/>
  <c r="AF637" i="79"/>
  <c r="AG637" i="79"/>
  <c r="Z638" i="79"/>
  <c r="AA638" i="79"/>
  <c r="AB638" i="79"/>
  <c r="AC638" i="79"/>
  <c r="AD638" i="79"/>
  <c r="AH638" i="79" s="1"/>
  <c r="AE638" i="79"/>
  <c r="AF638" i="79"/>
  <c r="AG638" i="79"/>
  <c r="Z639" i="79"/>
  <c r="AA639" i="79"/>
  <c r="AB639" i="79"/>
  <c r="AC639" i="79"/>
  <c r="AD639" i="79"/>
  <c r="AH639" i="79" s="1"/>
  <c r="AE639" i="79"/>
  <c r="AF639" i="79"/>
  <c r="AG639" i="79"/>
  <c r="Z640" i="79"/>
  <c r="AA640" i="79"/>
  <c r="AB640" i="79"/>
  <c r="AC640" i="79"/>
  <c r="AD640" i="79"/>
  <c r="AE640" i="79"/>
  <c r="AF640" i="79"/>
  <c r="AG640" i="79"/>
  <c r="AH640" i="79"/>
  <c r="Z641" i="79"/>
  <c r="AA641" i="79"/>
  <c r="AB641" i="79"/>
  <c r="AC641" i="79"/>
  <c r="AD641" i="79"/>
  <c r="AE641" i="79"/>
  <c r="AF641" i="79"/>
  <c r="AG641" i="79"/>
  <c r="AH641" i="79"/>
  <c r="Z642" i="79"/>
  <c r="AA642" i="79"/>
  <c r="AB642" i="79"/>
  <c r="AC642" i="79"/>
  <c r="AD642" i="79"/>
  <c r="AE642" i="79"/>
  <c r="AF642" i="79"/>
  <c r="AG642" i="79"/>
  <c r="AH642" i="79"/>
  <c r="Z643" i="79"/>
  <c r="AA643" i="79"/>
  <c r="AB643" i="79"/>
  <c r="AC643" i="79"/>
  <c r="AD643" i="79"/>
  <c r="AE643" i="79"/>
  <c r="AF643" i="79"/>
  <c r="AG643" i="79"/>
  <c r="AH643" i="79"/>
  <c r="Z644" i="79"/>
  <c r="AA644" i="79"/>
  <c r="AB644" i="79"/>
  <c r="AC644" i="79"/>
  <c r="AD644" i="79"/>
  <c r="AH644" i="79" s="1"/>
  <c r="AE644" i="79"/>
  <c r="AF644" i="79"/>
  <c r="AG644" i="79"/>
  <c r="Z645" i="79"/>
  <c r="AA645" i="79"/>
  <c r="AB645" i="79"/>
  <c r="AC645" i="79"/>
  <c r="AD645" i="79"/>
  <c r="AH645" i="79" s="1"/>
  <c r="AE645" i="79"/>
  <c r="AF645" i="79"/>
  <c r="AG645" i="79"/>
  <c r="Z646" i="79"/>
  <c r="AA646" i="79"/>
  <c r="AB646" i="79"/>
  <c r="AC646" i="79"/>
  <c r="AD646" i="79"/>
  <c r="AH646" i="79" s="1"/>
  <c r="AE646" i="79"/>
  <c r="AF646" i="79"/>
  <c r="AG646" i="79"/>
  <c r="Z647" i="79"/>
  <c r="AA647" i="79"/>
  <c r="AB647" i="79"/>
  <c r="AC647" i="79"/>
  <c r="AD647" i="79"/>
  <c r="AH647" i="79" s="1"/>
  <c r="AE647" i="79"/>
  <c r="AF647" i="79"/>
  <c r="AG647" i="79"/>
  <c r="Z648" i="79"/>
  <c r="AA648" i="79"/>
  <c r="AB648" i="79"/>
  <c r="AC648" i="79"/>
  <c r="AD648" i="79"/>
  <c r="AE648" i="79"/>
  <c r="AF648" i="79"/>
  <c r="AG648" i="79"/>
  <c r="AH648" i="79"/>
  <c r="Z649" i="79"/>
  <c r="AA649" i="79"/>
  <c r="AB649" i="79"/>
  <c r="AC649" i="79"/>
  <c r="AD649" i="79"/>
  <c r="AE649" i="79"/>
  <c r="AF649" i="79"/>
  <c r="AG649" i="79"/>
  <c r="AH649" i="79"/>
  <c r="Z650" i="79"/>
  <c r="AA650" i="79"/>
  <c r="AB650" i="79"/>
  <c r="AC650" i="79"/>
  <c r="AD650" i="79"/>
  <c r="AE650" i="79"/>
  <c r="AF650" i="79"/>
  <c r="AG650" i="79"/>
  <c r="AH650" i="79"/>
  <c r="Z651" i="79"/>
  <c r="AA651" i="79"/>
  <c r="AB651" i="79"/>
  <c r="AC651" i="79"/>
  <c r="AD651" i="79"/>
  <c r="AE651" i="79"/>
  <c r="AF651" i="79"/>
  <c r="AG651" i="79"/>
  <c r="AH651" i="79"/>
  <c r="Z652" i="79"/>
  <c r="AA652" i="79"/>
  <c r="AB652" i="79"/>
  <c r="AC652" i="79"/>
  <c r="AD652" i="79"/>
  <c r="AH652" i="79" s="1"/>
  <c r="AE652" i="79"/>
  <c r="AF652" i="79"/>
  <c r="AG652" i="79"/>
  <c r="Z653" i="79"/>
  <c r="AA653" i="79"/>
  <c r="AB653" i="79"/>
  <c r="AC653" i="79"/>
  <c r="AD653" i="79"/>
  <c r="AH653" i="79" s="1"/>
  <c r="AE653" i="79"/>
  <c r="AF653" i="79"/>
  <c r="AG653" i="79"/>
  <c r="Z654" i="79"/>
  <c r="AA654" i="79"/>
  <c r="AB654" i="79"/>
  <c r="AC654" i="79"/>
  <c r="AD654" i="79"/>
  <c r="AH654" i="79" s="1"/>
  <c r="AE654" i="79"/>
  <c r="AF654" i="79"/>
  <c r="AG654" i="79"/>
  <c r="Z655" i="79"/>
  <c r="AA655" i="79"/>
  <c r="AB655" i="79"/>
  <c r="AC655" i="79"/>
  <c r="AD655" i="79"/>
  <c r="AH655" i="79" s="1"/>
  <c r="AE655" i="79"/>
  <c r="AF655" i="79"/>
  <c r="AG655" i="79"/>
  <c r="Z656" i="79"/>
  <c r="AA656" i="79"/>
  <c r="AB656" i="79"/>
  <c r="AC656" i="79"/>
  <c r="AD656" i="79"/>
  <c r="AE656" i="79"/>
  <c r="AF656" i="79"/>
  <c r="AG656" i="79"/>
  <c r="AH656" i="79"/>
  <c r="Z657" i="79"/>
  <c r="AA657" i="79"/>
  <c r="AB657" i="79"/>
  <c r="AC657" i="79"/>
  <c r="AD657" i="79"/>
  <c r="AE657" i="79"/>
  <c r="AF657" i="79"/>
  <c r="AG657" i="79"/>
  <c r="AH657" i="79"/>
  <c r="Z658" i="79"/>
  <c r="AA658" i="79"/>
  <c r="AB658" i="79"/>
  <c r="AC658" i="79"/>
  <c r="AD658" i="79"/>
  <c r="AE658" i="79"/>
  <c r="AF658" i="79"/>
  <c r="AG658" i="79"/>
  <c r="AH658" i="79"/>
  <c r="Z659" i="79"/>
  <c r="AA659" i="79"/>
  <c r="AB659" i="79"/>
  <c r="AC659" i="79"/>
  <c r="AD659" i="79"/>
  <c r="AE659" i="79"/>
  <c r="AF659" i="79"/>
  <c r="AG659" i="79"/>
  <c r="AH659" i="79"/>
  <c r="Z660" i="79"/>
  <c r="AA660" i="79"/>
  <c r="AB660" i="79"/>
  <c r="AC660" i="79"/>
  <c r="AD660" i="79"/>
  <c r="AH660" i="79" s="1"/>
  <c r="AE660" i="79"/>
  <c r="AF660" i="79"/>
  <c r="AG660" i="79"/>
  <c r="Z661" i="79"/>
  <c r="AA661" i="79"/>
  <c r="AB661" i="79"/>
  <c r="AC661" i="79"/>
  <c r="AD661" i="79"/>
  <c r="AH661" i="79" s="1"/>
  <c r="AE661" i="79"/>
  <c r="AF661" i="79"/>
  <c r="AG661" i="79"/>
  <c r="Z662" i="79"/>
  <c r="AA662" i="79"/>
  <c r="AB662" i="79"/>
  <c r="AC662" i="79"/>
  <c r="AD662" i="79"/>
  <c r="AH662" i="79" s="1"/>
  <c r="AE662" i="79"/>
  <c r="AF662" i="79"/>
  <c r="AG662" i="79"/>
  <c r="Z663" i="79"/>
  <c r="AA663" i="79"/>
  <c r="AB663" i="79"/>
  <c r="AC663" i="79"/>
  <c r="AD663" i="79"/>
  <c r="AH663" i="79" s="1"/>
  <c r="AE663" i="79"/>
  <c r="AF663" i="79"/>
  <c r="AG663" i="79"/>
  <c r="Z664" i="79"/>
  <c r="AA664" i="79"/>
  <c r="AB664" i="79"/>
  <c r="AC664" i="79"/>
  <c r="AD664" i="79"/>
  <c r="AE664" i="79"/>
  <c r="AF664" i="79"/>
  <c r="AG664" i="79"/>
  <c r="AH664" i="79"/>
  <c r="Z665" i="79"/>
  <c r="AA665" i="79"/>
  <c r="AB665" i="79"/>
  <c r="AC665" i="79"/>
  <c r="AD665" i="79"/>
  <c r="AE665" i="79"/>
  <c r="AF665" i="79"/>
  <c r="AG665" i="79"/>
  <c r="AH665" i="79"/>
  <c r="Z666" i="79"/>
  <c r="AA666" i="79"/>
  <c r="AB666" i="79"/>
  <c r="AC666" i="79"/>
  <c r="AD666" i="79"/>
  <c r="AE666" i="79"/>
  <c r="AF666" i="79"/>
  <c r="AG666" i="79"/>
  <c r="AH666" i="79"/>
  <c r="Z667" i="79"/>
  <c r="AA667" i="79"/>
  <c r="AB667" i="79"/>
  <c r="AC667" i="79"/>
  <c r="AD667" i="79"/>
  <c r="AE667" i="79"/>
  <c r="AF667" i="79"/>
  <c r="AG667" i="79"/>
  <c r="AH667" i="79"/>
  <c r="Z668" i="79"/>
  <c r="AA668" i="79"/>
  <c r="AB668" i="79"/>
  <c r="AC668" i="79"/>
  <c r="AD668" i="79"/>
  <c r="AH668" i="79" s="1"/>
  <c r="AE668" i="79"/>
  <c r="AF668" i="79"/>
  <c r="AG668" i="79"/>
  <c r="Z669" i="79"/>
  <c r="AA669" i="79"/>
  <c r="AB669" i="79"/>
  <c r="AC669" i="79"/>
  <c r="AD669" i="79"/>
  <c r="AH669" i="79" s="1"/>
  <c r="AE669" i="79"/>
  <c r="AF669" i="79"/>
  <c r="AG669" i="79"/>
  <c r="Z670" i="79"/>
  <c r="AA670" i="79"/>
  <c r="AB670" i="79"/>
  <c r="AC670" i="79"/>
  <c r="AD670" i="79"/>
  <c r="AH670" i="79" s="1"/>
  <c r="AE670" i="79"/>
  <c r="AF670" i="79"/>
  <c r="AG670" i="79"/>
  <c r="Z671" i="79"/>
  <c r="AA671" i="79"/>
  <c r="AB671" i="79"/>
  <c r="AC671" i="79"/>
  <c r="AD671" i="79"/>
  <c r="AH671" i="79" s="1"/>
  <c r="AE671" i="79"/>
  <c r="AF671" i="79"/>
  <c r="AG671" i="79"/>
  <c r="Z672" i="79"/>
  <c r="AA672" i="79"/>
  <c r="AB672" i="79"/>
  <c r="AC672" i="79"/>
  <c r="AD672" i="79"/>
  <c r="AE672" i="79"/>
  <c r="AF672" i="79"/>
  <c r="AG672" i="79"/>
  <c r="AH672" i="79"/>
  <c r="Z673" i="79"/>
  <c r="AA673" i="79"/>
  <c r="AB673" i="79"/>
  <c r="AC673" i="79"/>
  <c r="AD673" i="79"/>
  <c r="AE673" i="79"/>
  <c r="AF673" i="79"/>
  <c r="AG673" i="79"/>
  <c r="AH673" i="79"/>
  <c r="Z674" i="79"/>
  <c r="AA674" i="79"/>
  <c r="AB674" i="79"/>
  <c r="AC674" i="79"/>
  <c r="AD674" i="79"/>
  <c r="AE674" i="79"/>
  <c r="AF674" i="79"/>
  <c r="AG674" i="79"/>
  <c r="AH674" i="79"/>
  <c r="Z675" i="79"/>
  <c r="AA675" i="79"/>
  <c r="AB675" i="79"/>
  <c r="AC675" i="79"/>
  <c r="AD675" i="79"/>
  <c r="AE675" i="79"/>
  <c r="AF675" i="79"/>
  <c r="AG675" i="79"/>
  <c r="AH675" i="79"/>
  <c r="Z676" i="79"/>
  <c r="AA676" i="79"/>
  <c r="AB676" i="79"/>
  <c r="AC676" i="79"/>
  <c r="AD676" i="79"/>
  <c r="AH676" i="79" s="1"/>
  <c r="AE676" i="79"/>
  <c r="AF676" i="79"/>
  <c r="AG676" i="79"/>
  <c r="Z677" i="79"/>
  <c r="AA677" i="79"/>
  <c r="AB677" i="79"/>
  <c r="AC677" i="79"/>
  <c r="AD677" i="79"/>
  <c r="AH677" i="79" s="1"/>
  <c r="AE677" i="79"/>
  <c r="AF677" i="79"/>
  <c r="AG677" i="79"/>
  <c r="Z678" i="79"/>
  <c r="AA678" i="79"/>
  <c r="AB678" i="79"/>
  <c r="AC678" i="79"/>
  <c r="AD678" i="79"/>
  <c r="AH678" i="79" s="1"/>
  <c r="AE678" i="79"/>
  <c r="AF678" i="79"/>
  <c r="AG678" i="79"/>
  <c r="Z679" i="79"/>
  <c r="AA679" i="79"/>
  <c r="AB679" i="79"/>
  <c r="AC679" i="79"/>
  <c r="AD679" i="79"/>
  <c r="AH679" i="79" s="1"/>
  <c r="AE679" i="79"/>
  <c r="AF679" i="79"/>
  <c r="AG679" i="79"/>
  <c r="Z680" i="79"/>
  <c r="AA680" i="79"/>
  <c r="AB680" i="79"/>
  <c r="AC680" i="79"/>
  <c r="AD680" i="79"/>
  <c r="AE680" i="79"/>
  <c r="AF680" i="79"/>
  <c r="AG680" i="79"/>
  <c r="AH680" i="79"/>
  <c r="Z681" i="79"/>
  <c r="AA681" i="79"/>
  <c r="AB681" i="79"/>
  <c r="AC681" i="79"/>
  <c r="AD681" i="79"/>
  <c r="AE681" i="79"/>
  <c r="AF681" i="79"/>
  <c r="AG681" i="79"/>
  <c r="AH681" i="79"/>
  <c r="Z682" i="79"/>
  <c r="AA682" i="79"/>
  <c r="AB682" i="79"/>
  <c r="AC682" i="79"/>
  <c r="AD682" i="79"/>
  <c r="AE682" i="79"/>
  <c r="AF682" i="79"/>
  <c r="AG682" i="79"/>
  <c r="AH682" i="79"/>
  <c r="Z683" i="79"/>
  <c r="AA683" i="79"/>
  <c r="AB683" i="79"/>
  <c r="AC683" i="79"/>
  <c r="AD683" i="79"/>
  <c r="AE683" i="79"/>
  <c r="AF683" i="79"/>
  <c r="AG683" i="79"/>
  <c r="AH683" i="79"/>
  <c r="Z684" i="79"/>
  <c r="AA684" i="79"/>
  <c r="AB684" i="79"/>
  <c r="AC684" i="79"/>
  <c r="AD684" i="79"/>
  <c r="AH684" i="79" s="1"/>
  <c r="AE684" i="79"/>
  <c r="AF684" i="79"/>
  <c r="AG684" i="79"/>
  <c r="Z685" i="79"/>
  <c r="AA685" i="79"/>
  <c r="AB685" i="79"/>
  <c r="AC685" i="79"/>
  <c r="AD685" i="79"/>
  <c r="AH685" i="79" s="1"/>
  <c r="AE685" i="79"/>
  <c r="AF685" i="79"/>
  <c r="AG685" i="79"/>
  <c r="Z686" i="79"/>
  <c r="AA686" i="79"/>
  <c r="AB686" i="79"/>
  <c r="AC686" i="79"/>
  <c r="AD686" i="79"/>
  <c r="AH686" i="79" s="1"/>
  <c r="AE686" i="79"/>
  <c r="AF686" i="79"/>
  <c r="AG686" i="79"/>
  <c r="Z687" i="79"/>
  <c r="AA687" i="79"/>
  <c r="AB687" i="79"/>
  <c r="AC687" i="79"/>
  <c r="AD687" i="79"/>
  <c r="AH687" i="79" s="1"/>
  <c r="AE687" i="79"/>
  <c r="AF687" i="79"/>
  <c r="AG687" i="79"/>
  <c r="Z688" i="79"/>
  <c r="AA688" i="79"/>
  <c r="AB688" i="79"/>
  <c r="AC688" i="79"/>
  <c r="AD688" i="79"/>
  <c r="AE688" i="79"/>
  <c r="AF688" i="79"/>
  <c r="AG688" i="79"/>
  <c r="AH688" i="79"/>
  <c r="Z689" i="79"/>
  <c r="AA689" i="79"/>
  <c r="AB689" i="79"/>
  <c r="AC689" i="79"/>
  <c r="AD689" i="79"/>
  <c r="AE689" i="79"/>
  <c r="AF689" i="79"/>
  <c r="AG689" i="79"/>
  <c r="AH689" i="79"/>
  <c r="Z690" i="79"/>
  <c r="AA690" i="79"/>
  <c r="AB690" i="79"/>
  <c r="AC690" i="79"/>
  <c r="AD690" i="79"/>
  <c r="AE690" i="79"/>
  <c r="AF690" i="79"/>
  <c r="AG690" i="79"/>
  <c r="AH690" i="79"/>
  <c r="Z691" i="79"/>
  <c r="AA691" i="79"/>
  <c r="AB691" i="79"/>
  <c r="AC691" i="79"/>
  <c r="AD691" i="79"/>
  <c r="AE691" i="79"/>
  <c r="AF691" i="79"/>
  <c r="AG691" i="79"/>
  <c r="AH691" i="79"/>
  <c r="Z692" i="79"/>
  <c r="AA692" i="79"/>
  <c r="AB692" i="79"/>
  <c r="AC692" i="79"/>
  <c r="AD692" i="79"/>
  <c r="AH692" i="79" s="1"/>
  <c r="AE692" i="79"/>
  <c r="AF692" i="79"/>
  <c r="AG692" i="79"/>
  <c r="Z693" i="79"/>
  <c r="AA693" i="79"/>
  <c r="AB693" i="79"/>
  <c r="AC693" i="79"/>
  <c r="AD693" i="79"/>
  <c r="AH693" i="79" s="1"/>
  <c r="AE693" i="79"/>
  <c r="AF693" i="79"/>
  <c r="AG693" i="79"/>
  <c r="Z694" i="79"/>
  <c r="AA694" i="79"/>
  <c r="AB694" i="79"/>
  <c r="AC694" i="79"/>
  <c r="AD694" i="79"/>
  <c r="AH694" i="79" s="1"/>
  <c r="AE694" i="79"/>
  <c r="AF694" i="79"/>
  <c r="AG694" i="79"/>
  <c r="Z695" i="79"/>
  <c r="AA695" i="79"/>
  <c r="AB695" i="79"/>
  <c r="AC695" i="79"/>
  <c r="AD695" i="79"/>
  <c r="AH695" i="79" s="1"/>
  <c r="AE695" i="79"/>
  <c r="AF695" i="79"/>
  <c r="AG695" i="79"/>
  <c r="Z696" i="79"/>
  <c r="AA696" i="79"/>
  <c r="AB696" i="79"/>
  <c r="AC696" i="79"/>
  <c r="AD696" i="79"/>
  <c r="AE696" i="79"/>
  <c r="AF696" i="79"/>
  <c r="AG696" i="79"/>
  <c r="AH696" i="79"/>
  <c r="Z697" i="79"/>
  <c r="AA697" i="79"/>
  <c r="AB697" i="79"/>
  <c r="AC697" i="79"/>
  <c r="AD697" i="79"/>
  <c r="AE697" i="79"/>
  <c r="AF697" i="79"/>
  <c r="AG697" i="79"/>
  <c r="AH697" i="79"/>
  <c r="Z698" i="79"/>
  <c r="AA698" i="79"/>
  <c r="AB698" i="79"/>
  <c r="AC698" i="79"/>
  <c r="AD698" i="79"/>
  <c r="AE698" i="79"/>
  <c r="AF698" i="79"/>
  <c r="AG698" i="79"/>
  <c r="AH698" i="79"/>
  <c r="Z699" i="79"/>
  <c r="AA699" i="79"/>
  <c r="AB699" i="79"/>
  <c r="AC699" i="79"/>
  <c r="AD699" i="79"/>
  <c r="AE699" i="79"/>
  <c r="AF699" i="79"/>
  <c r="AG699" i="79"/>
  <c r="AH699" i="79"/>
  <c r="Z700" i="79"/>
  <c r="AA700" i="79"/>
  <c r="AB700" i="79"/>
  <c r="AC700" i="79"/>
  <c r="AD700" i="79"/>
  <c r="AH700" i="79" s="1"/>
  <c r="AE700" i="79"/>
  <c r="AF700" i="79"/>
  <c r="AG700" i="79"/>
  <c r="Z701" i="79"/>
  <c r="AA701" i="79"/>
  <c r="AB701" i="79"/>
  <c r="AC701" i="79"/>
  <c r="AD701" i="79"/>
  <c r="AH701" i="79" s="1"/>
  <c r="AE701" i="79"/>
  <c r="AF701" i="79"/>
  <c r="AG701" i="79"/>
  <c r="Z702" i="79"/>
  <c r="AA702" i="79"/>
  <c r="AB702" i="79"/>
  <c r="AC702" i="79"/>
  <c r="AD702" i="79"/>
  <c r="AH702" i="79" s="1"/>
  <c r="AE702" i="79"/>
  <c r="AF702" i="79"/>
  <c r="AG702" i="79"/>
  <c r="Z703" i="79"/>
  <c r="AA703" i="79"/>
  <c r="AB703" i="79"/>
  <c r="AC703" i="79"/>
  <c r="AD703" i="79"/>
  <c r="AH703" i="79" s="1"/>
  <c r="AE703" i="79"/>
  <c r="AF703" i="79"/>
  <c r="AG703" i="79"/>
  <c r="Z704" i="79"/>
  <c r="AA704" i="79"/>
  <c r="AB704" i="79"/>
  <c r="AC704" i="79"/>
  <c r="AD704" i="79"/>
  <c r="AE704" i="79"/>
  <c r="AF704" i="79"/>
  <c r="AG704" i="79"/>
  <c r="AH704" i="79"/>
  <c r="Z705" i="79"/>
  <c r="AA705" i="79"/>
  <c r="AB705" i="79"/>
  <c r="AC705" i="79"/>
  <c r="AD705" i="79"/>
  <c r="AE705" i="79"/>
  <c r="AF705" i="79"/>
  <c r="AG705" i="79"/>
  <c r="AH705" i="79"/>
  <c r="Z706" i="79"/>
  <c r="AA706" i="79"/>
  <c r="AB706" i="79"/>
  <c r="AC706" i="79"/>
  <c r="AD706" i="79"/>
  <c r="AE706" i="79"/>
  <c r="AF706" i="79"/>
  <c r="AG706" i="79"/>
  <c r="AH706" i="79"/>
  <c r="Z707" i="79"/>
  <c r="AA707" i="79"/>
  <c r="AB707" i="79"/>
  <c r="AC707" i="79"/>
  <c r="AD707" i="79"/>
  <c r="AE707" i="79"/>
  <c r="AF707" i="79"/>
  <c r="AG707" i="79"/>
  <c r="AH707" i="79"/>
  <c r="Z708" i="79"/>
  <c r="AA708" i="79"/>
  <c r="AB708" i="79"/>
  <c r="AC708" i="79"/>
  <c r="AD708" i="79"/>
  <c r="AH708" i="79" s="1"/>
  <c r="AE708" i="79"/>
  <c r="AF708" i="79"/>
  <c r="AG708" i="79"/>
  <c r="Z709" i="79"/>
  <c r="AA709" i="79"/>
  <c r="AB709" i="79"/>
  <c r="AC709" i="79"/>
  <c r="AD709" i="79"/>
  <c r="AH709" i="79" s="1"/>
  <c r="AE709" i="79"/>
  <c r="AF709" i="79"/>
  <c r="AG709" i="79"/>
  <c r="Z710" i="79"/>
  <c r="AA710" i="79"/>
  <c r="AB710" i="79"/>
  <c r="AC710" i="79"/>
  <c r="AD710" i="79"/>
  <c r="AH710" i="79" s="1"/>
  <c r="AE710" i="79"/>
  <c r="AF710" i="79"/>
  <c r="AG710" i="79"/>
  <c r="Z711" i="79"/>
  <c r="AA711" i="79"/>
  <c r="AB711" i="79"/>
  <c r="AC711" i="79"/>
  <c r="AD711" i="79"/>
  <c r="AH711" i="79" s="1"/>
  <c r="AE711" i="79"/>
  <c r="AF711" i="79"/>
  <c r="AG711" i="79"/>
  <c r="Z712" i="79"/>
  <c r="AA712" i="79"/>
  <c r="AB712" i="79"/>
  <c r="AC712" i="79"/>
  <c r="AD712" i="79"/>
  <c r="AE712" i="79"/>
  <c r="AF712" i="79"/>
  <c r="AG712" i="79"/>
  <c r="AH712" i="79"/>
  <c r="Z713" i="79"/>
  <c r="AA713" i="79"/>
  <c r="AB713" i="79"/>
  <c r="AC713" i="79"/>
  <c r="AD713" i="79"/>
  <c r="AE713" i="79"/>
  <c r="AF713" i="79"/>
  <c r="AG713" i="79"/>
  <c r="AH713" i="79"/>
  <c r="Z714" i="79"/>
  <c r="AA714" i="79"/>
  <c r="AB714" i="79"/>
  <c r="AC714" i="79"/>
  <c r="AD714" i="79"/>
  <c r="AE714" i="79"/>
  <c r="AF714" i="79"/>
  <c r="AG714" i="79"/>
  <c r="AH714" i="79"/>
  <c r="Z715" i="79"/>
  <c r="AA715" i="79"/>
  <c r="AB715" i="79"/>
  <c r="AC715" i="79"/>
  <c r="AD715" i="79"/>
  <c r="AE715" i="79"/>
  <c r="AF715" i="79"/>
  <c r="AG715" i="79"/>
  <c r="AH715" i="79"/>
  <c r="Z716" i="79"/>
  <c r="AA716" i="79"/>
  <c r="AB716" i="79"/>
  <c r="AC716" i="79"/>
  <c r="AD716" i="79"/>
  <c r="AH716" i="79" s="1"/>
  <c r="AE716" i="79"/>
  <c r="AF716" i="79"/>
  <c r="AG716" i="79"/>
  <c r="Z717" i="79"/>
  <c r="AA717" i="79"/>
  <c r="AB717" i="79"/>
  <c r="AC717" i="79"/>
  <c r="AD717" i="79"/>
  <c r="AH717" i="79" s="1"/>
  <c r="AE717" i="79"/>
  <c r="AF717" i="79"/>
  <c r="AG717" i="79"/>
  <c r="Z718" i="79"/>
  <c r="AA718" i="79"/>
  <c r="AB718" i="79"/>
  <c r="AC718" i="79"/>
  <c r="AD718" i="79"/>
  <c r="AH718" i="79" s="1"/>
  <c r="AE718" i="79"/>
  <c r="AF718" i="79"/>
  <c r="AG718" i="79"/>
  <c r="Z719" i="79"/>
  <c r="AA719" i="79"/>
  <c r="AB719" i="79"/>
  <c r="AC719" i="79"/>
  <c r="AD719" i="79"/>
  <c r="AH719" i="79" s="1"/>
  <c r="AE719" i="79"/>
  <c r="AF719" i="79"/>
  <c r="AG719" i="79"/>
  <c r="Z720" i="79"/>
  <c r="AA720" i="79"/>
  <c r="AB720" i="79"/>
  <c r="AC720" i="79"/>
  <c r="AD720" i="79"/>
  <c r="AE720" i="79"/>
  <c r="AF720" i="79"/>
  <c r="AG720" i="79"/>
  <c r="AH720" i="79"/>
  <c r="Z721" i="79"/>
  <c r="AA721" i="79"/>
  <c r="AB721" i="79"/>
  <c r="AC721" i="79"/>
  <c r="AD721" i="79"/>
  <c r="AE721" i="79"/>
  <c r="AF721" i="79"/>
  <c r="AG721" i="79"/>
  <c r="AH721" i="79"/>
  <c r="Z722" i="79"/>
  <c r="AA722" i="79"/>
  <c r="AB722" i="79"/>
  <c r="AC722" i="79"/>
  <c r="AD722" i="79"/>
  <c r="AE722" i="79"/>
  <c r="AF722" i="79"/>
  <c r="AG722" i="79"/>
  <c r="AH722" i="79"/>
  <c r="Z723" i="79"/>
  <c r="AA723" i="79"/>
  <c r="AB723" i="79"/>
  <c r="AC723" i="79"/>
  <c r="AD723" i="79"/>
  <c r="AE723" i="79"/>
  <c r="AF723" i="79"/>
  <c r="AG723" i="79"/>
  <c r="AH723" i="79"/>
  <c r="Z724" i="79"/>
  <c r="AA724" i="79"/>
  <c r="AB724" i="79"/>
  <c r="AC724" i="79"/>
  <c r="AD724" i="79"/>
  <c r="AH724" i="79" s="1"/>
  <c r="AE724" i="79"/>
  <c r="AF724" i="79"/>
  <c r="AG724" i="79"/>
  <c r="Z725" i="79"/>
  <c r="AA725" i="79"/>
  <c r="AB725" i="79"/>
  <c r="AC725" i="79"/>
  <c r="AD725" i="79"/>
  <c r="AH725" i="79" s="1"/>
  <c r="AE725" i="79"/>
  <c r="AF725" i="79"/>
  <c r="AG725" i="79"/>
  <c r="Z726" i="79"/>
  <c r="AA726" i="79"/>
  <c r="AB726" i="79"/>
  <c r="AC726" i="79"/>
  <c r="AD726" i="79"/>
  <c r="AH726" i="79" s="1"/>
  <c r="AE726" i="79"/>
  <c r="AF726" i="79"/>
  <c r="AG726" i="79"/>
  <c r="Z727" i="79"/>
  <c r="AA727" i="79"/>
  <c r="AB727" i="79"/>
  <c r="AC727" i="79"/>
  <c r="AD727" i="79"/>
  <c r="AH727" i="79" s="1"/>
  <c r="AE727" i="79"/>
  <c r="AF727" i="79"/>
  <c r="AG727" i="79"/>
  <c r="Z728" i="79"/>
  <c r="AA728" i="79"/>
  <c r="AB728" i="79"/>
  <c r="AC728" i="79"/>
  <c r="AD728" i="79"/>
  <c r="AE728" i="79"/>
  <c r="AF728" i="79"/>
  <c r="AG728" i="79"/>
  <c r="AH728" i="79"/>
  <c r="Z729" i="79"/>
  <c r="AA729" i="79"/>
  <c r="AB729" i="79"/>
  <c r="AC729" i="79"/>
  <c r="AD729" i="79"/>
  <c r="AE729" i="79"/>
  <c r="AF729" i="79"/>
  <c r="AG729" i="79"/>
  <c r="AH729" i="79"/>
  <c r="Z730" i="79"/>
  <c r="AA730" i="79"/>
  <c r="AB730" i="79"/>
  <c r="AC730" i="79"/>
  <c r="AD730" i="79"/>
  <c r="AE730" i="79"/>
  <c r="AF730" i="79"/>
  <c r="AG730" i="79"/>
  <c r="AH730" i="79"/>
  <c r="Z731" i="79"/>
  <c r="AA731" i="79"/>
  <c r="AB731" i="79"/>
  <c r="AC731" i="79"/>
  <c r="AD731" i="79"/>
  <c r="AE731" i="79"/>
  <c r="AF731" i="79"/>
  <c r="AG731" i="79"/>
  <c r="AH731" i="79"/>
  <c r="Z732" i="79"/>
  <c r="AA732" i="79"/>
  <c r="AB732" i="79"/>
  <c r="AC732" i="79"/>
  <c r="AD732" i="79"/>
  <c r="AH732" i="79" s="1"/>
  <c r="AE732" i="79"/>
  <c r="AF732" i="79"/>
  <c r="AG732" i="79"/>
  <c r="Z733" i="79"/>
  <c r="AA733" i="79"/>
  <c r="AB733" i="79"/>
  <c r="AC733" i="79"/>
  <c r="AD733" i="79"/>
  <c r="AH733" i="79" s="1"/>
  <c r="AE733" i="79"/>
  <c r="AF733" i="79"/>
  <c r="AG733" i="79"/>
  <c r="Z734" i="79"/>
  <c r="AA734" i="79"/>
  <c r="AB734" i="79"/>
  <c r="AC734" i="79"/>
  <c r="AD734" i="79"/>
  <c r="AE734" i="79"/>
  <c r="AF734" i="79"/>
  <c r="AG734" i="79"/>
  <c r="AH734" i="79"/>
  <c r="Z735" i="79"/>
  <c r="AA735" i="79"/>
  <c r="AB735" i="79"/>
  <c r="AC735" i="79"/>
  <c r="AD735" i="79"/>
  <c r="AH735" i="79" s="1"/>
  <c r="AE735" i="79"/>
  <c r="AF735" i="79"/>
  <c r="AG735" i="79"/>
  <c r="Z736" i="79"/>
  <c r="AA736" i="79"/>
  <c r="AB736" i="79"/>
  <c r="AC736" i="79"/>
  <c r="AD736" i="79"/>
  <c r="AE736" i="79"/>
  <c r="AF736" i="79"/>
  <c r="AG736" i="79"/>
  <c r="AH736" i="79"/>
  <c r="Z737" i="79"/>
  <c r="AA737" i="79"/>
  <c r="AB737" i="79"/>
  <c r="AC737" i="79"/>
  <c r="AD737" i="79"/>
  <c r="AE737" i="79"/>
  <c r="AF737" i="79"/>
  <c r="AG737" i="79"/>
  <c r="AH737" i="79"/>
  <c r="Z738" i="79"/>
  <c r="AA738" i="79"/>
  <c r="AB738" i="79"/>
  <c r="AC738" i="79"/>
  <c r="AD738" i="79"/>
  <c r="AH738" i="79" s="1"/>
  <c r="AE738" i="79"/>
  <c r="AF738" i="79"/>
  <c r="AG738" i="79"/>
  <c r="Z739" i="79"/>
  <c r="AA739" i="79"/>
  <c r="AB739" i="79"/>
  <c r="AC739" i="79"/>
  <c r="AD739" i="79"/>
  <c r="AE739" i="79"/>
  <c r="AF739" i="79"/>
  <c r="AG739" i="79"/>
  <c r="AH739" i="79"/>
  <c r="Z740" i="79"/>
  <c r="AA740" i="79"/>
  <c r="AB740" i="79"/>
  <c r="AC740" i="79"/>
  <c r="AD740" i="79"/>
  <c r="AH740" i="79" s="1"/>
  <c r="AE740" i="79"/>
  <c r="AF740" i="79"/>
  <c r="AG740" i="79"/>
  <c r="Z741" i="79"/>
  <c r="AA741" i="79"/>
  <c r="AB741" i="79"/>
  <c r="AC741" i="79"/>
  <c r="AD741" i="79"/>
  <c r="AE741" i="79"/>
  <c r="AF741" i="79"/>
  <c r="AG741" i="79"/>
  <c r="AH741" i="79"/>
  <c r="Z742" i="79"/>
  <c r="AA742" i="79"/>
  <c r="AB742" i="79"/>
  <c r="AC742" i="79"/>
  <c r="AD742" i="79"/>
  <c r="AH742" i="79" s="1"/>
  <c r="AE742" i="79"/>
  <c r="AF742" i="79"/>
  <c r="AG742" i="79"/>
  <c r="Z743" i="79"/>
  <c r="AA743" i="79"/>
  <c r="AB743" i="79"/>
  <c r="AC743" i="79"/>
  <c r="AD743" i="79"/>
  <c r="AE743" i="79"/>
  <c r="AF743" i="79"/>
  <c r="AG743" i="79"/>
  <c r="AH743" i="79"/>
  <c r="Z744" i="79"/>
  <c r="AA744" i="79"/>
  <c r="AB744" i="79"/>
  <c r="AC744" i="79"/>
  <c r="AD744" i="79"/>
  <c r="AE744" i="79"/>
  <c r="AF744" i="79"/>
  <c r="AG744" i="79"/>
  <c r="AH744" i="79"/>
  <c r="Z745" i="79"/>
  <c r="AA745" i="79"/>
  <c r="AB745" i="79"/>
  <c r="AC745" i="79"/>
  <c r="AD745" i="79"/>
  <c r="AH745" i="79" s="1"/>
  <c r="AE745" i="79"/>
  <c r="AF745" i="79"/>
  <c r="AG745" i="79"/>
  <c r="Z746" i="79"/>
  <c r="AA746" i="79"/>
  <c r="AB746" i="79"/>
  <c r="AC746" i="79"/>
  <c r="AD746" i="79"/>
  <c r="AE746" i="79"/>
  <c r="AF746" i="79"/>
  <c r="AG746" i="79"/>
  <c r="AH746" i="79"/>
  <c r="Z747" i="79"/>
  <c r="AA747" i="79"/>
  <c r="AB747" i="79"/>
  <c r="AC747" i="79"/>
  <c r="AD747" i="79"/>
  <c r="AH747" i="79" s="1"/>
  <c r="AE747" i="79"/>
  <c r="AF747" i="79"/>
  <c r="AG747" i="79"/>
  <c r="Z748" i="79"/>
  <c r="AA748" i="79"/>
  <c r="AB748" i="79"/>
  <c r="AC748" i="79"/>
  <c r="AD748" i="79"/>
  <c r="AH748" i="79" s="1"/>
  <c r="AE748" i="79"/>
  <c r="AF748" i="79"/>
  <c r="AG748" i="79"/>
  <c r="Z749" i="79"/>
  <c r="AA749" i="79"/>
  <c r="AB749" i="79"/>
  <c r="AC749" i="79"/>
  <c r="AD749" i="79"/>
  <c r="AE749" i="79"/>
  <c r="AF749" i="79"/>
  <c r="AG749" i="79"/>
  <c r="AH749" i="79"/>
  <c r="Z750" i="79"/>
  <c r="AA750" i="79"/>
  <c r="AB750" i="79"/>
  <c r="AC750" i="79"/>
  <c r="AD750" i="79"/>
  <c r="AE750" i="79"/>
  <c r="AF750" i="79"/>
  <c r="AG750" i="79"/>
  <c r="AH750" i="79"/>
  <c r="Z751" i="79"/>
  <c r="AA751" i="79"/>
  <c r="AB751" i="79"/>
  <c r="AC751" i="79"/>
  <c r="AD751" i="79"/>
  <c r="AH751" i="79" s="1"/>
  <c r="AE751" i="79"/>
  <c r="AF751" i="79"/>
  <c r="AG751" i="79"/>
  <c r="Z752" i="79"/>
  <c r="AA752" i="79"/>
  <c r="AB752" i="79"/>
  <c r="AC752" i="79"/>
  <c r="AD752" i="79"/>
  <c r="AE752" i="79"/>
  <c r="AF752" i="79"/>
  <c r="AG752" i="79"/>
  <c r="AH752" i="79"/>
  <c r="Z753" i="79"/>
  <c r="AA753" i="79"/>
  <c r="AB753" i="79"/>
  <c r="AC753" i="79"/>
  <c r="AD753" i="79"/>
  <c r="AH753" i="79" s="1"/>
  <c r="AE753" i="79"/>
  <c r="AF753" i="79"/>
  <c r="AG753" i="79"/>
  <c r="Z754" i="79"/>
  <c r="AA754" i="79"/>
  <c r="AB754" i="79"/>
  <c r="AC754" i="79"/>
  <c r="AD754" i="79"/>
  <c r="AE754" i="79"/>
  <c r="AF754" i="79"/>
  <c r="AG754" i="79"/>
  <c r="Z755" i="79"/>
  <c r="AA755" i="79"/>
  <c r="AB755" i="79"/>
  <c r="AC755" i="79"/>
  <c r="AD755" i="79"/>
  <c r="AE755" i="79"/>
  <c r="AF755" i="79"/>
  <c r="AG755" i="79"/>
  <c r="AH755" i="79"/>
  <c r="Z756" i="79"/>
  <c r="AA756" i="79"/>
  <c r="AB756" i="79"/>
  <c r="AC756" i="79"/>
  <c r="AD756" i="79"/>
  <c r="AH756" i="79" s="1"/>
  <c r="AE756" i="79"/>
  <c r="AF756" i="79"/>
  <c r="AG756" i="79"/>
  <c r="Z757" i="79"/>
  <c r="AA757" i="79"/>
  <c r="AB757" i="79"/>
  <c r="AC757" i="79"/>
  <c r="AD757" i="79"/>
  <c r="AH757" i="79" s="1"/>
  <c r="AE757" i="79"/>
  <c r="AF757" i="79"/>
  <c r="AG757" i="79"/>
  <c r="Z758" i="79"/>
  <c r="AA758" i="79"/>
  <c r="AB758" i="79"/>
  <c r="AC758" i="79"/>
  <c r="AD758" i="79"/>
  <c r="AE758" i="79"/>
  <c r="AF758" i="79"/>
  <c r="AG758" i="79"/>
  <c r="AH758" i="79"/>
  <c r="Z759" i="79"/>
  <c r="AA759" i="79"/>
  <c r="AB759" i="79"/>
  <c r="AC759" i="79"/>
  <c r="AD759" i="79"/>
  <c r="AE759" i="79"/>
  <c r="AF759" i="79"/>
  <c r="AG759" i="79"/>
  <c r="AH759" i="79"/>
  <c r="Z760" i="79"/>
  <c r="AA760" i="79"/>
  <c r="AB760" i="79"/>
  <c r="AC760" i="79"/>
  <c r="AD760" i="79"/>
  <c r="AE760" i="79"/>
  <c r="AF760" i="79"/>
  <c r="AG760" i="79"/>
  <c r="AH760" i="79"/>
  <c r="Z761" i="79"/>
  <c r="AA761" i="79"/>
  <c r="AB761" i="79"/>
  <c r="AC761" i="79"/>
  <c r="AD761" i="79"/>
  <c r="AE761" i="79"/>
  <c r="AF761" i="79"/>
  <c r="AG761" i="79"/>
  <c r="AH761" i="79"/>
  <c r="Z762" i="79"/>
  <c r="AA762" i="79"/>
  <c r="AB762" i="79"/>
  <c r="AC762" i="79"/>
  <c r="AD762" i="79"/>
  <c r="AH762" i="79" s="1"/>
  <c r="AE762" i="79"/>
  <c r="AF762" i="79"/>
  <c r="AG762" i="79"/>
  <c r="Z763" i="79"/>
  <c r="AA763" i="79"/>
  <c r="AB763" i="79"/>
  <c r="AC763" i="79"/>
  <c r="AD763" i="79"/>
  <c r="AH763" i="79" s="1"/>
  <c r="AE763" i="79"/>
  <c r="AF763" i="79"/>
  <c r="AG763" i="79"/>
  <c r="Z764" i="79"/>
  <c r="AA764" i="79"/>
  <c r="AB764" i="79"/>
  <c r="AC764" i="79"/>
  <c r="AD764" i="79"/>
  <c r="AH764" i="79" s="1"/>
  <c r="AE764" i="79"/>
  <c r="AF764" i="79"/>
  <c r="AG764" i="79"/>
  <c r="Z765" i="79"/>
  <c r="AA765" i="79"/>
  <c r="AB765" i="79"/>
  <c r="AC765" i="79"/>
  <c r="AD765" i="79"/>
  <c r="AE765" i="79"/>
  <c r="AF765" i="79"/>
  <c r="AG765" i="79"/>
  <c r="AH765" i="79"/>
  <c r="Z766" i="79"/>
  <c r="AA766" i="79"/>
  <c r="AB766" i="79"/>
  <c r="AC766" i="79"/>
  <c r="AD766" i="79"/>
  <c r="AH766" i="79" s="1"/>
  <c r="AE766" i="79"/>
  <c r="AF766" i="79"/>
  <c r="AG766" i="79"/>
  <c r="Z767" i="79"/>
  <c r="AA767" i="79"/>
  <c r="AB767" i="79"/>
  <c r="AC767" i="79"/>
  <c r="AD767" i="79"/>
  <c r="AE767" i="79"/>
  <c r="AF767" i="79"/>
  <c r="AG767" i="79"/>
  <c r="AH767" i="79"/>
  <c r="Z768" i="79"/>
  <c r="AA768" i="79"/>
  <c r="AB768" i="79"/>
  <c r="AC768" i="79"/>
  <c r="AD768" i="79"/>
  <c r="AE768" i="79"/>
  <c r="AF768" i="79"/>
  <c r="AG768" i="79"/>
  <c r="AH768" i="79"/>
  <c r="Z769" i="79"/>
  <c r="AA769" i="79"/>
  <c r="AB769" i="79"/>
  <c r="AC769" i="79"/>
  <c r="AD769" i="79"/>
  <c r="AH769" i="79" s="1"/>
  <c r="AE769" i="79"/>
  <c r="AF769" i="79"/>
  <c r="AG769" i="79"/>
  <c r="Z770" i="79"/>
  <c r="AA770" i="79"/>
  <c r="AB770" i="79"/>
  <c r="AC770" i="79"/>
  <c r="AD770" i="79"/>
  <c r="AE770" i="79"/>
  <c r="AF770" i="79"/>
  <c r="AG770" i="79"/>
  <c r="AH770" i="79"/>
  <c r="Z771" i="79"/>
  <c r="AA771" i="79"/>
  <c r="AB771" i="79"/>
  <c r="AC771" i="79"/>
  <c r="AD771" i="79"/>
  <c r="AH771" i="79" s="1"/>
  <c r="AE771" i="79"/>
  <c r="AF771" i="79"/>
  <c r="AG771" i="79"/>
  <c r="Z772" i="79"/>
  <c r="AA772" i="79"/>
  <c r="AB772" i="79"/>
  <c r="AC772" i="79"/>
  <c r="AD772" i="79"/>
  <c r="AH772" i="79" s="1"/>
  <c r="AE772" i="79"/>
  <c r="AF772" i="79"/>
  <c r="AG772" i="79"/>
  <c r="Z773" i="79"/>
  <c r="AA773" i="79"/>
  <c r="AB773" i="79"/>
  <c r="AC773" i="79"/>
  <c r="AD773" i="79"/>
  <c r="AH773" i="79" s="1"/>
  <c r="AE773" i="79"/>
  <c r="AF773" i="79"/>
  <c r="AG773" i="79"/>
  <c r="Z774" i="79"/>
  <c r="AA774" i="79"/>
  <c r="AB774" i="79"/>
  <c r="AC774" i="79"/>
  <c r="AD774" i="79"/>
  <c r="AE774" i="79"/>
  <c r="AF774" i="79"/>
  <c r="AG774" i="79"/>
  <c r="AH774" i="79"/>
  <c r="Z775" i="79"/>
  <c r="AA775" i="79"/>
  <c r="AB775" i="79"/>
  <c r="AC775" i="79"/>
  <c r="AD775" i="79"/>
  <c r="AH775" i="79" s="1"/>
  <c r="AE775" i="79"/>
  <c r="AF775" i="79"/>
  <c r="AG775" i="79"/>
  <c r="Z776" i="79"/>
  <c r="AA776" i="79"/>
  <c r="AB776" i="79"/>
  <c r="AC776" i="79"/>
  <c r="AD776" i="79"/>
  <c r="AE776" i="79"/>
  <c r="AF776" i="79"/>
  <c r="AG776" i="79"/>
  <c r="AH776" i="79"/>
  <c r="Z777" i="79"/>
  <c r="AA777" i="79"/>
  <c r="AB777" i="79"/>
  <c r="AC777" i="79"/>
  <c r="AD777" i="79"/>
  <c r="AE777" i="79"/>
  <c r="AF777" i="79"/>
  <c r="AG777" i="79"/>
  <c r="AH777" i="79"/>
  <c r="Z778" i="79"/>
  <c r="AA778" i="79"/>
  <c r="AB778" i="79"/>
  <c r="AC778" i="79"/>
  <c r="AD778" i="79"/>
  <c r="AH778" i="79" s="1"/>
  <c r="AE778" i="79"/>
  <c r="AF778" i="79"/>
  <c r="AG778" i="79"/>
  <c r="Z779" i="79"/>
  <c r="AA779" i="79"/>
  <c r="AB779" i="79"/>
  <c r="AC779" i="79"/>
  <c r="AD779" i="79"/>
  <c r="AE779" i="79"/>
  <c r="AF779" i="79"/>
  <c r="AG779" i="79"/>
  <c r="AH779" i="79"/>
  <c r="Z780" i="79"/>
  <c r="AA780" i="79"/>
  <c r="AB780" i="79"/>
  <c r="AC780" i="79"/>
  <c r="AD780" i="79"/>
  <c r="AH780" i="79" s="1"/>
  <c r="AE780" i="79"/>
  <c r="AF780" i="79"/>
  <c r="AG780" i="79"/>
  <c r="Z781" i="79"/>
  <c r="AA781" i="79"/>
  <c r="AB781" i="79"/>
  <c r="AC781" i="79"/>
  <c r="AD781" i="79"/>
  <c r="AH781" i="79" s="1"/>
  <c r="AE781" i="79"/>
  <c r="AF781" i="79"/>
  <c r="AG781" i="79"/>
  <c r="Z782" i="79"/>
  <c r="AA782" i="79"/>
  <c r="AB782" i="79"/>
  <c r="AC782" i="79"/>
  <c r="AD782" i="79"/>
  <c r="AH782" i="79" s="1"/>
  <c r="AE782" i="79"/>
  <c r="AF782" i="79"/>
  <c r="AG782" i="79"/>
  <c r="Z783" i="79"/>
  <c r="AA783" i="79"/>
  <c r="AB783" i="79"/>
  <c r="AC783" i="79"/>
  <c r="AD783" i="79"/>
  <c r="AE783" i="79"/>
  <c r="AF783" i="79"/>
  <c r="AG783" i="79"/>
  <c r="AH783" i="79"/>
  <c r="Z784" i="79"/>
  <c r="AA784" i="79"/>
  <c r="AB784" i="79"/>
  <c r="AC784" i="79"/>
  <c r="AD784" i="79"/>
  <c r="AE784" i="79"/>
  <c r="AF784" i="79"/>
  <c r="AG784" i="79"/>
  <c r="AH784" i="79"/>
  <c r="Z785" i="79"/>
  <c r="AA785" i="79"/>
  <c r="AB785" i="79"/>
  <c r="AC785" i="79"/>
  <c r="AD785" i="79"/>
  <c r="AE785" i="79"/>
  <c r="AF785" i="79"/>
  <c r="AG785" i="79"/>
  <c r="AH785" i="79"/>
  <c r="Z786" i="79"/>
  <c r="AA786" i="79"/>
  <c r="AB786" i="79"/>
  <c r="AC786" i="79"/>
  <c r="AD786" i="79"/>
  <c r="AE786" i="79"/>
  <c r="AF786" i="79"/>
  <c r="AG786" i="79"/>
  <c r="AH786" i="79"/>
  <c r="Z787" i="79"/>
  <c r="AA787" i="79"/>
  <c r="AB787" i="79"/>
  <c r="AC787" i="79"/>
  <c r="AD787" i="79"/>
  <c r="AH787" i="79" s="1"/>
  <c r="AE787" i="79"/>
  <c r="AF787" i="79"/>
  <c r="AG787" i="79"/>
  <c r="Z788" i="79"/>
  <c r="AA788" i="79"/>
  <c r="AB788" i="79"/>
  <c r="AC788" i="79"/>
  <c r="AD788" i="79"/>
  <c r="AH788" i="79" s="1"/>
  <c r="AE788" i="79"/>
  <c r="AF788" i="79"/>
  <c r="AG788" i="79"/>
  <c r="Z789" i="79"/>
  <c r="AA789" i="79"/>
  <c r="AB789" i="79"/>
  <c r="AC789" i="79"/>
  <c r="AD789" i="79"/>
  <c r="AE789" i="79"/>
  <c r="AF789" i="79"/>
  <c r="AG789" i="79"/>
  <c r="AH789" i="79"/>
  <c r="Z790" i="79"/>
  <c r="AA790" i="79"/>
  <c r="AB790" i="79"/>
  <c r="AC790" i="79"/>
  <c r="AD790" i="79"/>
  <c r="AH790" i="79" s="1"/>
  <c r="AE790" i="79"/>
  <c r="AF790" i="79"/>
  <c r="AG790" i="79"/>
  <c r="Z791" i="79"/>
  <c r="AA791" i="79"/>
  <c r="AB791" i="79"/>
  <c r="AC791" i="79"/>
  <c r="AD791" i="79"/>
  <c r="AH791" i="79" s="1"/>
  <c r="AE791" i="79"/>
  <c r="AF791" i="79"/>
  <c r="AG791" i="79"/>
  <c r="Z792" i="79"/>
  <c r="AA792" i="79"/>
  <c r="AB792" i="79"/>
  <c r="AC792" i="79"/>
  <c r="AD792" i="79"/>
  <c r="AE792" i="79"/>
  <c r="AF792" i="79"/>
  <c r="AG792" i="79"/>
  <c r="AH792" i="79"/>
  <c r="Z793" i="79"/>
  <c r="AA793" i="79"/>
  <c r="AB793" i="79"/>
  <c r="AC793" i="79"/>
  <c r="AD793" i="79"/>
  <c r="AH793" i="79" s="1"/>
  <c r="AE793" i="79"/>
  <c r="AF793" i="79"/>
  <c r="AG793" i="79"/>
  <c r="Z794" i="79"/>
  <c r="AA794" i="79"/>
  <c r="AB794" i="79"/>
  <c r="AC794" i="79"/>
  <c r="AD794" i="79"/>
  <c r="AE794" i="79"/>
  <c r="AF794" i="79"/>
  <c r="AG794" i="79"/>
  <c r="AH794" i="79"/>
  <c r="Z795" i="79"/>
  <c r="AA795" i="79"/>
  <c r="AB795" i="79"/>
  <c r="AC795" i="79"/>
  <c r="AD795" i="79"/>
  <c r="AE795" i="79"/>
  <c r="AF795" i="79"/>
  <c r="AG795" i="79"/>
  <c r="AH795" i="79"/>
  <c r="Z796" i="79"/>
  <c r="AA796" i="79"/>
  <c r="AB796" i="79"/>
  <c r="AC796" i="79"/>
  <c r="AD796" i="79"/>
  <c r="AH796" i="79" s="1"/>
  <c r="AE796" i="79"/>
  <c r="AF796" i="79"/>
  <c r="AG796" i="79"/>
  <c r="Z797" i="79"/>
  <c r="AA797" i="79"/>
  <c r="AB797" i="79"/>
  <c r="AC797" i="79"/>
  <c r="AD797" i="79"/>
  <c r="AH797" i="79" s="1"/>
  <c r="AE797" i="79"/>
  <c r="AF797" i="79"/>
  <c r="AG797" i="79"/>
  <c r="Z798" i="79"/>
  <c r="AA798" i="79"/>
  <c r="AB798" i="79"/>
  <c r="AC798" i="79"/>
  <c r="AD798" i="79"/>
  <c r="AE798" i="79"/>
  <c r="AF798" i="79"/>
  <c r="AG798" i="79"/>
  <c r="AH798" i="79"/>
  <c r="Z799" i="79"/>
  <c r="AA799" i="79"/>
  <c r="AB799" i="79"/>
  <c r="AC799" i="79"/>
  <c r="AD799" i="79"/>
  <c r="AH799" i="79" s="1"/>
  <c r="AE799" i="79"/>
  <c r="AF799" i="79"/>
  <c r="AG799" i="79"/>
  <c r="Z800" i="79"/>
  <c r="AA800" i="79"/>
  <c r="AB800" i="79"/>
  <c r="AC800" i="79"/>
  <c r="AD800" i="79"/>
  <c r="AE800" i="79"/>
  <c r="AF800" i="79"/>
  <c r="AG800" i="79"/>
  <c r="AH800" i="79"/>
  <c r="Z801" i="79"/>
  <c r="AA801" i="79"/>
  <c r="AB801" i="79"/>
  <c r="AC801" i="79"/>
  <c r="AD801" i="79"/>
  <c r="AE801" i="79"/>
  <c r="AF801" i="79"/>
  <c r="AG801" i="79"/>
  <c r="AH801" i="79"/>
  <c r="Z802" i="79"/>
  <c r="AA802" i="79"/>
  <c r="AB802" i="79"/>
  <c r="AC802" i="79"/>
  <c r="AD802" i="79"/>
  <c r="AH802" i="79" s="1"/>
  <c r="AE802" i="79"/>
  <c r="AF802" i="79"/>
  <c r="AG802" i="79"/>
  <c r="Z803" i="79"/>
  <c r="AA803" i="79"/>
  <c r="AB803" i="79"/>
  <c r="AC803" i="79"/>
  <c r="AD803" i="79"/>
  <c r="AE803" i="79"/>
  <c r="AF803" i="79"/>
  <c r="AG803" i="79"/>
  <c r="AH803" i="79"/>
  <c r="Z804" i="79"/>
  <c r="AA804" i="79"/>
  <c r="AB804" i="79"/>
  <c r="AC804" i="79"/>
  <c r="AD804" i="79"/>
  <c r="AH804" i="79" s="1"/>
  <c r="AE804" i="79"/>
  <c r="AF804" i="79"/>
  <c r="AG804" i="79"/>
  <c r="Z805" i="79"/>
  <c r="AA805" i="79"/>
  <c r="AB805" i="79"/>
  <c r="AC805" i="79"/>
  <c r="AD805" i="79"/>
  <c r="AE805" i="79"/>
  <c r="AF805" i="79"/>
  <c r="AG805" i="79"/>
  <c r="AH805" i="79"/>
  <c r="Z806" i="79"/>
  <c r="AA806" i="79"/>
  <c r="AB806" i="79"/>
  <c r="AC806" i="79"/>
  <c r="AD806" i="79"/>
  <c r="AH806" i="79" s="1"/>
  <c r="AE806" i="79"/>
  <c r="AF806" i="79"/>
  <c r="AG806" i="79"/>
  <c r="Z807" i="79"/>
  <c r="AA807" i="79"/>
  <c r="AB807" i="79"/>
  <c r="AC807" i="79"/>
  <c r="AD807" i="79"/>
  <c r="AE807" i="79"/>
  <c r="AF807" i="79"/>
  <c r="AG807" i="79"/>
  <c r="AH807" i="79"/>
  <c r="Z808" i="79"/>
  <c r="AA808" i="79"/>
  <c r="AB808" i="79"/>
  <c r="AC808" i="79"/>
  <c r="AD808" i="79"/>
  <c r="AE808" i="79"/>
  <c r="AF808" i="79"/>
  <c r="AG808" i="79"/>
  <c r="AH808" i="79"/>
  <c r="Z809" i="79"/>
  <c r="AA809" i="79"/>
  <c r="AB809" i="79"/>
  <c r="AC809" i="79"/>
  <c r="AD809" i="79"/>
  <c r="AH809" i="79" s="1"/>
  <c r="AE809" i="79"/>
  <c r="AF809" i="79"/>
  <c r="AG809" i="79"/>
  <c r="Z810" i="79"/>
  <c r="AA810" i="79"/>
  <c r="AB810" i="79"/>
  <c r="AC810" i="79"/>
  <c r="AD810" i="79"/>
  <c r="AE810" i="79"/>
  <c r="AF810" i="79"/>
  <c r="AG810" i="79"/>
  <c r="AH810" i="79"/>
  <c r="Z811" i="79"/>
  <c r="AA811" i="79"/>
  <c r="AB811" i="79"/>
  <c r="AC811" i="79"/>
  <c r="AD811" i="79"/>
  <c r="AH811" i="79" s="1"/>
  <c r="AE811" i="79"/>
  <c r="AF811" i="79"/>
  <c r="AG811" i="79"/>
  <c r="Z812" i="79"/>
  <c r="AA812" i="79"/>
  <c r="AB812" i="79"/>
  <c r="AC812" i="79"/>
  <c r="AD812" i="79"/>
  <c r="AH812" i="79" s="1"/>
  <c r="AE812" i="79"/>
  <c r="AF812" i="79"/>
  <c r="AG812" i="79"/>
  <c r="Z813" i="79"/>
  <c r="AA813" i="79"/>
  <c r="AB813" i="79"/>
  <c r="AC813" i="79"/>
  <c r="AD813" i="79"/>
  <c r="AH813" i="79" s="1"/>
  <c r="AE813" i="79"/>
  <c r="AF813" i="79"/>
  <c r="AG813" i="79"/>
  <c r="Z814" i="79"/>
  <c r="AA814" i="79"/>
  <c r="AB814" i="79"/>
  <c r="AC814" i="79"/>
  <c r="AD814" i="79"/>
  <c r="AE814" i="79"/>
  <c r="AF814" i="79"/>
  <c r="AG814" i="79"/>
  <c r="AH814" i="79"/>
  <c r="Z815" i="79"/>
  <c r="AA815" i="79"/>
  <c r="AB815" i="79"/>
  <c r="AC815" i="79"/>
  <c r="AD815" i="79"/>
  <c r="AH815" i="79" s="1"/>
  <c r="AE815" i="79"/>
  <c r="AF815" i="79"/>
  <c r="AG815" i="79"/>
  <c r="Z816" i="79"/>
  <c r="AA816" i="79"/>
  <c r="AB816" i="79"/>
  <c r="AC816" i="79"/>
  <c r="AD816" i="79"/>
  <c r="AE816" i="79"/>
  <c r="AF816" i="79"/>
  <c r="AG816" i="79"/>
  <c r="AH816" i="79"/>
  <c r="Z817" i="79"/>
  <c r="AA817" i="79"/>
  <c r="AB817" i="79"/>
  <c r="AC817" i="79"/>
  <c r="AD817" i="79"/>
  <c r="AE817" i="79"/>
  <c r="S817" i="79" s="1"/>
  <c r="AF817" i="79"/>
  <c r="AG817" i="79"/>
  <c r="AH817" i="79"/>
  <c r="Z818" i="79"/>
  <c r="AA818" i="79"/>
  <c r="AB818" i="79"/>
  <c r="AC818" i="79"/>
  <c r="AD818" i="79"/>
  <c r="AE818" i="79"/>
  <c r="AF818" i="79"/>
  <c r="AG818" i="79"/>
  <c r="Z819" i="79"/>
  <c r="AA819" i="79"/>
  <c r="AB819" i="79"/>
  <c r="AC819" i="79"/>
  <c r="AD819" i="79"/>
  <c r="AE819" i="79"/>
  <c r="AF819" i="79"/>
  <c r="AG819" i="79"/>
  <c r="AH819" i="79"/>
  <c r="Z820" i="79"/>
  <c r="AA820" i="79"/>
  <c r="AB820" i="79"/>
  <c r="AC820" i="79"/>
  <c r="AD820" i="79"/>
  <c r="AH820" i="79" s="1"/>
  <c r="AE820" i="79"/>
  <c r="AF820" i="79"/>
  <c r="AG820" i="79"/>
  <c r="Z821" i="79"/>
  <c r="AA821" i="79"/>
  <c r="AB821" i="79"/>
  <c r="AC821" i="79"/>
  <c r="AD821" i="79"/>
  <c r="AH821" i="79" s="1"/>
  <c r="AE821" i="79"/>
  <c r="AF821" i="79"/>
  <c r="AG821" i="79"/>
  <c r="Z822" i="79"/>
  <c r="AA822" i="79"/>
  <c r="AB822" i="79"/>
  <c r="AC822" i="79"/>
  <c r="AD822" i="79"/>
  <c r="AH822" i="79" s="1"/>
  <c r="AE822" i="79"/>
  <c r="AF822" i="79"/>
  <c r="AG822" i="79"/>
  <c r="Z823" i="79"/>
  <c r="AA823" i="79"/>
  <c r="AB823" i="79"/>
  <c r="AC823" i="79"/>
  <c r="AD823" i="79"/>
  <c r="AE823" i="79"/>
  <c r="AF823" i="79"/>
  <c r="AG823" i="79"/>
  <c r="AH823" i="79"/>
  <c r="Z824" i="79"/>
  <c r="AA824" i="79"/>
  <c r="AB824" i="79"/>
  <c r="AC824" i="79"/>
  <c r="AD824" i="79"/>
  <c r="AH824" i="79" s="1"/>
  <c r="AE824" i="79"/>
  <c r="AF824" i="79"/>
  <c r="AG824" i="79"/>
  <c r="Z825" i="79"/>
  <c r="AA825" i="79"/>
  <c r="AB825" i="79"/>
  <c r="AC825" i="79"/>
  <c r="AD825" i="79"/>
  <c r="AE825" i="79"/>
  <c r="AF825" i="79"/>
  <c r="AG825" i="79"/>
  <c r="AH825" i="79"/>
  <c r="Z826" i="79"/>
  <c r="AA826" i="79"/>
  <c r="AB826" i="79"/>
  <c r="AC826" i="79"/>
  <c r="AD826" i="79"/>
  <c r="AE826" i="79"/>
  <c r="AF826" i="79"/>
  <c r="AG826" i="79"/>
  <c r="AH826" i="79"/>
  <c r="Z827" i="79"/>
  <c r="AA827" i="79"/>
  <c r="AB827" i="79"/>
  <c r="AC827" i="79"/>
  <c r="AD827" i="79"/>
  <c r="AH827" i="79" s="1"/>
  <c r="AE827" i="79"/>
  <c r="AF827" i="79"/>
  <c r="AG827" i="79"/>
  <c r="Z828" i="79"/>
  <c r="AA828" i="79"/>
  <c r="AB828" i="79"/>
  <c r="AC828" i="79"/>
  <c r="AD828" i="79"/>
  <c r="AE828" i="79"/>
  <c r="AF828" i="79"/>
  <c r="AG828" i="79"/>
  <c r="AH828" i="79"/>
  <c r="Z829" i="79"/>
  <c r="AA829" i="79"/>
  <c r="AB829" i="79"/>
  <c r="AC829" i="79"/>
  <c r="AD829" i="79"/>
  <c r="AH829" i="79" s="1"/>
  <c r="AE829" i="79"/>
  <c r="AF829" i="79"/>
  <c r="AG829" i="79"/>
  <c r="Z830" i="79"/>
  <c r="AA830" i="79"/>
  <c r="AB830" i="79"/>
  <c r="AC830" i="79"/>
  <c r="AD830" i="79"/>
  <c r="AH830" i="79" s="1"/>
  <c r="AE830" i="79"/>
  <c r="AF830" i="79"/>
  <c r="AG830" i="79"/>
  <c r="Z831" i="79"/>
  <c r="AA831" i="79"/>
  <c r="AB831" i="79"/>
  <c r="AC831" i="79"/>
  <c r="AD831" i="79"/>
  <c r="AE831" i="79"/>
  <c r="AF831" i="79"/>
  <c r="AG831" i="79"/>
  <c r="AH831" i="79"/>
  <c r="Z832" i="79"/>
  <c r="AA832" i="79"/>
  <c r="AB832" i="79"/>
  <c r="AC832" i="79"/>
  <c r="AD832" i="79"/>
  <c r="AH832" i="79" s="1"/>
  <c r="AE832" i="79"/>
  <c r="AF832" i="79"/>
  <c r="AG832" i="79"/>
  <c r="Z833" i="79"/>
  <c r="AA833" i="79"/>
  <c r="AB833" i="79"/>
  <c r="AC833" i="79"/>
  <c r="AD833" i="79"/>
  <c r="AE833" i="79"/>
  <c r="AF833" i="79"/>
  <c r="AG833" i="79"/>
  <c r="AH833" i="79"/>
  <c r="Z834" i="79"/>
  <c r="AA834" i="79"/>
  <c r="AB834" i="79"/>
  <c r="AC834" i="79"/>
  <c r="AD834" i="79"/>
  <c r="AH834" i="79" s="1"/>
  <c r="AE834" i="79"/>
  <c r="AF834" i="79"/>
  <c r="AG834" i="79"/>
  <c r="Z835" i="79"/>
  <c r="AA835" i="79"/>
  <c r="AB835" i="79"/>
  <c r="AC835" i="79"/>
  <c r="AD835" i="79"/>
  <c r="AH835" i="79" s="1"/>
  <c r="AE835" i="79"/>
  <c r="AF835" i="79"/>
  <c r="AG835" i="79"/>
  <c r="Z836" i="79"/>
  <c r="AA836" i="79"/>
  <c r="AB836" i="79"/>
  <c r="AC836" i="79"/>
  <c r="AD836" i="79"/>
  <c r="AE836" i="79"/>
  <c r="AF836" i="79"/>
  <c r="AG836" i="79"/>
  <c r="AH836" i="79"/>
  <c r="Z837" i="79"/>
  <c r="AA837" i="79"/>
  <c r="AB837" i="79"/>
  <c r="AC837" i="79"/>
  <c r="AD837" i="79"/>
  <c r="AH837" i="79" s="1"/>
  <c r="AE837" i="79"/>
  <c r="AF837" i="79"/>
  <c r="AG837" i="79"/>
  <c r="Z838" i="79"/>
  <c r="AA838" i="79"/>
  <c r="AB838" i="79"/>
  <c r="AC838" i="79"/>
  <c r="AD838" i="79"/>
  <c r="AE838" i="79"/>
  <c r="AF838" i="79"/>
  <c r="AG838" i="79"/>
  <c r="AH838" i="79"/>
  <c r="Z839" i="79"/>
  <c r="AA839" i="79"/>
  <c r="AB839" i="79"/>
  <c r="AC839" i="79"/>
  <c r="AD839" i="79"/>
  <c r="AE839" i="79"/>
  <c r="AF839" i="79"/>
  <c r="AG839" i="79"/>
  <c r="AH839" i="79"/>
  <c r="Z840" i="79"/>
  <c r="AA840" i="79"/>
  <c r="AB840" i="79"/>
  <c r="AC840" i="79"/>
  <c r="AD840" i="79"/>
  <c r="AH840" i="79" s="1"/>
  <c r="AE840" i="79"/>
  <c r="AF840" i="79"/>
  <c r="AG840" i="79"/>
  <c r="Z841" i="79"/>
  <c r="AA841" i="79"/>
  <c r="AB841" i="79"/>
  <c r="AC841" i="79"/>
  <c r="AD841" i="79"/>
  <c r="AE841" i="79"/>
  <c r="AF841" i="79"/>
  <c r="AG841" i="79"/>
  <c r="AH841" i="79"/>
  <c r="Z842" i="79"/>
  <c r="AA842" i="79"/>
  <c r="AB842" i="79"/>
  <c r="AC842" i="79"/>
  <c r="AD842" i="79"/>
  <c r="AH842" i="79" s="1"/>
  <c r="AE842" i="79"/>
  <c r="AF842" i="79"/>
  <c r="AG842" i="79"/>
  <c r="Z843" i="79"/>
  <c r="AA843" i="79"/>
  <c r="AB843" i="79"/>
  <c r="AC843" i="79"/>
  <c r="AD843" i="79"/>
  <c r="AH843" i="79" s="1"/>
  <c r="AE843" i="79"/>
  <c r="AF843" i="79"/>
  <c r="AG843" i="79"/>
  <c r="Z844" i="79"/>
  <c r="AA844" i="79"/>
  <c r="AB844" i="79"/>
  <c r="AC844" i="79"/>
  <c r="AD844" i="79"/>
  <c r="AE844" i="79"/>
  <c r="AF844" i="79"/>
  <c r="AG844" i="79"/>
  <c r="AH844" i="79"/>
  <c r="Z845" i="79"/>
  <c r="AA845" i="79"/>
  <c r="AB845" i="79"/>
  <c r="AC845" i="79"/>
  <c r="AD845" i="79"/>
  <c r="AH845" i="79" s="1"/>
  <c r="AE845" i="79"/>
  <c r="AF845" i="79"/>
  <c r="AG845" i="79"/>
  <c r="Z846" i="79"/>
  <c r="AA846" i="79"/>
  <c r="AB846" i="79"/>
  <c r="AC846" i="79"/>
  <c r="AD846" i="79"/>
  <c r="AH846" i="79" s="1"/>
  <c r="AE846" i="79"/>
  <c r="AF846" i="79"/>
  <c r="AG846" i="79"/>
  <c r="Z847" i="79"/>
  <c r="AA847" i="79"/>
  <c r="AB847" i="79"/>
  <c r="AC847" i="79"/>
  <c r="AD847" i="79"/>
  <c r="AE847" i="79"/>
  <c r="AF847" i="79"/>
  <c r="AG847" i="79"/>
  <c r="AH847" i="79"/>
  <c r="Z848" i="79"/>
  <c r="AA848" i="79"/>
  <c r="AB848" i="79"/>
  <c r="AC848" i="79"/>
  <c r="AD848" i="79"/>
  <c r="AH848" i="79" s="1"/>
  <c r="AE848" i="79"/>
  <c r="AF848" i="79"/>
  <c r="AG848" i="79"/>
  <c r="Z849" i="79"/>
  <c r="AA849" i="79"/>
  <c r="AB849" i="79"/>
  <c r="AC849" i="79"/>
  <c r="AD849" i="79"/>
  <c r="AE849" i="79"/>
  <c r="AF849" i="79"/>
  <c r="AG849" i="79"/>
  <c r="AH849" i="79"/>
  <c r="Z850" i="79"/>
  <c r="AA850" i="79"/>
  <c r="AB850" i="79"/>
  <c r="AC850" i="79"/>
  <c r="AD850" i="79"/>
  <c r="AE850" i="79"/>
  <c r="AF850" i="79"/>
  <c r="AG850" i="79"/>
  <c r="AH850" i="79"/>
  <c r="Z851" i="79"/>
  <c r="AA851" i="79"/>
  <c r="AB851" i="79"/>
  <c r="AC851" i="79"/>
  <c r="AD851" i="79"/>
  <c r="AH851" i="79" s="1"/>
  <c r="AE851" i="79"/>
  <c r="AF851" i="79"/>
  <c r="AG851" i="79"/>
  <c r="Z852" i="79"/>
  <c r="AA852" i="79"/>
  <c r="AB852" i="79"/>
  <c r="AC852" i="79"/>
  <c r="AD852" i="79"/>
  <c r="AE852" i="79"/>
  <c r="AF852" i="79"/>
  <c r="AG852" i="79"/>
  <c r="AH852" i="79"/>
  <c r="Z853" i="79"/>
  <c r="AA853" i="79"/>
  <c r="AB853" i="79"/>
  <c r="AC853" i="79"/>
  <c r="AD853" i="79"/>
  <c r="AH853" i="79" s="1"/>
  <c r="AE853" i="79"/>
  <c r="AF853" i="79"/>
  <c r="AG853" i="79"/>
  <c r="Z854" i="79"/>
  <c r="AA854" i="79"/>
  <c r="AB854" i="79"/>
  <c r="AC854" i="79"/>
  <c r="AD854" i="79"/>
  <c r="AE854" i="79"/>
  <c r="AF854" i="79"/>
  <c r="AG854" i="79"/>
  <c r="AH854" i="79"/>
  <c r="Z855" i="79"/>
  <c r="AA855" i="79"/>
  <c r="AB855" i="79"/>
  <c r="AC855" i="79"/>
  <c r="AD855" i="79"/>
  <c r="AE855" i="79"/>
  <c r="AF855" i="79"/>
  <c r="AG855" i="79"/>
  <c r="AH855" i="79"/>
  <c r="Z856" i="79"/>
  <c r="AA856" i="79"/>
  <c r="AB856" i="79"/>
  <c r="AC856" i="79"/>
  <c r="AD856" i="79"/>
  <c r="AH856" i="79" s="1"/>
  <c r="AE856" i="79"/>
  <c r="AF856" i="79"/>
  <c r="AG856" i="79"/>
  <c r="Z857" i="79"/>
  <c r="AA857" i="79"/>
  <c r="AB857" i="79"/>
  <c r="AC857" i="79"/>
  <c r="AD857" i="79"/>
  <c r="AE857" i="79"/>
  <c r="AF857" i="79"/>
  <c r="AG857" i="79"/>
  <c r="AH857" i="79"/>
  <c r="Z858" i="79"/>
  <c r="AA858" i="79"/>
  <c r="AB858" i="79"/>
  <c r="AC858" i="79"/>
  <c r="AD858" i="79"/>
  <c r="AH858" i="79" s="1"/>
  <c r="AE858" i="79"/>
  <c r="AF858" i="79"/>
  <c r="AG858" i="79"/>
  <c r="Z859" i="79"/>
  <c r="AA859" i="79"/>
  <c r="AB859" i="79"/>
  <c r="AC859" i="79"/>
  <c r="AD859" i="79"/>
  <c r="AH859" i="79" s="1"/>
  <c r="AE859" i="79"/>
  <c r="AF859" i="79"/>
  <c r="AG859" i="79"/>
  <c r="Z860" i="79"/>
  <c r="AA860" i="79"/>
  <c r="AB860" i="79"/>
  <c r="AC860" i="79"/>
  <c r="AD860" i="79"/>
  <c r="AE860" i="79"/>
  <c r="AF860" i="79"/>
  <c r="AG860" i="79"/>
  <c r="AH860" i="79"/>
  <c r="Z861" i="79"/>
  <c r="AA861" i="79"/>
  <c r="AB861" i="79"/>
  <c r="AC861" i="79"/>
  <c r="AD861" i="79"/>
  <c r="AH861" i="79" s="1"/>
  <c r="AE861" i="79"/>
  <c r="AF861" i="79"/>
  <c r="AG861" i="79"/>
  <c r="Z862" i="79"/>
  <c r="AA862" i="79"/>
  <c r="AB862" i="79"/>
  <c r="AC862" i="79"/>
  <c r="AD862" i="79"/>
  <c r="AE862" i="79"/>
  <c r="AF862" i="79"/>
  <c r="AG862" i="79"/>
  <c r="AH862" i="79"/>
  <c r="Z863" i="79"/>
  <c r="AA863" i="79"/>
  <c r="AB863" i="79"/>
  <c r="AC863" i="79"/>
  <c r="AD863" i="79"/>
  <c r="AE863" i="79"/>
  <c r="AF863" i="79"/>
  <c r="AG863" i="79"/>
  <c r="AH863" i="79"/>
  <c r="Z864" i="79"/>
  <c r="AA864" i="79"/>
  <c r="AB864" i="79"/>
  <c r="AC864" i="79"/>
  <c r="AD864" i="79"/>
  <c r="AH864" i="79" s="1"/>
  <c r="AE864" i="79"/>
  <c r="AF864" i="79"/>
  <c r="AG864" i="79"/>
  <c r="Z865" i="79"/>
  <c r="AA865" i="79"/>
  <c r="AB865" i="79"/>
  <c r="AC865" i="79"/>
  <c r="AD865" i="79"/>
  <c r="AE865" i="79"/>
  <c r="AF865" i="79"/>
  <c r="AG865" i="79"/>
  <c r="AH865" i="79"/>
  <c r="Z866" i="79"/>
  <c r="AA866" i="79"/>
  <c r="AB866" i="79"/>
  <c r="AC866" i="79"/>
  <c r="AD866" i="79"/>
  <c r="AE866" i="79"/>
  <c r="AF866" i="79"/>
  <c r="AG866" i="79"/>
  <c r="AH866" i="79"/>
  <c r="Z867" i="79"/>
  <c r="AA867" i="79"/>
  <c r="AB867" i="79"/>
  <c r="AC867" i="79"/>
  <c r="AD867" i="79"/>
  <c r="AH867" i="79" s="1"/>
  <c r="AE867" i="79"/>
  <c r="AF867" i="79"/>
  <c r="AG867" i="79"/>
  <c r="Z868" i="79"/>
  <c r="AA868" i="79"/>
  <c r="AB868" i="79"/>
  <c r="AC868" i="79"/>
  <c r="AD868" i="79"/>
  <c r="AE868" i="79"/>
  <c r="AF868" i="79"/>
  <c r="AG868" i="79"/>
  <c r="AH868" i="79"/>
  <c r="Z869" i="79"/>
  <c r="AA869" i="79"/>
  <c r="AB869" i="79"/>
  <c r="AC869" i="79"/>
  <c r="AD869" i="79"/>
  <c r="AH869" i="79" s="1"/>
  <c r="AE869" i="79"/>
  <c r="AF869" i="79"/>
  <c r="AG869" i="79"/>
  <c r="Z870" i="79"/>
  <c r="AA870" i="79"/>
  <c r="AB870" i="79"/>
  <c r="AC870" i="79"/>
  <c r="AD870" i="79"/>
  <c r="AH870" i="79" s="1"/>
  <c r="AE870" i="79"/>
  <c r="AF870" i="79"/>
  <c r="AG870" i="79"/>
  <c r="Z871" i="79"/>
  <c r="AA871" i="79"/>
  <c r="AB871" i="79"/>
  <c r="AC871" i="79"/>
  <c r="AD871" i="79"/>
  <c r="AE871" i="79"/>
  <c r="AF871" i="79"/>
  <c r="AG871" i="79"/>
  <c r="AH871" i="79"/>
  <c r="Z872" i="79"/>
  <c r="AA872" i="79"/>
  <c r="AB872" i="79"/>
  <c r="AC872" i="79"/>
  <c r="AD872" i="79"/>
  <c r="AH872" i="79" s="1"/>
  <c r="AE872" i="79"/>
  <c r="AF872" i="79"/>
  <c r="AG872" i="79"/>
  <c r="Z873" i="79"/>
  <c r="AA873" i="79"/>
  <c r="AB873" i="79"/>
  <c r="AC873" i="79"/>
  <c r="AD873" i="79"/>
  <c r="AE873" i="79"/>
  <c r="AF873" i="79"/>
  <c r="AG873" i="79"/>
  <c r="AH873" i="79"/>
  <c r="Z874" i="79"/>
  <c r="AA874" i="79"/>
  <c r="AB874" i="79"/>
  <c r="AC874" i="79"/>
  <c r="AD874" i="79"/>
  <c r="AE874" i="79"/>
  <c r="AF874" i="79"/>
  <c r="AG874" i="79"/>
  <c r="AH874" i="79"/>
  <c r="Z875" i="79"/>
  <c r="AA875" i="79"/>
  <c r="AB875" i="79"/>
  <c r="AC875" i="79"/>
  <c r="AD875" i="79"/>
  <c r="AH875" i="79" s="1"/>
  <c r="AE875" i="79"/>
  <c r="AF875" i="79"/>
  <c r="AG875" i="79"/>
  <c r="Z876" i="79"/>
  <c r="AA876" i="79"/>
  <c r="AB876" i="79"/>
  <c r="AC876" i="79"/>
  <c r="AD876" i="79"/>
  <c r="AE876" i="79"/>
  <c r="AF876" i="79"/>
  <c r="AG876" i="79"/>
  <c r="AH876" i="79"/>
  <c r="Z877" i="79"/>
  <c r="AA877" i="79"/>
  <c r="AB877" i="79"/>
  <c r="AC877" i="79"/>
  <c r="AD877" i="79"/>
  <c r="AH877" i="79" s="1"/>
  <c r="AE877" i="79"/>
  <c r="AF877" i="79"/>
  <c r="AG877" i="79"/>
  <c r="Z878" i="79"/>
  <c r="AA878" i="79"/>
  <c r="AB878" i="79"/>
  <c r="AC878" i="79"/>
  <c r="AD878" i="79"/>
  <c r="AE878" i="79"/>
  <c r="AF878" i="79"/>
  <c r="AG878" i="79"/>
  <c r="AH878" i="79"/>
  <c r="Z879" i="79"/>
  <c r="AA879" i="79"/>
  <c r="AB879" i="79"/>
  <c r="AC879" i="79"/>
  <c r="AD879" i="79"/>
  <c r="AE879" i="79"/>
  <c r="AF879" i="79"/>
  <c r="AG879" i="79"/>
  <c r="AH879" i="79"/>
  <c r="Z880" i="79"/>
  <c r="AA880" i="79"/>
  <c r="AB880" i="79"/>
  <c r="AC880" i="79"/>
  <c r="AD880" i="79"/>
  <c r="AH880" i="79" s="1"/>
  <c r="AE880" i="79"/>
  <c r="AF880" i="79"/>
  <c r="AG880" i="79"/>
  <c r="Z881" i="79"/>
  <c r="AA881" i="79"/>
  <c r="AB881" i="79"/>
  <c r="AC881" i="79"/>
  <c r="AD881" i="79"/>
  <c r="AE881" i="79"/>
  <c r="S881" i="79" s="1"/>
  <c r="AF881" i="79"/>
  <c r="AG881" i="79"/>
  <c r="AH881" i="79"/>
  <c r="Z882" i="79"/>
  <c r="AA882" i="79"/>
  <c r="AB882" i="79"/>
  <c r="AC882" i="79"/>
  <c r="AD882" i="79"/>
  <c r="AE882" i="79"/>
  <c r="AF882" i="79"/>
  <c r="AG882" i="79"/>
  <c r="Z883" i="79"/>
  <c r="AA883" i="79"/>
  <c r="AB883" i="79"/>
  <c r="AC883" i="79"/>
  <c r="AD883" i="79"/>
  <c r="AE883" i="79"/>
  <c r="AF883" i="79"/>
  <c r="AG883" i="79"/>
  <c r="Z884" i="79"/>
  <c r="AA884" i="79"/>
  <c r="AB884" i="79"/>
  <c r="AC884" i="79"/>
  <c r="AD884" i="79"/>
  <c r="AE884" i="79"/>
  <c r="AF884" i="79"/>
  <c r="AG884" i="79"/>
  <c r="AH884" i="79"/>
  <c r="Z885" i="79"/>
  <c r="AA885" i="79"/>
  <c r="AB885" i="79"/>
  <c r="AC885" i="79"/>
  <c r="AD885" i="79"/>
  <c r="AH885" i="79" s="1"/>
  <c r="AE885" i="79"/>
  <c r="AF885" i="79"/>
  <c r="AG885" i="79"/>
  <c r="Z886" i="79"/>
  <c r="AA886" i="79"/>
  <c r="AB886" i="79"/>
  <c r="AC886" i="79"/>
  <c r="AD886" i="79"/>
  <c r="AH886" i="79" s="1"/>
  <c r="AE886" i="79"/>
  <c r="AF886" i="79"/>
  <c r="AG886" i="79"/>
  <c r="Z887" i="79"/>
  <c r="AA887" i="79"/>
  <c r="AB887" i="79"/>
  <c r="AC887" i="79"/>
  <c r="AD887" i="79"/>
  <c r="AE887" i="79"/>
  <c r="AF887" i="79"/>
  <c r="AG887" i="79"/>
  <c r="AH887" i="79"/>
  <c r="Z888" i="79"/>
  <c r="AA888" i="79"/>
  <c r="AB888" i="79"/>
  <c r="AC888" i="79"/>
  <c r="AD888" i="79"/>
  <c r="AH888" i="79" s="1"/>
  <c r="AE888" i="79"/>
  <c r="AF888" i="79"/>
  <c r="AG888" i="79"/>
  <c r="Z889" i="79"/>
  <c r="AA889" i="79"/>
  <c r="AB889" i="79"/>
  <c r="AC889" i="79"/>
  <c r="AD889" i="79"/>
  <c r="AE889" i="79"/>
  <c r="AF889" i="79"/>
  <c r="AG889" i="79"/>
  <c r="AH889" i="79"/>
  <c r="Z890" i="79"/>
  <c r="AA890" i="79"/>
  <c r="AB890" i="79"/>
  <c r="AC890" i="79"/>
  <c r="AD890" i="79"/>
  <c r="AE890" i="79"/>
  <c r="AF890" i="79"/>
  <c r="AG890" i="79"/>
  <c r="AH890" i="79"/>
  <c r="Z891" i="79"/>
  <c r="AA891" i="79"/>
  <c r="AB891" i="79"/>
  <c r="AC891" i="79"/>
  <c r="AD891" i="79"/>
  <c r="AH891" i="79" s="1"/>
  <c r="AE891" i="79"/>
  <c r="AF891" i="79"/>
  <c r="AG891" i="79"/>
  <c r="Z892" i="79"/>
  <c r="AA892" i="79"/>
  <c r="AB892" i="79"/>
  <c r="AC892" i="79"/>
  <c r="AD892" i="79"/>
  <c r="AE892" i="79"/>
  <c r="AF892" i="79"/>
  <c r="AG892" i="79"/>
  <c r="AH892" i="79"/>
  <c r="Z893" i="79"/>
  <c r="AA893" i="79"/>
  <c r="AB893" i="79"/>
  <c r="AC893" i="79"/>
  <c r="AD893" i="79"/>
  <c r="AH893" i="79" s="1"/>
  <c r="AE893" i="79"/>
  <c r="AF893" i="79"/>
  <c r="AG893" i="79"/>
  <c r="Z894" i="79"/>
  <c r="AA894" i="79"/>
  <c r="AB894" i="79"/>
  <c r="AC894" i="79"/>
  <c r="AD894" i="79"/>
  <c r="AH894" i="79" s="1"/>
  <c r="AE894" i="79"/>
  <c r="AF894" i="79"/>
  <c r="AG894" i="79"/>
  <c r="Z895" i="79"/>
  <c r="AA895" i="79"/>
  <c r="AB895" i="79"/>
  <c r="AC895" i="79"/>
  <c r="AD895" i="79"/>
  <c r="AE895" i="79"/>
  <c r="AF895" i="79"/>
  <c r="AG895" i="79"/>
  <c r="AH895" i="79"/>
  <c r="Z896" i="79"/>
  <c r="AA896" i="79"/>
  <c r="AB896" i="79"/>
  <c r="AC896" i="79"/>
  <c r="AD896" i="79"/>
  <c r="AH896" i="79" s="1"/>
  <c r="AE896" i="79"/>
  <c r="AF896" i="79"/>
  <c r="AG896" i="79"/>
  <c r="Z897" i="79"/>
  <c r="AA897" i="79"/>
  <c r="AB897" i="79"/>
  <c r="AC897" i="79"/>
  <c r="AD897" i="79"/>
  <c r="AE897" i="79"/>
  <c r="AF897" i="79"/>
  <c r="AG897" i="79"/>
  <c r="AH897" i="79"/>
  <c r="Z898" i="79"/>
  <c r="AA898" i="79"/>
  <c r="AB898" i="79"/>
  <c r="AC898" i="79"/>
  <c r="AD898" i="79"/>
  <c r="AH898" i="79" s="1"/>
  <c r="AE898" i="79"/>
  <c r="AF898" i="79"/>
  <c r="AG898" i="79"/>
  <c r="Z899" i="79"/>
  <c r="AA899" i="79"/>
  <c r="AB899" i="79"/>
  <c r="AC899" i="79"/>
  <c r="AD899" i="79"/>
  <c r="AH899" i="79" s="1"/>
  <c r="AE899" i="79"/>
  <c r="AF899" i="79"/>
  <c r="AG899" i="79"/>
  <c r="Z900" i="79"/>
  <c r="AA900" i="79"/>
  <c r="AB900" i="79"/>
  <c r="AC900" i="79"/>
  <c r="AD900" i="79"/>
  <c r="AE900" i="79"/>
  <c r="AF900" i="79"/>
  <c r="AG900" i="79"/>
  <c r="AH900" i="79"/>
  <c r="Z901" i="79"/>
  <c r="AA901" i="79"/>
  <c r="AB901" i="79"/>
  <c r="AC901" i="79"/>
  <c r="AD901" i="79"/>
  <c r="AH901" i="79" s="1"/>
  <c r="AE901" i="79"/>
  <c r="AF901" i="79"/>
  <c r="AG901" i="79"/>
  <c r="Z902" i="79"/>
  <c r="AA902" i="79"/>
  <c r="AB902" i="79"/>
  <c r="AC902" i="79"/>
  <c r="AD902" i="79"/>
  <c r="AE902" i="79"/>
  <c r="AF902" i="79"/>
  <c r="AG902" i="79"/>
  <c r="AH902" i="79"/>
  <c r="Z903" i="79"/>
  <c r="AA903" i="79"/>
  <c r="AB903" i="79"/>
  <c r="AC903" i="79"/>
  <c r="AD903" i="79"/>
  <c r="AE903" i="79"/>
  <c r="AF903" i="79"/>
  <c r="AG903" i="79"/>
  <c r="AH903" i="79"/>
  <c r="Z904" i="79"/>
  <c r="AA904" i="79"/>
  <c r="AB904" i="79"/>
  <c r="AC904" i="79"/>
  <c r="AD904" i="79"/>
  <c r="AH904" i="79" s="1"/>
  <c r="AE904" i="79"/>
  <c r="AF904" i="79"/>
  <c r="AG904" i="79"/>
  <c r="Z905" i="79"/>
  <c r="AA905" i="79"/>
  <c r="AB905" i="79"/>
  <c r="AC905" i="79"/>
  <c r="AD905" i="79"/>
  <c r="AE905" i="79"/>
  <c r="AF905" i="79"/>
  <c r="AG905" i="79"/>
  <c r="AH905" i="79"/>
  <c r="Z906" i="79"/>
  <c r="AA906" i="79"/>
  <c r="AB906" i="79"/>
  <c r="AC906" i="79"/>
  <c r="AD906" i="79"/>
  <c r="AH906" i="79" s="1"/>
  <c r="AE906" i="79"/>
  <c r="AF906" i="79"/>
  <c r="AG906" i="79"/>
  <c r="Z907" i="79"/>
  <c r="AA907" i="79"/>
  <c r="AB907" i="79"/>
  <c r="AC907" i="79"/>
  <c r="AD907" i="79"/>
  <c r="AH907" i="79" s="1"/>
  <c r="AE907" i="79"/>
  <c r="AF907" i="79"/>
  <c r="AG907" i="79"/>
  <c r="Z908" i="79"/>
  <c r="AA908" i="79"/>
  <c r="AB908" i="79"/>
  <c r="AC908" i="79"/>
  <c r="AD908" i="79"/>
  <c r="AE908" i="79"/>
  <c r="AF908" i="79"/>
  <c r="AG908" i="79"/>
  <c r="AH908" i="79"/>
  <c r="Z909" i="79"/>
  <c r="AA909" i="79"/>
  <c r="AB909" i="79"/>
  <c r="AC909" i="79"/>
  <c r="AD909" i="79"/>
  <c r="AH909" i="79" s="1"/>
  <c r="AE909" i="79"/>
  <c r="AF909" i="79"/>
  <c r="AG909" i="79"/>
  <c r="Z910" i="79"/>
  <c r="AA910" i="79"/>
  <c r="AB910" i="79"/>
  <c r="AC910" i="79"/>
  <c r="AD910" i="79"/>
  <c r="AH910" i="79" s="1"/>
  <c r="AE910" i="79"/>
  <c r="AF910" i="79"/>
  <c r="AG910" i="79"/>
  <c r="Z911" i="79"/>
  <c r="AA911" i="79"/>
  <c r="AB911" i="79"/>
  <c r="AC911" i="79"/>
  <c r="AD911" i="79"/>
  <c r="AE911" i="79"/>
  <c r="AF911" i="79"/>
  <c r="AG911" i="79"/>
  <c r="AH911" i="79"/>
  <c r="Z912" i="79"/>
  <c r="AA912" i="79"/>
  <c r="AB912" i="79"/>
  <c r="AC912" i="79"/>
  <c r="AD912" i="79"/>
  <c r="AH912" i="79" s="1"/>
  <c r="AE912" i="79"/>
  <c r="AF912" i="79"/>
  <c r="AG912" i="79"/>
  <c r="Z913" i="79"/>
  <c r="AA913" i="79"/>
  <c r="AB913" i="79"/>
  <c r="AC913" i="79"/>
  <c r="AD913" i="79"/>
  <c r="AE913" i="79"/>
  <c r="AF913" i="79"/>
  <c r="AG913" i="79"/>
  <c r="AH913" i="79"/>
  <c r="Z914" i="79"/>
  <c r="AA914" i="79"/>
  <c r="AB914" i="79"/>
  <c r="AC914" i="79"/>
  <c r="AD914" i="79"/>
  <c r="AE914" i="79"/>
  <c r="AF914" i="79"/>
  <c r="AG914" i="79"/>
  <c r="AH914" i="79"/>
  <c r="Z915" i="79"/>
  <c r="AA915" i="79"/>
  <c r="AB915" i="79"/>
  <c r="AC915" i="79"/>
  <c r="AD915" i="79"/>
  <c r="AH915" i="79" s="1"/>
  <c r="AE915" i="79"/>
  <c r="AF915" i="79"/>
  <c r="AG915" i="79"/>
  <c r="Z916" i="79"/>
  <c r="AA916" i="79"/>
  <c r="AB916" i="79"/>
  <c r="AC916" i="79"/>
  <c r="AD916" i="79"/>
  <c r="AE916" i="79"/>
  <c r="AF916" i="79"/>
  <c r="AG916" i="79"/>
  <c r="AH916" i="79"/>
  <c r="Z917" i="79"/>
  <c r="AA917" i="79"/>
  <c r="AB917" i="79"/>
  <c r="AC917" i="79"/>
  <c r="AD917" i="79"/>
  <c r="AH917" i="79" s="1"/>
  <c r="AE917" i="79"/>
  <c r="AF917" i="79"/>
  <c r="AG917" i="79"/>
  <c r="Z918" i="79"/>
  <c r="AA918" i="79"/>
  <c r="AB918" i="79"/>
  <c r="AC918" i="79"/>
  <c r="AD918" i="79"/>
  <c r="AE918" i="79"/>
  <c r="AF918" i="79"/>
  <c r="AG918" i="79"/>
  <c r="AH918" i="79"/>
  <c r="Z919" i="79"/>
  <c r="AA919" i="79"/>
  <c r="AB919" i="79"/>
  <c r="AC919" i="79"/>
  <c r="AD919" i="79"/>
  <c r="AE919" i="79"/>
  <c r="AF919" i="79"/>
  <c r="AG919" i="79"/>
  <c r="AH919" i="79"/>
  <c r="Z920" i="79"/>
  <c r="AA920" i="79"/>
  <c r="AB920" i="79"/>
  <c r="AC920" i="79"/>
  <c r="AD920" i="79"/>
  <c r="AH920" i="79" s="1"/>
  <c r="AE920" i="79"/>
  <c r="AF920" i="79"/>
  <c r="AG920" i="79"/>
  <c r="Z921" i="79"/>
  <c r="AA921" i="79"/>
  <c r="AB921" i="79"/>
  <c r="AC921" i="79"/>
  <c r="AD921" i="79"/>
  <c r="AE921" i="79"/>
  <c r="AF921" i="79"/>
  <c r="AG921" i="79"/>
  <c r="AH921" i="79"/>
  <c r="Z922" i="79"/>
  <c r="AA922" i="79"/>
  <c r="AB922" i="79"/>
  <c r="AC922" i="79"/>
  <c r="AD922" i="79"/>
  <c r="AH922" i="79" s="1"/>
  <c r="AE922" i="79"/>
  <c r="AF922" i="79"/>
  <c r="AG922" i="79"/>
  <c r="Z923" i="79"/>
  <c r="AA923" i="79"/>
  <c r="AB923" i="79"/>
  <c r="AC923" i="79"/>
  <c r="AD923" i="79"/>
  <c r="AH923" i="79" s="1"/>
  <c r="AE923" i="79"/>
  <c r="AF923" i="79"/>
  <c r="AG923" i="79"/>
  <c r="Z924" i="79"/>
  <c r="AA924" i="79"/>
  <c r="AB924" i="79"/>
  <c r="AC924" i="79"/>
  <c r="AD924" i="79"/>
  <c r="AE924" i="79"/>
  <c r="AF924" i="79"/>
  <c r="AG924" i="79"/>
  <c r="AH924" i="79"/>
  <c r="Z925" i="79"/>
  <c r="AA925" i="79"/>
  <c r="AB925" i="79"/>
  <c r="AC925" i="79"/>
  <c r="AD925" i="79"/>
  <c r="AH925" i="79" s="1"/>
  <c r="AE925" i="79"/>
  <c r="AF925" i="79"/>
  <c r="AG925" i="79"/>
  <c r="Z926" i="79"/>
  <c r="AA926" i="79"/>
  <c r="AB926" i="79"/>
  <c r="AC926" i="79"/>
  <c r="AD926" i="79"/>
  <c r="AE926" i="79"/>
  <c r="AF926" i="79"/>
  <c r="AG926" i="79"/>
  <c r="AH926" i="79"/>
  <c r="Z927" i="79"/>
  <c r="AA927" i="79"/>
  <c r="AB927" i="79"/>
  <c r="AC927" i="79"/>
  <c r="AD927" i="79"/>
  <c r="AE927" i="79"/>
  <c r="AF927" i="79"/>
  <c r="AG927" i="79"/>
  <c r="AH927" i="79"/>
  <c r="Z928" i="79"/>
  <c r="AA928" i="79"/>
  <c r="AB928" i="79"/>
  <c r="AC928" i="79"/>
  <c r="AD928" i="79"/>
  <c r="AH928" i="79" s="1"/>
  <c r="AE928" i="79"/>
  <c r="AF928" i="79"/>
  <c r="AG928" i="79"/>
  <c r="Z929" i="79"/>
  <c r="AA929" i="79"/>
  <c r="AB929" i="79"/>
  <c r="AC929" i="79"/>
  <c r="AD929" i="79"/>
  <c r="AE929" i="79"/>
  <c r="AF929" i="79"/>
  <c r="AG929" i="79"/>
  <c r="AH929" i="79"/>
  <c r="Z930" i="79"/>
  <c r="AA930" i="79"/>
  <c r="AB930" i="79"/>
  <c r="AC930" i="79"/>
  <c r="AD930" i="79"/>
  <c r="AH930" i="79" s="1"/>
  <c r="AE930" i="79"/>
  <c r="AF930" i="79"/>
  <c r="AG930" i="79"/>
  <c r="Z931" i="79"/>
  <c r="AA931" i="79"/>
  <c r="AB931" i="79"/>
  <c r="AC931" i="79"/>
  <c r="AD931" i="79"/>
  <c r="AH931" i="79" s="1"/>
  <c r="AE931" i="79"/>
  <c r="AF931" i="79"/>
  <c r="AG931" i="79"/>
  <c r="Z932" i="79"/>
  <c r="AA932" i="79"/>
  <c r="AB932" i="79"/>
  <c r="AC932" i="79"/>
  <c r="AD932" i="79"/>
  <c r="AE932" i="79"/>
  <c r="AF932" i="79"/>
  <c r="AG932" i="79"/>
  <c r="AH932" i="79"/>
  <c r="Z933" i="79"/>
  <c r="AA933" i="79"/>
  <c r="AB933" i="79"/>
  <c r="AC933" i="79"/>
  <c r="AD933" i="79"/>
  <c r="AH933" i="79" s="1"/>
  <c r="AE933" i="79"/>
  <c r="AF933" i="79"/>
  <c r="AG933" i="79"/>
  <c r="Z934" i="79"/>
  <c r="AA934" i="79"/>
  <c r="AB934" i="79"/>
  <c r="AC934" i="79"/>
  <c r="AD934" i="79"/>
  <c r="AE934" i="79"/>
  <c r="AF934" i="79"/>
  <c r="AG934" i="79"/>
  <c r="Z935" i="79"/>
  <c r="AA935" i="79"/>
  <c r="AB935" i="79"/>
  <c r="AC935" i="79"/>
  <c r="AD935" i="79"/>
  <c r="AE935" i="79"/>
  <c r="AF935" i="79"/>
  <c r="AG935" i="79"/>
  <c r="AH935" i="79"/>
  <c r="Z936" i="79"/>
  <c r="AA936" i="79"/>
  <c r="AB936" i="79"/>
  <c r="AC936" i="79"/>
  <c r="AD936" i="79"/>
  <c r="AH936" i="79" s="1"/>
  <c r="AE936" i="79"/>
  <c r="AF936" i="79"/>
  <c r="AG936" i="79"/>
  <c r="Z937" i="79"/>
  <c r="AA937" i="79"/>
  <c r="AB937" i="79"/>
  <c r="AC937" i="79"/>
  <c r="AD937" i="79"/>
  <c r="AE937" i="79"/>
  <c r="AF937" i="79"/>
  <c r="AG937" i="79"/>
  <c r="AH937" i="79"/>
  <c r="Z938" i="79"/>
  <c r="AA938" i="79"/>
  <c r="AB938" i="79"/>
  <c r="AC938" i="79"/>
  <c r="AD938" i="79"/>
  <c r="AE938" i="79"/>
  <c r="AF938" i="79"/>
  <c r="AG938" i="79"/>
  <c r="AH938" i="79"/>
  <c r="Z939" i="79"/>
  <c r="AA939" i="79"/>
  <c r="AB939" i="79"/>
  <c r="AC939" i="79"/>
  <c r="AD939" i="79"/>
  <c r="AH939" i="79" s="1"/>
  <c r="AE939" i="79"/>
  <c r="AF939" i="79"/>
  <c r="AG939" i="79"/>
  <c r="Z940" i="79"/>
  <c r="AA940" i="79"/>
  <c r="AB940" i="79"/>
  <c r="AC940" i="79"/>
  <c r="AD940" i="79"/>
  <c r="AE940" i="79"/>
  <c r="AF940" i="79"/>
  <c r="AG940" i="79"/>
  <c r="AH940" i="79"/>
  <c r="Z941" i="79"/>
  <c r="AA941" i="79"/>
  <c r="AB941" i="79"/>
  <c r="AC941" i="79"/>
  <c r="AD941" i="79"/>
  <c r="AH941" i="79" s="1"/>
  <c r="AE941" i="79"/>
  <c r="AF941" i="79"/>
  <c r="AG941" i="79"/>
  <c r="Z942" i="79"/>
  <c r="AA942" i="79"/>
  <c r="AB942" i="79"/>
  <c r="AC942" i="79"/>
  <c r="AD942" i="79"/>
  <c r="AE942" i="79"/>
  <c r="AF942" i="79"/>
  <c r="AG942" i="79"/>
  <c r="AH942" i="79"/>
  <c r="Z943" i="79"/>
  <c r="AA943" i="79"/>
  <c r="AB943" i="79"/>
  <c r="AC943" i="79"/>
  <c r="AD943" i="79"/>
  <c r="AE943" i="79"/>
  <c r="AF943" i="79"/>
  <c r="AG943" i="79"/>
  <c r="AH943" i="79"/>
  <c r="Z944" i="79"/>
  <c r="AA944" i="79"/>
  <c r="AB944" i="79"/>
  <c r="AC944" i="79"/>
  <c r="AD944" i="79"/>
  <c r="AH944" i="79" s="1"/>
  <c r="AE944" i="79"/>
  <c r="AF944" i="79"/>
  <c r="AG944" i="79"/>
  <c r="Z945" i="79"/>
  <c r="AA945" i="79"/>
  <c r="AB945" i="79"/>
  <c r="AC945" i="79"/>
  <c r="AD945" i="79"/>
  <c r="AE945" i="79"/>
  <c r="AF945" i="79"/>
  <c r="AG945" i="79"/>
  <c r="AH945" i="79"/>
  <c r="Z946" i="79"/>
  <c r="AA946" i="79"/>
  <c r="AB946" i="79"/>
  <c r="AC946" i="79"/>
  <c r="AD946" i="79"/>
  <c r="AE946" i="79"/>
  <c r="S946" i="79" s="1"/>
  <c r="AF946" i="79"/>
  <c r="AG946" i="79"/>
  <c r="Z947" i="79"/>
  <c r="AA947" i="79"/>
  <c r="AB947" i="79"/>
  <c r="AC947" i="79"/>
  <c r="AD947" i="79"/>
  <c r="AE947" i="79"/>
  <c r="AF947" i="79"/>
  <c r="AG947" i="79"/>
  <c r="Z948" i="79"/>
  <c r="AA948" i="79"/>
  <c r="AB948" i="79"/>
  <c r="AC948" i="79"/>
  <c r="AD948" i="79"/>
  <c r="AE948" i="79"/>
  <c r="AF948" i="79"/>
  <c r="AG948" i="79"/>
  <c r="AH948" i="79"/>
  <c r="Z949" i="79"/>
  <c r="AA949" i="79"/>
  <c r="AB949" i="79"/>
  <c r="AC949" i="79"/>
  <c r="AD949" i="79"/>
  <c r="AH949" i="79" s="1"/>
  <c r="AE949" i="79"/>
  <c r="AF949" i="79"/>
  <c r="AG949" i="79"/>
  <c r="Z950" i="79"/>
  <c r="AA950" i="79"/>
  <c r="AB950" i="79"/>
  <c r="AC950" i="79"/>
  <c r="AD950" i="79"/>
  <c r="AH950" i="79" s="1"/>
  <c r="AE950" i="79"/>
  <c r="AF950" i="79"/>
  <c r="AG950" i="79"/>
  <c r="Z951" i="79"/>
  <c r="AA951" i="79"/>
  <c r="AB951" i="79"/>
  <c r="AC951" i="79"/>
  <c r="AD951" i="79"/>
  <c r="AE951" i="79"/>
  <c r="AF951" i="79"/>
  <c r="AG951" i="79"/>
  <c r="AH951" i="79"/>
  <c r="Z952" i="79"/>
  <c r="AA952" i="79"/>
  <c r="AB952" i="79"/>
  <c r="AC952" i="79"/>
  <c r="AD952" i="79"/>
  <c r="AH952" i="79" s="1"/>
  <c r="AE952" i="79"/>
  <c r="AF952" i="79"/>
  <c r="AG952" i="79"/>
  <c r="Z953" i="79"/>
  <c r="AA953" i="79"/>
  <c r="AB953" i="79"/>
  <c r="AC953" i="79"/>
  <c r="AD953" i="79"/>
  <c r="AE953" i="79"/>
  <c r="AF953" i="79"/>
  <c r="AG953" i="79"/>
  <c r="AH953" i="79"/>
  <c r="Z954" i="79"/>
  <c r="AA954" i="79"/>
  <c r="AB954" i="79"/>
  <c r="AC954" i="79"/>
  <c r="AD954" i="79"/>
  <c r="AE954" i="79"/>
  <c r="AF954" i="79"/>
  <c r="AG954" i="79"/>
  <c r="AH954" i="79"/>
  <c r="Z955" i="79"/>
  <c r="AA955" i="79"/>
  <c r="AB955" i="79"/>
  <c r="AC955" i="79"/>
  <c r="AD955" i="79"/>
  <c r="AH955" i="79" s="1"/>
  <c r="AE955" i="79"/>
  <c r="AF955" i="79"/>
  <c r="AG955" i="79"/>
  <c r="Z956" i="79"/>
  <c r="AA956" i="79"/>
  <c r="AB956" i="79"/>
  <c r="AC956" i="79"/>
  <c r="AD956" i="79"/>
  <c r="AE956" i="79"/>
  <c r="AF956" i="79"/>
  <c r="AG956" i="79"/>
  <c r="AH956" i="79"/>
  <c r="Z957" i="79"/>
  <c r="AA957" i="79"/>
  <c r="AB957" i="79"/>
  <c r="AC957" i="79"/>
  <c r="AD957" i="79"/>
  <c r="AH957" i="79" s="1"/>
  <c r="AE957" i="79"/>
  <c r="AF957" i="79"/>
  <c r="AG957" i="79"/>
  <c r="Z958" i="79"/>
  <c r="AA958" i="79"/>
  <c r="AB958" i="79"/>
  <c r="AC958" i="79"/>
  <c r="AD958" i="79"/>
  <c r="AH958" i="79" s="1"/>
  <c r="AE958" i="79"/>
  <c r="AF958" i="79"/>
  <c r="AG958" i="79"/>
  <c r="Z959" i="79"/>
  <c r="AA959" i="79"/>
  <c r="AB959" i="79"/>
  <c r="AC959" i="79"/>
  <c r="AD959" i="79"/>
  <c r="AE959" i="79"/>
  <c r="AF959" i="79"/>
  <c r="AG959" i="79"/>
  <c r="AH959" i="79"/>
  <c r="Z960" i="79"/>
  <c r="AA960" i="79"/>
  <c r="AB960" i="79"/>
  <c r="AC960" i="79"/>
  <c r="AD960" i="79"/>
  <c r="AH960" i="79" s="1"/>
  <c r="AE960" i="79"/>
  <c r="AF960" i="79"/>
  <c r="AG960" i="79"/>
  <c r="Z961" i="79"/>
  <c r="AA961" i="79"/>
  <c r="AB961" i="79"/>
  <c r="AC961" i="79"/>
  <c r="AD961" i="79"/>
  <c r="AE961" i="79"/>
  <c r="AF961" i="79"/>
  <c r="AG961" i="79"/>
  <c r="AH961" i="79"/>
  <c r="Z962" i="79"/>
  <c r="AA962" i="79"/>
  <c r="AB962" i="79"/>
  <c r="AC962" i="79"/>
  <c r="AD962" i="79"/>
  <c r="AH962" i="79" s="1"/>
  <c r="AE962" i="79"/>
  <c r="AF962" i="79"/>
  <c r="AG962" i="79"/>
  <c r="Z963" i="79"/>
  <c r="AA963" i="79"/>
  <c r="AB963" i="79"/>
  <c r="AC963" i="79"/>
  <c r="AD963" i="79"/>
  <c r="AH963" i="79" s="1"/>
  <c r="AE963" i="79"/>
  <c r="AF963" i="79"/>
  <c r="AG963" i="79"/>
  <c r="Z964" i="79"/>
  <c r="AA964" i="79"/>
  <c r="AB964" i="79"/>
  <c r="AC964" i="79"/>
  <c r="AD964" i="79"/>
  <c r="AE964" i="79"/>
  <c r="AF964" i="79"/>
  <c r="AG964" i="79"/>
  <c r="AH964" i="79"/>
  <c r="Z965" i="79"/>
  <c r="AA965" i="79"/>
  <c r="AB965" i="79"/>
  <c r="AC965" i="79"/>
  <c r="AD965" i="79"/>
  <c r="AH965" i="79" s="1"/>
  <c r="AE965" i="79"/>
  <c r="AF965" i="79"/>
  <c r="AG965" i="79"/>
  <c r="Z966" i="79"/>
  <c r="AA966" i="79"/>
  <c r="AB966" i="79"/>
  <c r="AC966" i="79"/>
  <c r="AD966" i="79"/>
  <c r="AE966" i="79"/>
  <c r="AF966" i="79"/>
  <c r="AG966" i="79"/>
  <c r="AH966" i="79"/>
  <c r="Z967" i="79"/>
  <c r="AA967" i="79"/>
  <c r="AB967" i="79"/>
  <c r="AC967" i="79"/>
  <c r="AD967" i="79"/>
  <c r="AE967" i="79"/>
  <c r="AF967" i="79"/>
  <c r="AG967" i="79"/>
  <c r="AH967" i="79"/>
  <c r="Z968" i="79"/>
  <c r="AA968" i="79"/>
  <c r="AB968" i="79"/>
  <c r="AC968" i="79"/>
  <c r="AD968" i="79"/>
  <c r="AH968" i="79" s="1"/>
  <c r="AE968" i="79"/>
  <c r="AF968" i="79"/>
  <c r="AG968" i="79"/>
  <c r="Z969" i="79"/>
  <c r="AA969" i="79"/>
  <c r="AB969" i="79"/>
  <c r="AC969" i="79"/>
  <c r="AD969" i="79"/>
  <c r="AE969" i="79"/>
  <c r="AF969" i="79"/>
  <c r="AG969" i="79"/>
  <c r="AH969" i="79"/>
  <c r="Z970" i="79"/>
  <c r="AA970" i="79"/>
  <c r="AB970" i="79"/>
  <c r="AC970" i="79"/>
  <c r="AD970" i="79"/>
  <c r="AH970" i="79" s="1"/>
  <c r="AE970" i="79"/>
  <c r="AF970" i="79"/>
  <c r="AG970" i="79"/>
  <c r="Z971" i="79"/>
  <c r="AA971" i="79"/>
  <c r="AB971" i="79"/>
  <c r="AC971" i="79"/>
  <c r="AD971" i="79"/>
  <c r="AH971" i="79" s="1"/>
  <c r="AE971" i="79"/>
  <c r="AF971" i="79"/>
  <c r="AG971" i="79"/>
  <c r="Z972" i="79"/>
  <c r="AA972" i="79"/>
  <c r="AB972" i="79"/>
  <c r="AC972" i="79"/>
  <c r="AD972" i="79"/>
  <c r="AE972" i="79"/>
  <c r="AF972" i="79"/>
  <c r="AG972" i="79"/>
  <c r="AH972" i="79"/>
  <c r="Z973" i="79"/>
  <c r="AA973" i="79"/>
  <c r="AB973" i="79"/>
  <c r="AC973" i="79"/>
  <c r="AD973" i="79"/>
  <c r="AH973" i="79" s="1"/>
  <c r="AE973" i="79"/>
  <c r="AF973" i="79"/>
  <c r="AG973" i="79"/>
  <c r="Z974" i="79"/>
  <c r="AA974" i="79"/>
  <c r="AB974" i="79"/>
  <c r="AC974" i="79"/>
  <c r="AD974" i="79"/>
  <c r="AH974" i="79" s="1"/>
  <c r="AE974" i="79"/>
  <c r="AF974" i="79"/>
  <c r="AG974" i="79"/>
  <c r="Z975" i="79"/>
  <c r="AA975" i="79"/>
  <c r="AB975" i="79"/>
  <c r="AC975" i="79"/>
  <c r="AD975" i="79"/>
  <c r="AE975" i="79"/>
  <c r="AF975" i="79"/>
  <c r="AG975" i="79"/>
  <c r="AH975" i="79"/>
  <c r="Z976" i="79"/>
  <c r="AA976" i="79"/>
  <c r="AB976" i="79"/>
  <c r="AC976" i="79"/>
  <c r="AD976" i="79"/>
  <c r="AH976" i="79" s="1"/>
  <c r="AE976" i="79"/>
  <c r="AF976" i="79"/>
  <c r="AG976" i="79"/>
  <c r="Z977" i="79"/>
  <c r="AA977" i="79"/>
  <c r="AB977" i="79"/>
  <c r="AC977" i="79"/>
  <c r="AD977" i="79"/>
  <c r="AE977" i="79"/>
  <c r="AF977" i="79"/>
  <c r="AG977" i="79"/>
  <c r="AH977" i="79"/>
  <c r="Z978" i="79"/>
  <c r="AA978" i="79"/>
  <c r="AB978" i="79"/>
  <c r="AC978" i="79"/>
  <c r="AD978" i="79"/>
  <c r="AE978" i="79"/>
  <c r="AF978" i="79"/>
  <c r="AG978" i="79"/>
  <c r="AH978" i="79"/>
  <c r="Z979" i="79"/>
  <c r="AA979" i="79"/>
  <c r="AB979" i="79"/>
  <c r="AC979" i="79"/>
  <c r="AD979" i="79"/>
  <c r="AE979" i="79"/>
  <c r="AF979" i="79"/>
  <c r="AG979" i="79"/>
  <c r="AH979" i="79"/>
  <c r="Z980" i="79"/>
  <c r="AA980" i="79"/>
  <c r="AB980" i="79"/>
  <c r="AC980" i="79"/>
  <c r="AD980" i="79"/>
  <c r="AE980" i="79"/>
  <c r="AF980" i="79"/>
  <c r="AG980" i="79"/>
  <c r="AH980" i="79"/>
  <c r="Z981" i="79"/>
  <c r="AA981" i="79"/>
  <c r="AB981" i="79"/>
  <c r="AC981" i="79"/>
  <c r="AD981" i="79"/>
  <c r="AH981" i="79" s="1"/>
  <c r="AE981" i="79"/>
  <c r="AF981" i="79"/>
  <c r="AG981" i="79"/>
  <c r="Z982" i="79"/>
  <c r="AA982" i="79"/>
  <c r="AB982" i="79"/>
  <c r="AC982" i="79"/>
  <c r="AD982" i="79"/>
  <c r="AE982" i="79"/>
  <c r="AF982" i="79"/>
  <c r="AG982" i="79"/>
  <c r="Z983" i="79"/>
  <c r="AA983" i="79"/>
  <c r="AB983" i="79"/>
  <c r="AC983" i="79"/>
  <c r="AD983" i="79"/>
  <c r="AE983" i="79"/>
  <c r="AF983" i="79"/>
  <c r="AG983" i="79"/>
  <c r="Z984" i="79"/>
  <c r="AA984" i="79"/>
  <c r="AB984" i="79"/>
  <c r="AC984" i="79"/>
  <c r="AD984" i="79"/>
  <c r="AE984" i="79"/>
  <c r="AF984" i="79"/>
  <c r="AG984" i="79"/>
  <c r="Z985" i="79"/>
  <c r="AA985" i="79"/>
  <c r="AB985" i="79"/>
  <c r="AC985" i="79"/>
  <c r="AD985" i="79"/>
  <c r="AE985" i="79"/>
  <c r="AF985" i="79"/>
  <c r="AG985" i="79"/>
  <c r="AH985" i="79"/>
  <c r="Z986" i="79"/>
  <c r="AA986" i="79"/>
  <c r="AB986" i="79"/>
  <c r="AC986" i="79"/>
  <c r="AD986" i="79"/>
  <c r="AH986" i="79" s="1"/>
  <c r="AE986" i="79"/>
  <c r="AF986" i="79"/>
  <c r="AG986" i="79"/>
  <c r="Z987" i="79"/>
  <c r="AA987" i="79"/>
  <c r="AB987" i="79"/>
  <c r="AC987" i="79"/>
  <c r="AD987" i="79"/>
  <c r="AE987" i="79"/>
  <c r="AF987" i="79"/>
  <c r="AG987" i="79"/>
  <c r="AH987" i="79"/>
  <c r="Z988" i="79"/>
  <c r="AA988" i="79"/>
  <c r="AB988" i="79"/>
  <c r="AC988" i="79"/>
  <c r="AD988" i="79"/>
  <c r="AE988" i="79"/>
  <c r="AF988" i="79"/>
  <c r="AG988" i="79"/>
  <c r="AH988" i="79"/>
  <c r="Z989" i="79"/>
  <c r="AA989" i="79"/>
  <c r="AB989" i="79"/>
  <c r="AC989" i="79"/>
  <c r="AD989" i="79"/>
  <c r="AH989" i="79" s="1"/>
  <c r="AE989" i="79"/>
  <c r="AF989" i="79"/>
  <c r="AG989" i="79"/>
  <c r="Z990" i="79"/>
  <c r="AA990" i="79"/>
  <c r="AB990" i="79"/>
  <c r="AC990" i="79"/>
  <c r="AD990" i="79"/>
  <c r="AE990" i="79"/>
  <c r="AF990" i="79"/>
  <c r="AG990" i="79"/>
  <c r="AH990" i="79"/>
  <c r="Z991" i="79"/>
  <c r="AA991" i="79"/>
  <c r="AB991" i="79"/>
  <c r="AC991" i="79"/>
  <c r="AD991" i="79"/>
  <c r="AE991" i="79"/>
  <c r="AF991" i="79"/>
  <c r="AG991" i="79"/>
  <c r="AH991" i="79"/>
  <c r="Z992" i="79"/>
  <c r="AA992" i="79"/>
  <c r="AB992" i="79"/>
  <c r="AC992" i="79"/>
  <c r="AD992" i="79"/>
  <c r="AH992" i="79" s="1"/>
  <c r="AE992" i="79"/>
  <c r="AF992" i="79"/>
  <c r="AG992" i="79"/>
  <c r="Z993" i="79"/>
  <c r="AA993" i="79"/>
  <c r="AB993" i="79"/>
  <c r="AC993" i="79"/>
  <c r="AD993" i="79"/>
  <c r="AE993" i="79"/>
  <c r="AF993" i="79"/>
  <c r="AG993" i="79"/>
  <c r="AH993" i="79"/>
  <c r="Z994" i="79"/>
  <c r="AA994" i="79"/>
  <c r="AB994" i="79"/>
  <c r="AC994" i="79"/>
  <c r="AD994" i="79"/>
  <c r="AH994" i="79" s="1"/>
  <c r="AE994" i="79"/>
  <c r="AF994" i="79"/>
  <c r="AG994" i="79"/>
  <c r="Z995" i="79"/>
  <c r="AA995" i="79"/>
  <c r="AB995" i="79"/>
  <c r="AC995" i="79"/>
  <c r="AD995" i="79"/>
  <c r="AH995" i="79" s="1"/>
  <c r="AE995" i="79"/>
  <c r="AF995" i="79"/>
  <c r="AG995" i="79"/>
  <c r="Z996" i="79"/>
  <c r="AA996" i="79"/>
  <c r="AB996" i="79"/>
  <c r="AC996" i="79"/>
  <c r="AD996" i="79"/>
  <c r="AE996" i="79"/>
  <c r="AF996" i="79"/>
  <c r="AG996" i="79"/>
  <c r="AH996" i="79"/>
  <c r="Z997" i="79"/>
  <c r="AA997" i="79"/>
  <c r="AB997" i="79"/>
  <c r="AC997" i="79"/>
  <c r="AD997" i="79"/>
  <c r="AH997" i="79" s="1"/>
  <c r="AE997" i="79"/>
  <c r="AF997" i="79"/>
  <c r="AG997" i="79"/>
  <c r="Z998" i="79"/>
  <c r="AA998" i="79"/>
  <c r="AB998" i="79"/>
  <c r="AC998" i="79"/>
  <c r="AD998" i="79"/>
  <c r="AE998" i="79"/>
  <c r="AF998" i="79"/>
  <c r="AG998" i="79"/>
  <c r="AH998" i="79"/>
  <c r="Z999" i="79"/>
  <c r="AA999" i="79"/>
  <c r="AB999" i="79"/>
  <c r="AC999" i="79"/>
  <c r="AD999" i="79"/>
  <c r="AE999" i="79"/>
  <c r="AF999" i="79"/>
  <c r="AG999" i="79"/>
  <c r="AH999" i="79"/>
  <c r="Z1000" i="79"/>
  <c r="AA1000" i="79"/>
  <c r="AB1000" i="79"/>
  <c r="AC1000" i="79"/>
  <c r="AD1000" i="79"/>
  <c r="AH1000" i="79" s="1"/>
  <c r="AE1000" i="79"/>
  <c r="AF1000" i="79"/>
  <c r="AG1000" i="79"/>
  <c r="Z1001" i="79"/>
  <c r="AA1001" i="79"/>
  <c r="AB1001" i="79"/>
  <c r="AC1001" i="79"/>
  <c r="AD1001" i="79"/>
  <c r="AE1001" i="79"/>
  <c r="AF1001" i="79"/>
  <c r="AG1001" i="79"/>
  <c r="AH1001" i="79"/>
  <c r="Z1002" i="79"/>
  <c r="AA1002" i="79"/>
  <c r="AB1002" i="79"/>
  <c r="AC1002" i="79"/>
  <c r="AD1002" i="79"/>
  <c r="AE1002" i="79"/>
  <c r="AF1002" i="79"/>
  <c r="AG1002" i="79"/>
  <c r="AH1002" i="79"/>
  <c r="Z1003" i="79"/>
  <c r="AA1003" i="79"/>
  <c r="AB1003" i="79"/>
  <c r="AC1003" i="79"/>
  <c r="AD1003" i="79"/>
  <c r="AH1003" i="79" s="1"/>
  <c r="AE1003" i="79"/>
  <c r="AF1003" i="79"/>
  <c r="AG1003" i="79"/>
  <c r="Z1004" i="79"/>
  <c r="AA1004" i="79"/>
  <c r="AB1004" i="79"/>
  <c r="AC1004" i="79"/>
  <c r="AD1004" i="79"/>
  <c r="AE1004" i="79"/>
  <c r="AF1004" i="79"/>
  <c r="AG1004" i="79"/>
  <c r="AH1004" i="79"/>
  <c r="Z1005" i="79"/>
  <c r="AA1005" i="79"/>
  <c r="AB1005" i="79"/>
  <c r="AC1005" i="79"/>
  <c r="AD1005" i="79"/>
  <c r="AH1005" i="79" s="1"/>
  <c r="AE1005" i="79"/>
  <c r="AF1005" i="79"/>
  <c r="AG1005" i="79"/>
  <c r="Z1006" i="79"/>
  <c r="AA1006" i="79"/>
  <c r="AB1006" i="79"/>
  <c r="AC1006" i="79"/>
  <c r="AD1006" i="79"/>
  <c r="AH1006" i="79" s="1"/>
  <c r="AE1006" i="79"/>
  <c r="AF1006" i="79"/>
  <c r="AG1006" i="79"/>
  <c r="Z1007" i="79"/>
  <c r="AA1007" i="79"/>
  <c r="AB1007" i="79"/>
  <c r="AC1007" i="79"/>
  <c r="AD1007" i="79"/>
  <c r="AH1007" i="79" s="1"/>
  <c r="AE1007" i="79"/>
  <c r="AF1007" i="79"/>
  <c r="AG1007" i="79"/>
  <c r="Z1008" i="79"/>
  <c r="AA1008" i="79"/>
  <c r="AB1008" i="79"/>
  <c r="AC1008" i="79"/>
  <c r="AD1008" i="79"/>
  <c r="AH1008" i="79" s="1"/>
  <c r="AE1008" i="79"/>
  <c r="AF1008" i="79"/>
  <c r="AG1008" i="79"/>
  <c r="Z1009" i="79"/>
  <c r="AA1009" i="79"/>
  <c r="AB1009" i="79"/>
  <c r="AC1009" i="79"/>
  <c r="AD1009" i="79"/>
  <c r="AE1009" i="79"/>
  <c r="AF1009" i="79"/>
  <c r="AG1009" i="79"/>
  <c r="AH1009" i="79"/>
  <c r="Z1010" i="79"/>
  <c r="AA1010" i="79"/>
  <c r="AB1010" i="79"/>
  <c r="AC1010" i="79"/>
  <c r="AD1010" i="79"/>
  <c r="AE1010" i="79"/>
  <c r="AF1010" i="79"/>
  <c r="AG1010" i="79"/>
  <c r="AH1010" i="79"/>
  <c r="Z1011" i="79"/>
  <c r="AA1011" i="79"/>
  <c r="AB1011" i="79"/>
  <c r="AC1011" i="79"/>
  <c r="AD1011" i="79"/>
  <c r="AE1011" i="79"/>
  <c r="AF1011" i="79"/>
  <c r="AG1011" i="79"/>
  <c r="AH1011" i="79"/>
  <c r="Z1012" i="79"/>
  <c r="AA1012" i="79"/>
  <c r="AB1012" i="79"/>
  <c r="AC1012" i="79"/>
  <c r="AD1012" i="79"/>
  <c r="AE1012" i="79"/>
  <c r="S1012" i="79" s="1"/>
  <c r="AF1012" i="79"/>
  <c r="AG1012" i="79"/>
  <c r="AH1012" i="79"/>
  <c r="Z1013" i="79"/>
  <c r="AA1013" i="79"/>
  <c r="AB1013" i="79"/>
  <c r="AC1013" i="79"/>
  <c r="AD1013" i="79"/>
  <c r="AE1013" i="79"/>
  <c r="AF1013" i="79"/>
  <c r="AG1013" i="79"/>
  <c r="Z1014" i="79"/>
  <c r="AA1014" i="79"/>
  <c r="AB1014" i="79"/>
  <c r="AC1014" i="79"/>
  <c r="AD1014" i="79"/>
  <c r="AE1014" i="79"/>
  <c r="AF1014" i="79"/>
  <c r="AG1014" i="79"/>
  <c r="S17" i="79"/>
  <c r="S18" i="79"/>
  <c r="S19" i="79"/>
  <c r="S20" i="79"/>
  <c r="S21" i="79"/>
  <c r="S22" i="79"/>
  <c r="S23" i="79"/>
  <c r="S24" i="79"/>
  <c r="S25" i="79"/>
  <c r="S26" i="79"/>
  <c r="S27" i="79"/>
  <c r="S28" i="79"/>
  <c r="S29" i="79"/>
  <c r="S30" i="79"/>
  <c r="S31" i="79"/>
  <c r="S32" i="79"/>
  <c r="S33" i="79"/>
  <c r="S34" i="79"/>
  <c r="S35" i="79"/>
  <c r="S36" i="79"/>
  <c r="S37" i="79"/>
  <c r="S38" i="79"/>
  <c r="S39" i="79"/>
  <c r="S40" i="79"/>
  <c r="S41" i="79"/>
  <c r="S42" i="79"/>
  <c r="S43" i="79"/>
  <c r="S44" i="79"/>
  <c r="S45" i="79"/>
  <c r="S46" i="79"/>
  <c r="S47" i="79"/>
  <c r="S48" i="79"/>
  <c r="S49" i="79"/>
  <c r="S50" i="79"/>
  <c r="S51" i="79"/>
  <c r="S52" i="79"/>
  <c r="S53" i="79"/>
  <c r="S54" i="79"/>
  <c r="S55" i="79"/>
  <c r="S56" i="79"/>
  <c r="S57" i="79"/>
  <c r="S58" i="79"/>
  <c r="S59" i="79"/>
  <c r="S60" i="79"/>
  <c r="S61" i="79"/>
  <c r="S62" i="79"/>
  <c r="S63" i="79"/>
  <c r="S64" i="79"/>
  <c r="S65" i="79"/>
  <c r="S66" i="79"/>
  <c r="S67" i="79"/>
  <c r="S68" i="79"/>
  <c r="S69" i="79"/>
  <c r="S70" i="79"/>
  <c r="S71" i="79"/>
  <c r="S72" i="79"/>
  <c r="S73" i="79"/>
  <c r="S74" i="79"/>
  <c r="S75" i="79"/>
  <c r="S76" i="79"/>
  <c r="S77" i="79"/>
  <c r="S78" i="79"/>
  <c r="S79" i="79"/>
  <c r="S80" i="79"/>
  <c r="S81" i="79"/>
  <c r="S82" i="79"/>
  <c r="S83" i="79"/>
  <c r="S84" i="79"/>
  <c r="S85" i="79"/>
  <c r="S86" i="79"/>
  <c r="S87" i="79"/>
  <c r="S88" i="79"/>
  <c r="S89" i="79"/>
  <c r="S90" i="79"/>
  <c r="S91" i="79"/>
  <c r="S92" i="79"/>
  <c r="S93" i="79"/>
  <c r="S94" i="79"/>
  <c r="S95" i="79"/>
  <c r="S96" i="79"/>
  <c r="S97" i="79"/>
  <c r="S98" i="79"/>
  <c r="S99" i="79"/>
  <c r="S100" i="79"/>
  <c r="S101" i="79"/>
  <c r="S102" i="79"/>
  <c r="S103" i="79"/>
  <c r="S104" i="79"/>
  <c r="S105" i="79"/>
  <c r="S106" i="79"/>
  <c r="S107" i="79"/>
  <c r="S108" i="79"/>
  <c r="S109" i="79"/>
  <c r="S110" i="79"/>
  <c r="S111" i="79"/>
  <c r="S112" i="79"/>
  <c r="S113" i="79"/>
  <c r="S114" i="79"/>
  <c r="S136" i="79"/>
  <c r="S434" i="79"/>
  <c r="S922" i="79"/>
  <c r="R17" i="79"/>
  <c r="R18" i="79"/>
  <c r="R19" i="79"/>
  <c r="R20" i="79"/>
  <c r="R21" i="79"/>
  <c r="R22" i="79"/>
  <c r="R23" i="79"/>
  <c r="R24" i="79"/>
  <c r="R25" i="79"/>
  <c r="R26" i="79"/>
  <c r="R27" i="79"/>
  <c r="R28" i="79"/>
  <c r="R29" i="79"/>
  <c r="R30" i="79"/>
  <c r="R31" i="79"/>
  <c r="R32" i="79"/>
  <c r="R33" i="79"/>
  <c r="R34" i="79"/>
  <c r="R35" i="79"/>
  <c r="R36" i="79"/>
  <c r="R37" i="79"/>
  <c r="R38" i="79"/>
  <c r="R39" i="79"/>
  <c r="R40" i="79"/>
  <c r="R41" i="79"/>
  <c r="R42" i="79"/>
  <c r="R43" i="79"/>
  <c r="R44" i="79"/>
  <c r="R45" i="79"/>
  <c r="R46" i="79"/>
  <c r="R47" i="79"/>
  <c r="R48" i="79"/>
  <c r="R49" i="79"/>
  <c r="R50" i="79"/>
  <c r="R51" i="79"/>
  <c r="R52" i="79"/>
  <c r="R53" i="79"/>
  <c r="R54" i="79"/>
  <c r="R55" i="79"/>
  <c r="R56" i="79"/>
  <c r="R57" i="79"/>
  <c r="R58" i="79"/>
  <c r="R59" i="79"/>
  <c r="R60" i="79"/>
  <c r="R61" i="79"/>
  <c r="R62" i="79"/>
  <c r="R63" i="79"/>
  <c r="R64" i="79"/>
  <c r="R65" i="79"/>
  <c r="R66" i="79"/>
  <c r="R67" i="79"/>
  <c r="R68" i="79"/>
  <c r="R69" i="79"/>
  <c r="R70" i="79"/>
  <c r="R71" i="79"/>
  <c r="R72" i="79"/>
  <c r="R73" i="79"/>
  <c r="R74" i="79"/>
  <c r="R75" i="79"/>
  <c r="R76" i="79"/>
  <c r="R77" i="79"/>
  <c r="R78" i="79"/>
  <c r="R79" i="79"/>
  <c r="R80" i="79"/>
  <c r="R81" i="79"/>
  <c r="R82" i="79"/>
  <c r="R83" i="79"/>
  <c r="R84" i="79"/>
  <c r="R85" i="79"/>
  <c r="R86" i="79"/>
  <c r="R87" i="79"/>
  <c r="R88" i="79"/>
  <c r="R89" i="79"/>
  <c r="R90" i="79"/>
  <c r="R91" i="79"/>
  <c r="R92" i="79"/>
  <c r="R93" i="79"/>
  <c r="R94" i="79"/>
  <c r="R95" i="79"/>
  <c r="R96" i="79"/>
  <c r="R97" i="79"/>
  <c r="R98" i="79"/>
  <c r="R99" i="79"/>
  <c r="R100" i="79"/>
  <c r="R101" i="79"/>
  <c r="R102" i="79"/>
  <c r="R103" i="79"/>
  <c r="R104" i="79"/>
  <c r="R105" i="79"/>
  <c r="R106" i="79"/>
  <c r="R107" i="79"/>
  <c r="R108" i="79"/>
  <c r="R109" i="79"/>
  <c r="R110" i="79"/>
  <c r="R111" i="79"/>
  <c r="R112" i="79"/>
  <c r="R113" i="79"/>
  <c r="R114" i="79"/>
  <c r="R664" i="79"/>
  <c r="Q17" i="79"/>
  <c r="Q18" i="79"/>
  <c r="Q19" i="79"/>
  <c r="Q20" i="79"/>
  <c r="Q21" i="79"/>
  <c r="Q22" i="79"/>
  <c r="Q23" i="79"/>
  <c r="Q24" i="79"/>
  <c r="Q25" i="79"/>
  <c r="Q26" i="79"/>
  <c r="Q27" i="79"/>
  <c r="Q28" i="79"/>
  <c r="Q29" i="79"/>
  <c r="Q30" i="79"/>
  <c r="Q31" i="79"/>
  <c r="Q32" i="79"/>
  <c r="Q33" i="79"/>
  <c r="Q34" i="79"/>
  <c r="Q35" i="79"/>
  <c r="Q36" i="79"/>
  <c r="Q37" i="79"/>
  <c r="Q38" i="79"/>
  <c r="Q39" i="79"/>
  <c r="Q40" i="79"/>
  <c r="Q41" i="79"/>
  <c r="Q42" i="79"/>
  <c r="Q43" i="79"/>
  <c r="Q44" i="79"/>
  <c r="Q45" i="79"/>
  <c r="Q46" i="79"/>
  <c r="Q47" i="79"/>
  <c r="Q48" i="79"/>
  <c r="Q49" i="79"/>
  <c r="Q50" i="79"/>
  <c r="Q51" i="79"/>
  <c r="Q52" i="79"/>
  <c r="Q53" i="79"/>
  <c r="Q54" i="79"/>
  <c r="Q55" i="79"/>
  <c r="Q56" i="79"/>
  <c r="Q57" i="79"/>
  <c r="Q58" i="79"/>
  <c r="Q59" i="79"/>
  <c r="Q60" i="79"/>
  <c r="Q61" i="79"/>
  <c r="Q62" i="79"/>
  <c r="Q63" i="79"/>
  <c r="Q64" i="79"/>
  <c r="Q65" i="79"/>
  <c r="Q66" i="79"/>
  <c r="Q67" i="79"/>
  <c r="Q68" i="79"/>
  <c r="Q69" i="79"/>
  <c r="Q70" i="79"/>
  <c r="Q71" i="79"/>
  <c r="Q72" i="79"/>
  <c r="Q73" i="79"/>
  <c r="Q74" i="79"/>
  <c r="Q75" i="79"/>
  <c r="Q76" i="79"/>
  <c r="Q77" i="79"/>
  <c r="Q78" i="79"/>
  <c r="Q79" i="79"/>
  <c r="Q80" i="79"/>
  <c r="Q81" i="79"/>
  <c r="Q82" i="79"/>
  <c r="Q83" i="79"/>
  <c r="Q84" i="79"/>
  <c r="Q85" i="79"/>
  <c r="Q86" i="79"/>
  <c r="Q87" i="79"/>
  <c r="Q88" i="79"/>
  <c r="Q89" i="79"/>
  <c r="Q90" i="79"/>
  <c r="Q91" i="79"/>
  <c r="Q92" i="79"/>
  <c r="Q93" i="79"/>
  <c r="Q94" i="79"/>
  <c r="Q95" i="79"/>
  <c r="Q96" i="79"/>
  <c r="Q97" i="79"/>
  <c r="Q98" i="79"/>
  <c r="Q99" i="79"/>
  <c r="Q100" i="79"/>
  <c r="Q101" i="79"/>
  <c r="Q102" i="79"/>
  <c r="Q103" i="79"/>
  <c r="Q104" i="79"/>
  <c r="Q105" i="79"/>
  <c r="Q106" i="79"/>
  <c r="Q107" i="79"/>
  <c r="Q108" i="79"/>
  <c r="Q109" i="79"/>
  <c r="Q110" i="79"/>
  <c r="Q111" i="79"/>
  <c r="Q112" i="79"/>
  <c r="Q113" i="79"/>
  <c r="Q114" i="79"/>
  <c r="Q115" i="79"/>
  <c r="Q152" i="79"/>
  <c r="Q312" i="79"/>
  <c r="Q344" i="79"/>
  <c r="Q600" i="79"/>
  <c r="Q791" i="79"/>
  <c r="Q919" i="79"/>
  <c r="P17" i="79"/>
  <c r="P18" i="79"/>
  <c r="P19" i="79"/>
  <c r="P20" i="79"/>
  <c r="P21" i="79"/>
  <c r="P22" i="79"/>
  <c r="P23" i="79"/>
  <c r="P24" i="79"/>
  <c r="P25" i="79"/>
  <c r="P26" i="79"/>
  <c r="P27" i="79"/>
  <c r="P28" i="79"/>
  <c r="P29" i="79"/>
  <c r="P30" i="79"/>
  <c r="P31" i="79"/>
  <c r="P32" i="79"/>
  <c r="P33" i="79"/>
  <c r="P34" i="79"/>
  <c r="P35" i="79"/>
  <c r="P36" i="79"/>
  <c r="P37" i="79"/>
  <c r="P38" i="79"/>
  <c r="P39" i="79"/>
  <c r="P40" i="79"/>
  <c r="P41" i="79"/>
  <c r="P42" i="79"/>
  <c r="P43" i="79"/>
  <c r="P44" i="79"/>
  <c r="P45" i="79"/>
  <c r="P46" i="79"/>
  <c r="P47" i="79"/>
  <c r="P48" i="79"/>
  <c r="P49" i="79"/>
  <c r="P50" i="79"/>
  <c r="P51" i="79"/>
  <c r="P52" i="79"/>
  <c r="P53" i="79"/>
  <c r="P54" i="79"/>
  <c r="P55" i="79"/>
  <c r="P56" i="79"/>
  <c r="P57" i="79"/>
  <c r="P58" i="79"/>
  <c r="P59" i="79"/>
  <c r="P60" i="79"/>
  <c r="P61" i="79"/>
  <c r="P62" i="79"/>
  <c r="P63" i="79"/>
  <c r="P64" i="79"/>
  <c r="P65" i="79"/>
  <c r="P66" i="79"/>
  <c r="P67" i="79"/>
  <c r="P68" i="79"/>
  <c r="P69" i="79"/>
  <c r="P70" i="79"/>
  <c r="P71" i="79"/>
  <c r="P72" i="79"/>
  <c r="P73" i="79"/>
  <c r="P74" i="79"/>
  <c r="P75" i="79"/>
  <c r="P76" i="79"/>
  <c r="P77" i="79"/>
  <c r="P78" i="79"/>
  <c r="P79" i="79"/>
  <c r="P80" i="79"/>
  <c r="P81" i="79"/>
  <c r="P82" i="79"/>
  <c r="P83" i="79"/>
  <c r="P84" i="79"/>
  <c r="P85" i="79"/>
  <c r="P86" i="79"/>
  <c r="P87" i="79"/>
  <c r="P88" i="79"/>
  <c r="P89" i="79"/>
  <c r="P90" i="79"/>
  <c r="P91" i="79"/>
  <c r="P92" i="79"/>
  <c r="P93" i="79"/>
  <c r="P94" i="79"/>
  <c r="P95" i="79"/>
  <c r="P96" i="79"/>
  <c r="P97" i="79"/>
  <c r="P98" i="79"/>
  <c r="P99" i="79"/>
  <c r="P100" i="79"/>
  <c r="P101" i="79"/>
  <c r="P102" i="79"/>
  <c r="P103" i="79"/>
  <c r="P104" i="79"/>
  <c r="P105" i="79"/>
  <c r="P106" i="79"/>
  <c r="P107" i="79"/>
  <c r="P108" i="79"/>
  <c r="P109" i="79"/>
  <c r="P110" i="79"/>
  <c r="P111" i="79"/>
  <c r="P112" i="79"/>
  <c r="P113" i="79"/>
  <c r="P114" i="79"/>
  <c r="P129" i="79"/>
  <c r="P130" i="79"/>
  <c r="P139" i="79"/>
  <c r="P151" i="79"/>
  <c r="P161" i="79"/>
  <c r="P162" i="79"/>
  <c r="P171" i="79"/>
  <c r="P172" i="79"/>
  <c r="P179" i="79"/>
  <c r="P180" i="79"/>
  <c r="P187" i="79"/>
  <c r="P188" i="79"/>
  <c r="P195" i="79"/>
  <c r="P196" i="79"/>
  <c r="P203" i="79"/>
  <c r="P204" i="79"/>
  <c r="P211" i="79"/>
  <c r="P212" i="79"/>
  <c r="P219" i="79"/>
  <c r="P220" i="79"/>
  <c r="P227" i="79"/>
  <c r="P228" i="79"/>
  <c r="P235" i="79"/>
  <c r="P236" i="79"/>
  <c r="P243" i="79"/>
  <c r="P244" i="79"/>
  <c r="P251" i="79"/>
  <c r="P252" i="79"/>
  <c r="P259" i="79"/>
  <c r="P260" i="79"/>
  <c r="P267" i="79"/>
  <c r="P268" i="79"/>
  <c r="P275" i="79"/>
  <c r="P276" i="79"/>
  <c r="P283" i="79"/>
  <c r="P284" i="79"/>
  <c r="P291" i="79"/>
  <c r="P292" i="79"/>
  <c r="P299" i="79"/>
  <c r="P300" i="79"/>
  <c r="P307" i="79"/>
  <c r="P308" i="79"/>
  <c r="P315" i="79"/>
  <c r="P316" i="79"/>
  <c r="P323" i="79"/>
  <c r="P324" i="79"/>
  <c r="P331" i="79"/>
  <c r="P332" i="79"/>
  <c r="P339" i="79"/>
  <c r="P340" i="79"/>
  <c r="P347" i="79"/>
  <c r="P348" i="79"/>
  <c r="P355" i="79"/>
  <c r="P356" i="79"/>
  <c r="P363" i="79"/>
  <c r="P364" i="79"/>
  <c r="P371" i="79"/>
  <c r="P372" i="79"/>
  <c r="P379" i="79"/>
  <c r="P380" i="79"/>
  <c r="P387" i="79"/>
  <c r="P388" i="79"/>
  <c r="P395" i="79"/>
  <c r="P396" i="79"/>
  <c r="P403" i="79"/>
  <c r="P404" i="79"/>
  <c r="P411" i="79"/>
  <c r="P412" i="79"/>
  <c r="P419" i="79"/>
  <c r="P420" i="79"/>
  <c r="P427" i="79"/>
  <c r="P428" i="79"/>
  <c r="P435" i="79"/>
  <c r="P436" i="79"/>
  <c r="P443" i="79"/>
  <c r="P444" i="79"/>
  <c r="P451" i="79"/>
  <c r="P452" i="79"/>
  <c r="P459" i="79"/>
  <c r="P460" i="79"/>
  <c r="R460" i="79" s="1"/>
  <c r="P467" i="79"/>
  <c r="P468" i="79"/>
  <c r="P475" i="79"/>
  <c r="P476" i="79"/>
  <c r="P483" i="79"/>
  <c r="P484" i="79"/>
  <c r="P491" i="79"/>
  <c r="P492" i="79"/>
  <c r="P499" i="79"/>
  <c r="P500" i="79"/>
  <c r="P507" i="79"/>
  <c r="P508" i="79"/>
  <c r="P515" i="79"/>
  <c r="P516" i="79"/>
  <c r="P523" i="79"/>
  <c r="P524" i="79"/>
  <c r="P531" i="79"/>
  <c r="P532" i="79"/>
  <c r="P539" i="79"/>
  <c r="P540" i="79"/>
  <c r="P547" i="79"/>
  <c r="P548" i="79"/>
  <c r="P555" i="79"/>
  <c r="P556" i="79"/>
  <c r="P563" i="79"/>
  <c r="P564" i="79"/>
  <c r="P571" i="79"/>
  <c r="P572" i="79"/>
  <c r="P579" i="79"/>
  <c r="P580" i="79"/>
  <c r="P587" i="79"/>
  <c r="P588" i="79"/>
  <c r="P595" i="79"/>
  <c r="P596" i="79"/>
  <c r="P603" i="79"/>
  <c r="P604" i="79"/>
  <c r="P611" i="79"/>
  <c r="P612" i="79"/>
  <c r="P619" i="79"/>
  <c r="P620" i="79"/>
  <c r="P627" i="79"/>
  <c r="P628" i="79"/>
  <c r="P635" i="79"/>
  <c r="P636" i="79"/>
  <c r="P643" i="79"/>
  <c r="P644" i="79"/>
  <c r="P651" i="79"/>
  <c r="P652" i="79"/>
  <c r="P659" i="79"/>
  <c r="P660" i="79"/>
  <c r="P667" i="79"/>
  <c r="P668" i="79"/>
  <c r="P675" i="79"/>
  <c r="P676" i="79"/>
  <c r="P683" i="79"/>
  <c r="P684" i="79"/>
  <c r="P691" i="79"/>
  <c r="P692" i="79"/>
  <c r="P699" i="79"/>
  <c r="P700" i="79"/>
  <c r="P707" i="79"/>
  <c r="P708" i="79"/>
  <c r="P715" i="79"/>
  <c r="P716" i="79"/>
  <c r="P723" i="79"/>
  <c r="P724" i="79"/>
  <c r="P731" i="79"/>
  <c r="P732" i="79"/>
  <c r="P739" i="79"/>
  <c r="P740" i="79"/>
  <c r="P747" i="79"/>
  <c r="P748" i="79"/>
  <c r="P755" i="79"/>
  <c r="P756" i="79"/>
  <c r="P763" i="79"/>
  <c r="P764" i="79"/>
  <c r="P771" i="79"/>
  <c r="P772" i="79"/>
  <c r="P779" i="79"/>
  <c r="P780" i="79"/>
  <c r="P787" i="79"/>
  <c r="P788" i="79"/>
  <c r="P795" i="79"/>
  <c r="P796" i="79"/>
  <c r="P803" i="79"/>
  <c r="P804" i="79"/>
  <c r="P811" i="79"/>
  <c r="P812" i="79"/>
  <c r="P819" i="79"/>
  <c r="P820" i="79"/>
  <c r="P827" i="79"/>
  <c r="P828" i="79"/>
  <c r="P835" i="79"/>
  <c r="P836" i="79"/>
  <c r="P843" i="79"/>
  <c r="P844" i="79"/>
  <c r="P851" i="79"/>
  <c r="P852" i="79"/>
  <c r="P859" i="79"/>
  <c r="P860" i="79"/>
  <c r="P867" i="79"/>
  <c r="P868" i="79"/>
  <c r="P875" i="79"/>
  <c r="P876" i="79"/>
  <c r="P883" i="79"/>
  <c r="P884" i="79"/>
  <c r="P891" i="79"/>
  <c r="P892" i="79"/>
  <c r="P899" i="79"/>
  <c r="P900" i="79"/>
  <c r="P907" i="79"/>
  <c r="P908" i="79"/>
  <c r="P915" i="79"/>
  <c r="R915" i="79" s="1"/>
  <c r="P916" i="79"/>
  <c r="P923" i="79"/>
  <c r="P924" i="79"/>
  <c r="P931" i="79"/>
  <c r="P932" i="79"/>
  <c r="P939" i="79"/>
  <c r="P940" i="79"/>
  <c r="P947" i="79"/>
  <c r="P948" i="79"/>
  <c r="P955" i="79"/>
  <c r="P956" i="79"/>
  <c r="P963" i="79"/>
  <c r="P964" i="79"/>
  <c r="P971" i="79"/>
  <c r="P972" i="79"/>
  <c r="P979" i="79"/>
  <c r="P980" i="79"/>
  <c r="P987" i="79"/>
  <c r="P988" i="79"/>
  <c r="P995" i="79"/>
  <c r="P996" i="79"/>
  <c r="P1003" i="79"/>
  <c r="P1004" i="79"/>
  <c r="P1011" i="79"/>
  <c r="P1012" i="79"/>
  <c r="N17" i="79"/>
  <c r="N18" i="79"/>
  <c r="N19" i="79"/>
  <c r="N20" i="79"/>
  <c r="N21" i="79"/>
  <c r="N22" i="79"/>
  <c r="N23" i="79"/>
  <c r="N24" i="79"/>
  <c r="N25" i="79"/>
  <c r="N26" i="79"/>
  <c r="N27" i="79"/>
  <c r="N28" i="79"/>
  <c r="N29" i="79"/>
  <c r="N30" i="79"/>
  <c r="N31" i="79"/>
  <c r="N32" i="79"/>
  <c r="N33" i="79"/>
  <c r="N34" i="79"/>
  <c r="N35" i="79"/>
  <c r="N36" i="79"/>
  <c r="N37" i="79"/>
  <c r="N38" i="79"/>
  <c r="N39" i="79"/>
  <c r="N40" i="79"/>
  <c r="N41" i="79"/>
  <c r="N42" i="79"/>
  <c r="N43" i="79"/>
  <c r="N44" i="79"/>
  <c r="N45" i="79"/>
  <c r="N46" i="79"/>
  <c r="N47" i="79"/>
  <c r="N48" i="79"/>
  <c r="N49" i="79"/>
  <c r="N50" i="79"/>
  <c r="N51" i="79"/>
  <c r="N52" i="79"/>
  <c r="N53" i="79"/>
  <c r="N54" i="79"/>
  <c r="N55" i="79"/>
  <c r="N56" i="79"/>
  <c r="N57" i="79"/>
  <c r="N58" i="79"/>
  <c r="N59" i="79"/>
  <c r="N60" i="79"/>
  <c r="N61" i="79"/>
  <c r="N62" i="79"/>
  <c r="N63" i="79"/>
  <c r="N64" i="79"/>
  <c r="N65" i="79"/>
  <c r="N66" i="79"/>
  <c r="N67" i="79"/>
  <c r="N68" i="79"/>
  <c r="N69" i="79"/>
  <c r="N70" i="79"/>
  <c r="N71" i="79"/>
  <c r="N72" i="79"/>
  <c r="N73" i="79"/>
  <c r="N74" i="79"/>
  <c r="N75" i="79"/>
  <c r="N76" i="79"/>
  <c r="N77" i="79"/>
  <c r="N78" i="79"/>
  <c r="N79" i="79"/>
  <c r="N80" i="79"/>
  <c r="N81" i="79"/>
  <c r="N82" i="79"/>
  <c r="N83" i="79"/>
  <c r="N84" i="79"/>
  <c r="N85" i="79"/>
  <c r="N86" i="79"/>
  <c r="N87" i="79"/>
  <c r="N88" i="79"/>
  <c r="N89" i="79"/>
  <c r="N90" i="79"/>
  <c r="N91" i="79"/>
  <c r="N92" i="79"/>
  <c r="N93" i="79"/>
  <c r="N94" i="79"/>
  <c r="N95" i="79"/>
  <c r="N96" i="79"/>
  <c r="N97" i="79"/>
  <c r="N98" i="79"/>
  <c r="N99" i="79"/>
  <c r="N100" i="79"/>
  <c r="N101" i="79"/>
  <c r="N102" i="79"/>
  <c r="N103" i="79"/>
  <c r="N104" i="79"/>
  <c r="N105" i="79"/>
  <c r="N106" i="79"/>
  <c r="N107" i="79"/>
  <c r="N108" i="79"/>
  <c r="N109" i="79"/>
  <c r="N110" i="79"/>
  <c r="N111" i="79"/>
  <c r="N112" i="79"/>
  <c r="N113" i="79"/>
  <c r="N114" i="79"/>
  <c r="N115" i="79"/>
  <c r="P115" i="79" s="1"/>
  <c r="N116" i="79"/>
  <c r="P116" i="79" s="1"/>
  <c r="N117" i="79"/>
  <c r="P117" i="79" s="1"/>
  <c r="N118" i="79"/>
  <c r="P118" i="79" s="1"/>
  <c r="N119" i="79"/>
  <c r="P119" i="79" s="1"/>
  <c r="N120" i="79"/>
  <c r="P120" i="79" s="1"/>
  <c r="N121" i="79"/>
  <c r="P121" i="79" s="1"/>
  <c r="N122" i="79"/>
  <c r="P122" i="79" s="1"/>
  <c r="N123" i="79"/>
  <c r="P123" i="79" s="1"/>
  <c r="N124" i="79"/>
  <c r="P124" i="79" s="1"/>
  <c r="N125" i="79"/>
  <c r="P125" i="79" s="1"/>
  <c r="N126" i="79"/>
  <c r="P126" i="79" s="1"/>
  <c r="N127" i="79"/>
  <c r="P127" i="79" s="1"/>
  <c r="N128" i="79"/>
  <c r="P128" i="79" s="1"/>
  <c r="N129" i="79"/>
  <c r="N130" i="79"/>
  <c r="N131" i="79"/>
  <c r="P131" i="79" s="1"/>
  <c r="N132" i="79"/>
  <c r="P132" i="79" s="1"/>
  <c r="N133" i="79"/>
  <c r="P133" i="79" s="1"/>
  <c r="N134" i="79"/>
  <c r="P134" i="79" s="1"/>
  <c r="N135" i="79"/>
  <c r="P135" i="79" s="1"/>
  <c r="N136" i="79"/>
  <c r="P136" i="79" s="1"/>
  <c r="N137" i="79"/>
  <c r="P137" i="79" s="1"/>
  <c r="N138" i="79"/>
  <c r="P138" i="79" s="1"/>
  <c r="N139" i="79"/>
  <c r="N140" i="79"/>
  <c r="P140" i="79" s="1"/>
  <c r="N141" i="79"/>
  <c r="P141" i="79" s="1"/>
  <c r="N142" i="79"/>
  <c r="P142" i="79" s="1"/>
  <c r="N143" i="79"/>
  <c r="P143" i="79" s="1"/>
  <c r="N144" i="79"/>
  <c r="P144" i="79" s="1"/>
  <c r="N145" i="79"/>
  <c r="P145" i="79" s="1"/>
  <c r="N146" i="79"/>
  <c r="P146" i="79" s="1"/>
  <c r="N147" i="79"/>
  <c r="P147" i="79" s="1"/>
  <c r="N148" i="79"/>
  <c r="P148" i="79" s="1"/>
  <c r="N149" i="79"/>
  <c r="P149" i="79" s="1"/>
  <c r="N150" i="79"/>
  <c r="P150" i="79" s="1"/>
  <c r="N151" i="79"/>
  <c r="N152" i="79"/>
  <c r="P152" i="79" s="1"/>
  <c r="N153" i="79"/>
  <c r="P153" i="79" s="1"/>
  <c r="N154" i="79"/>
  <c r="P154" i="79" s="1"/>
  <c r="N155" i="79"/>
  <c r="P155" i="79" s="1"/>
  <c r="N156" i="79"/>
  <c r="P156" i="79" s="1"/>
  <c r="N157" i="79"/>
  <c r="P157" i="79" s="1"/>
  <c r="N158" i="79"/>
  <c r="P158" i="79" s="1"/>
  <c r="N159" i="79"/>
  <c r="P159" i="79" s="1"/>
  <c r="N160" i="79"/>
  <c r="P160" i="79" s="1"/>
  <c r="N161" i="79"/>
  <c r="N162" i="79"/>
  <c r="N163" i="79"/>
  <c r="P163" i="79" s="1"/>
  <c r="N164" i="79"/>
  <c r="P164" i="79" s="1"/>
  <c r="N165" i="79"/>
  <c r="P165" i="79" s="1"/>
  <c r="N166" i="79"/>
  <c r="P166" i="79" s="1"/>
  <c r="N167" i="79"/>
  <c r="P167" i="79" s="1"/>
  <c r="N168" i="79"/>
  <c r="P168" i="79" s="1"/>
  <c r="Q168" i="79" s="1"/>
  <c r="N169" i="79"/>
  <c r="P169" i="79" s="1"/>
  <c r="N170" i="79"/>
  <c r="P170" i="79" s="1"/>
  <c r="N171" i="79"/>
  <c r="N172" i="79"/>
  <c r="N173" i="79"/>
  <c r="P173" i="79" s="1"/>
  <c r="N174" i="79"/>
  <c r="P174" i="79" s="1"/>
  <c r="N175" i="79"/>
  <c r="P175" i="79" s="1"/>
  <c r="N176" i="79"/>
  <c r="P176" i="79" s="1"/>
  <c r="N177" i="79"/>
  <c r="P177" i="79" s="1"/>
  <c r="N178" i="79"/>
  <c r="P178" i="79" s="1"/>
  <c r="N179" i="79"/>
  <c r="N180" i="79"/>
  <c r="N181" i="79"/>
  <c r="P181" i="79" s="1"/>
  <c r="N182" i="79"/>
  <c r="P182" i="79" s="1"/>
  <c r="N183" i="79"/>
  <c r="P183" i="79" s="1"/>
  <c r="R183" i="79" s="1"/>
  <c r="N184" i="79"/>
  <c r="P184" i="79" s="1"/>
  <c r="N185" i="79"/>
  <c r="P185" i="79" s="1"/>
  <c r="N186" i="79"/>
  <c r="P186" i="79" s="1"/>
  <c r="N187" i="79"/>
  <c r="N188" i="79"/>
  <c r="N189" i="79"/>
  <c r="P189" i="79" s="1"/>
  <c r="N190" i="79"/>
  <c r="P190" i="79" s="1"/>
  <c r="N191" i="79"/>
  <c r="P191" i="79" s="1"/>
  <c r="N192" i="79"/>
  <c r="P192" i="79" s="1"/>
  <c r="N193" i="79"/>
  <c r="P193" i="79" s="1"/>
  <c r="N194" i="79"/>
  <c r="P194" i="79" s="1"/>
  <c r="N195" i="79"/>
  <c r="N196" i="79"/>
  <c r="N197" i="79"/>
  <c r="P197" i="79" s="1"/>
  <c r="N198" i="79"/>
  <c r="P198" i="79" s="1"/>
  <c r="N199" i="79"/>
  <c r="P199" i="79" s="1"/>
  <c r="N200" i="79"/>
  <c r="P200" i="79" s="1"/>
  <c r="N201" i="79"/>
  <c r="P201" i="79" s="1"/>
  <c r="N202" i="79"/>
  <c r="P202" i="79" s="1"/>
  <c r="N203" i="79"/>
  <c r="N204" i="79"/>
  <c r="N205" i="79"/>
  <c r="P205" i="79" s="1"/>
  <c r="N206" i="79"/>
  <c r="P206" i="79" s="1"/>
  <c r="N207" i="79"/>
  <c r="P207" i="79" s="1"/>
  <c r="N208" i="79"/>
  <c r="P208" i="79" s="1"/>
  <c r="N209" i="79"/>
  <c r="P209" i="79" s="1"/>
  <c r="N210" i="79"/>
  <c r="P210" i="79" s="1"/>
  <c r="N211" i="79"/>
  <c r="N212" i="79"/>
  <c r="N213" i="79"/>
  <c r="P213" i="79" s="1"/>
  <c r="N214" i="79"/>
  <c r="P214" i="79" s="1"/>
  <c r="N215" i="79"/>
  <c r="P215" i="79" s="1"/>
  <c r="N216" i="79"/>
  <c r="P216" i="79" s="1"/>
  <c r="Q216" i="79" s="1"/>
  <c r="N217" i="79"/>
  <c r="P217" i="79" s="1"/>
  <c r="N218" i="79"/>
  <c r="P218" i="79" s="1"/>
  <c r="N219" i="79"/>
  <c r="N220" i="79"/>
  <c r="N221" i="79"/>
  <c r="P221" i="79" s="1"/>
  <c r="N222" i="79"/>
  <c r="P222" i="79" s="1"/>
  <c r="N223" i="79"/>
  <c r="P223" i="79" s="1"/>
  <c r="N224" i="79"/>
  <c r="P224" i="79" s="1"/>
  <c r="N225" i="79"/>
  <c r="P225" i="79" s="1"/>
  <c r="N226" i="79"/>
  <c r="P226" i="79" s="1"/>
  <c r="N227" i="79"/>
  <c r="N228" i="79"/>
  <c r="N229" i="79"/>
  <c r="P229" i="79" s="1"/>
  <c r="N230" i="79"/>
  <c r="P230" i="79" s="1"/>
  <c r="N231" i="79"/>
  <c r="P231" i="79" s="1"/>
  <c r="N232" i="79"/>
  <c r="P232" i="79" s="1"/>
  <c r="N233" i="79"/>
  <c r="P233" i="79" s="1"/>
  <c r="N234" i="79"/>
  <c r="P234" i="79" s="1"/>
  <c r="N235" i="79"/>
  <c r="N236" i="79"/>
  <c r="N237" i="79"/>
  <c r="P237" i="79" s="1"/>
  <c r="N238" i="79"/>
  <c r="P238" i="79" s="1"/>
  <c r="N239" i="79"/>
  <c r="P239" i="79" s="1"/>
  <c r="N240" i="79"/>
  <c r="P240" i="79" s="1"/>
  <c r="N241" i="79"/>
  <c r="P241" i="79" s="1"/>
  <c r="N242" i="79"/>
  <c r="P242" i="79" s="1"/>
  <c r="N243" i="79"/>
  <c r="N244" i="79"/>
  <c r="N245" i="79"/>
  <c r="P245" i="79" s="1"/>
  <c r="N246" i="79"/>
  <c r="P246" i="79" s="1"/>
  <c r="N247" i="79"/>
  <c r="P247" i="79" s="1"/>
  <c r="N248" i="79"/>
  <c r="P248" i="79" s="1"/>
  <c r="Q248" i="79" s="1"/>
  <c r="N249" i="79"/>
  <c r="P249" i="79" s="1"/>
  <c r="N250" i="79"/>
  <c r="P250" i="79" s="1"/>
  <c r="N251" i="79"/>
  <c r="N252" i="79"/>
  <c r="N253" i="79"/>
  <c r="P253" i="79" s="1"/>
  <c r="N254" i="79"/>
  <c r="P254" i="79" s="1"/>
  <c r="N255" i="79"/>
  <c r="P255" i="79" s="1"/>
  <c r="N256" i="79"/>
  <c r="P256" i="79" s="1"/>
  <c r="N257" i="79"/>
  <c r="P257" i="79" s="1"/>
  <c r="N258" i="79"/>
  <c r="P258" i="79" s="1"/>
  <c r="N259" i="79"/>
  <c r="N260" i="79"/>
  <c r="N261" i="79"/>
  <c r="P261" i="79" s="1"/>
  <c r="N262" i="79"/>
  <c r="P262" i="79" s="1"/>
  <c r="N263" i="79"/>
  <c r="P263" i="79" s="1"/>
  <c r="N264" i="79"/>
  <c r="P264" i="79" s="1"/>
  <c r="N265" i="79"/>
  <c r="P265" i="79" s="1"/>
  <c r="N266" i="79"/>
  <c r="P266" i="79" s="1"/>
  <c r="N267" i="79"/>
  <c r="N268" i="79"/>
  <c r="N269" i="79"/>
  <c r="P269" i="79" s="1"/>
  <c r="N270" i="79"/>
  <c r="P270" i="79" s="1"/>
  <c r="N271" i="79"/>
  <c r="P271" i="79" s="1"/>
  <c r="N272" i="79"/>
  <c r="P272" i="79" s="1"/>
  <c r="N273" i="79"/>
  <c r="P273" i="79" s="1"/>
  <c r="N274" i="79"/>
  <c r="P274" i="79" s="1"/>
  <c r="N275" i="79"/>
  <c r="N276" i="79"/>
  <c r="N277" i="79"/>
  <c r="P277" i="79" s="1"/>
  <c r="N278" i="79"/>
  <c r="P278" i="79" s="1"/>
  <c r="N279" i="79"/>
  <c r="P279" i="79" s="1"/>
  <c r="N280" i="79"/>
  <c r="P280" i="79" s="1"/>
  <c r="Q280" i="79" s="1"/>
  <c r="N281" i="79"/>
  <c r="P281" i="79" s="1"/>
  <c r="N282" i="79"/>
  <c r="P282" i="79" s="1"/>
  <c r="N283" i="79"/>
  <c r="N284" i="79"/>
  <c r="N285" i="79"/>
  <c r="P285" i="79" s="1"/>
  <c r="N286" i="79"/>
  <c r="P286" i="79" s="1"/>
  <c r="N287" i="79"/>
  <c r="P287" i="79" s="1"/>
  <c r="N288" i="79"/>
  <c r="P288" i="79" s="1"/>
  <c r="N289" i="79"/>
  <c r="P289" i="79" s="1"/>
  <c r="N290" i="79"/>
  <c r="P290" i="79" s="1"/>
  <c r="N291" i="79"/>
  <c r="N292" i="79"/>
  <c r="N293" i="79"/>
  <c r="P293" i="79" s="1"/>
  <c r="N294" i="79"/>
  <c r="P294" i="79" s="1"/>
  <c r="N295" i="79"/>
  <c r="P295" i="79" s="1"/>
  <c r="N296" i="79"/>
  <c r="P296" i="79" s="1"/>
  <c r="N297" i="79"/>
  <c r="P297" i="79" s="1"/>
  <c r="N298" i="79"/>
  <c r="P298" i="79" s="1"/>
  <c r="N299" i="79"/>
  <c r="N300" i="79"/>
  <c r="N301" i="79"/>
  <c r="P301" i="79" s="1"/>
  <c r="N302" i="79"/>
  <c r="P302" i="79" s="1"/>
  <c r="N303" i="79"/>
  <c r="P303" i="79" s="1"/>
  <c r="N304" i="79"/>
  <c r="P304" i="79" s="1"/>
  <c r="N305" i="79"/>
  <c r="P305" i="79" s="1"/>
  <c r="N306" i="79"/>
  <c r="P306" i="79" s="1"/>
  <c r="N307" i="79"/>
  <c r="N308" i="79"/>
  <c r="N309" i="79"/>
  <c r="P309" i="79" s="1"/>
  <c r="N310" i="79"/>
  <c r="P310" i="79" s="1"/>
  <c r="N311" i="79"/>
  <c r="P311" i="79" s="1"/>
  <c r="N312" i="79"/>
  <c r="P312" i="79" s="1"/>
  <c r="N313" i="79"/>
  <c r="P313" i="79" s="1"/>
  <c r="N314" i="79"/>
  <c r="P314" i="79" s="1"/>
  <c r="N315" i="79"/>
  <c r="N316" i="79"/>
  <c r="N317" i="79"/>
  <c r="P317" i="79" s="1"/>
  <c r="N318" i="79"/>
  <c r="P318" i="79" s="1"/>
  <c r="N319" i="79"/>
  <c r="P319" i="79" s="1"/>
  <c r="N320" i="79"/>
  <c r="P320" i="79" s="1"/>
  <c r="N321" i="79"/>
  <c r="P321" i="79" s="1"/>
  <c r="N322" i="79"/>
  <c r="P322" i="79" s="1"/>
  <c r="N323" i="79"/>
  <c r="N324" i="79"/>
  <c r="N325" i="79"/>
  <c r="P325" i="79" s="1"/>
  <c r="N326" i="79"/>
  <c r="P326" i="79" s="1"/>
  <c r="N327" i="79"/>
  <c r="P327" i="79" s="1"/>
  <c r="N328" i="79"/>
  <c r="P328" i="79" s="1"/>
  <c r="N329" i="79"/>
  <c r="P329" i="79" s="1"/>
  <c r="N330" i="79"/>
  <c r="P330" i="79" s="1"/>
  <c r="N331" i="79"/>
  <c r="N332" i="79"/>
  <c r="N333" i="79"/>
  <c r="P333" i="79" s="1"/>
  <c r="N334" i="79"/>
  <c r="P334" i="79" s="1"/>
  <c r="N335" i="79"/>
  <c r="P335" i="79" s="1"/>
  <c r="N336" i="79"/>
  <c r="P336" i="79" s="1"/>
  <c r="N337" i="79"/>
  <c r="P337" i="79" s="1"/>
  <c r="N338" i="79"/>
  <c r="P338" i="79" s="1"/>
  <c r="N339" i="79"/>
  <c r="N340" i="79"/>
  <c r="N341" i="79"/>
  <c r="P341" i="79" s="1"/>
  <c r="N342" i="79"/>
  <c r="P342" i="79" s="1"/>
  <c r="N343" i="79"/>
  <c r="P343" i="79" s="1"/>
  <c r="N344" i="79"/>
  <c r="P344" i="79" s="1"/>
  <c r="N345" i="79"/>
  <c r="P345" i="79" s="1"/>
  <c r="N346" i="79"/>
  <c r="P346" i="79" s="1"/>
  <c r="N347" i="79"/>
  <c r="N348" i="79"/>
  <c r="N349" i="79"/>
  <c r="P349" i="79" s="1"/>
  <c r="N350" i="79"/>
  <c r="P350" i="79" s="1"/>
  <c r="N351" i="79"/>
  <c r="P351" i="79" s="1"/>
  <c r="N352" i="79"/>
  <c r="P352" i="79" s="1"/>
  <c r="N353" i="79"/>
  <c r="P353" i="79" s="1"/>
  <c r="N354" i="79"/>
  <c r="P354" i="79" s="1"/>
  <c r="N355" i="79"/>
  <c r="N356" i="79"/>
  <c r="N357" i="79"/>
  <c r="P357" i="79" s="1"/>
  <c r="N358" i="79"/>
  <c r="P358" i="79" s="1"/>
  <c r="R358" i="79" s="1"/>
  <c r="N359" i="79"/>
  <c r="P359" i="79" s="1"/>
  <c r="N360" i="79"/>
  <c r="P360" i="79" s="1"/>
  <c r="N361" i="79"/>
  <c r="P361" i="79" s="1"/>
  <c r="N362" i="79"/>
  <c r="P362" i="79" s="1"/>
  <c r="N363" i="79"/>
  <c r="N364" i="79"/>
  <c r="N365" i="79"/>
  <c r="P365" i="79" s="1"/>
  <c r="N366" i="79"/>
  <c r="P366" i="79" s="1"/>
  <c r="N367" i="79"/>
  <c r="P367" i="79" s="1"/>
  <c r="N368" i="79"/>
  <c r="P368" i="79" s="1"/>
  <c r="N369" i="79"/>
  <c r="P369" i="79" s="1"/>
  <c r="N370" i="79"/>
  <c r="P370" i="79" s="1"/>
  <c r="N371" i="79"/>
  <c r="N372" i="79"/>
  <c r="N373" i="79"/>
  <c r="P373" i="79" s="1"/>
  <c r="N374" i="79"/>
  <c r="P374" i="79" s="1"/>
  <c r="N375" i="79"/>
  <c r="P375" i="79" s="1"/>
  <c r="N376" i="79"/>
  <c r="P376" i="79" s="1"/>
  <c r="N377" i="79"/>
  <c r="P377" i="79" s="1"/>
  <c r="N378" i="79"/>
  <c r="P378" i="79" s="1"/>
  <c r="N379" i="79"/>
  <c r="N380" i="79"/>
  <c r="N381" i="79"/>
  <c r="P381" i="79" s="1"/>
  <c r="N382" i="79"/>
  <c r="P382" i="79" s="1"/>
  <c r="N383" i="79"/>
  <c r="P383" i="79" s="1"/>
  <c r="N384" i="79"/>
  <c r="P384" i="79" s="1"/>
  <c r="N385" i="79"/>
  <c r="P385" i="79" s="1"/>
  <c r="N386" i="79"/>
  <c r="P386" i="79" s="1"/>
  <c r="N387" i="79"/>
  <c r="N388" i="79"/>
  <c r="N389" i="79"/>
  <c r="P389" i="79" s="1"/>
  <c r="N390" i="79"/>
  <c r="P390" i="79" s="1"/>
  <c r="N391" i="79"/>
  <c r="P391" i="79" s="1"/>
  <c r="N392" i="79"/>
  <c r="P392" i="79" s="1"/>
  <c r="N393" i="79"/>
  <c r="P393" i="79" s="1"/>
  <c r="N394" i="79"/>
  <c r="P394" i="79" s="1"/>
  <c r="N395" i="79"/>
  <c r="N396" i="79"/>
  <c r="N397" i="79"/>
  <c r="P397" i="79" s="1"/>
  <c r="N398" i="79"/>
  <c r="P398" i="79" s="1"/>
  <c r="N399" i="79"/>
  <c r="P399" i="79" s="1"/>
  <c r="N400" i="79"/>
  <c r="P400" i="79" s="1"/>
  <c r="N401" i="79"/>
  <c r="P401" i="79" s="1"/>
  <c r="N402" i="79"/>
  <c r="P402" i="79" s="1"/>
  <c r="N403" i="79"/>
  <c r="N404" i="79"/>
  <c r="N405" i="79"/>
  <c r="P405" i="79" s="1"/>
  <c r="N406" i="79"/>
  <c r="P406" i="79" s="1"/>
  <c r="N407" i="79"/>
  <c r="P407" i="79" s="1"/>
  <c r="N408" i="79"/>
  <c r="P408" i="79" s="1"/>
  <c r="N409" i="79"/>
  <c r="P409" i="79" s="1"/>
  <c r="N410" i="79"/>
  <c r="P410" i="79" s="1"/>
  <c r="N411" i="79"/>
  <c r="N412" i="79"/>
  <c r="N413" i="79"/>
  <c r="P413" i="79" s="1"/>
  <c r="N414" i="79"/>
  <c r="P414" i="79" s="1"/>
  <c r="N415" i="79"/>
  <c r="P415" i="79" s="1"/>
  <c r="N416" i="79"/>
  <c r="P416" i="79" s="1"/>
  <c r="N417" i="79"/>
  <c r="P417" i="79" s="1"/>
  <c r="N418" i="79"/>
  <c r="P418" i="79" s="1"/>
  <c r="N419" i="79"/>
  <c r="N420" i="79"/>
  <c r="N421" i="79"/>
  <c r="P421" i="79" s="1"/>
  <c r="N422" i="79"/>
  <c r="P422" i="79" s="1"/>
  <c r="N423" i="79"/>
  <c r="P423" i="79" s="1"/>
  <c r="N424" i="79"/>
  <c r="P424" i="79" s="1"/>
  <c r="N425" i="79"/>
  <c r="P425" i="79" s="1"/>
  <c r="N426" i="79"/>
  <c r="P426" i="79" s="1"/>
  <c r="N427" i="79"/>
  <c r="N428" i="79"/>
  <c r="N429" i="79"/>
  <c r="P429" i="79" s="1"/>
  <c r="N430" i="79"/>
  <c r="P430" i="79" s="1"/>
  <c r="N431" i="79"/>
  <c r="P431" i="79" s="1"/>
  <c r="N432" i="79"/>
  <c r="P432" i="79" s="1"/>
  <c r="N433" i="79"/>
  <c r="P433" i="79" s="1"/>
  <c r="N434" i="79"/>
  <c r="P434" i="79" s="1"/>
  <c r="N435" i="79"/>
  <c r="N436" i="79"/>
  <c r="N437" i="79"/>
  <c r="P437" i="79" s="1"/>
  <c r="N438" i="79"/>
  <c r="P438" i="79" s="1"/>
  <c r="N439" i="79"/>
  <c r="P439" i="79" s="1"/>
  <c r="N440" i="79"/>
  <c r="P440" i="79" s="1"/>
  <c r="N441" i="79"/>
  <c r="P441" i="79" s="1"/>
  <c r="N442" i="79"/>
  <c r="P442" i="79" s="1"/>
  <c r="N443" i="79"/>
  <c r="N444" i="79"/>
  <c r="N445" i="79"/>
  <c r="P445" i="79" s="1"/>
  <c r="N446" i="79"/>
  <c r="P446" i="79" s="1"/>
  <c r="N447" i="79"/>
  <c r="P447" i="79" s="1"/>
  <c r="N448" i="79"/>
  <c r="P448" i="79" s="1"/>
  <c r="N449" i="79"/>
  <c r="P449" i="79" s="1"/>
  <c r="N450" i="79"/>
  <c r="P450" i="79" s="1"/>
  <c r="N451" i="79"/>
  <c r="N452" i="79"/>
  <c r="N453" i="79"/>
  <c r="P453" i="79" s="1"/>
  <c r="N454" i="79"/>
  <c r="P454" i="79" s="1"/>
  <c r="N455" i="79"/>
  <c r="P455" i="79" s="1"/>
  <c r="N456" i="79"/>
  <c r="P456" i="79" s="1"/>
  <c r="N457" i="79"/>
  <c r="P457" i="79" s="1"/>
  <c r="N458" i="79"/>
  <c r="P458" i="79" s="1"/>
  <c r="N459" i="79"/>
  <c r="N460" i="79"/>
  <c r="N461" i="79"/>
  <c r="P461" i="79" s="1"/>
  <c r="N462" i="79"/>
  <c r="P462" i="79" s="1"/>
  <c r="N463" i="79"/>
  <c r="P463" i="79" s="1"/>
  <c r="N464" i="79"/>
  <c r="P464" i="79" s="1"/>
  <c r="N465" i="79"/>
  <c r="P465" i="79" s="1"/>
  <c r="N466" i="79"/>
  <c r="P466" i="79" s="1"/>
  <c r="N467" i="79"/>
  <c r="N468" i="79"/>
  <c r="N469" i="79"/>
  <c r="P469" i="79" s="1"/>
  <c r="N470" i="79"/>
  <c r="P470" i="79" s="1"/>
  <c r="N471" i="79"/>
  <c r="P471" i="79" s="1"/>
  <c r="N472" i="79"/>
  <c r="P472" i="79" s="1"/>
  <c r="Q472" i="79" s="1"/>
  <c r="N473" i="79"/>
  <c r="P473" i="79" s="1"/>
  <c r="N474" i="79"/>
  <c r="P474" i="79" s="1"/>
  <c r="N475" i="79"/>
  <c r="N476" i="79"/>
  <c r="N477" i="79"/>
  <c r="P477" i="79" s="1"/>
  <c r="N478" i="79"/>
  <c r="P478" i="79" s="1"/>
  <c r="N479" i="79"/>
  <c r="P479" i="79" s="1"/>
  <c r="N480" i="79"/>
  <c r="P480" i="79" s="1"/>
  <c r="N481" i="79"/>
  <c r="P481" i="79" s="1"/>
  <c r="N482" i="79"/>
  <c r="P482" i="79" s="1"/>
  <c r="N483" i="79"/>
  <c r="N484" i="79"/>
  <c r="N485" i="79"/>
  <c r="P485" i="79" s="1"/>
  <c r="N486" i="79"/>
  <c r="P486" i="79" s="1"/>
  <c r="N487" i="79"/>
  <c r="P487" i="79" s="1"/>
  <c r="N488" i="79"/>
  <c r="P488" i="79" s="1"/>
  <c r="N489" i="79"/>
  <c r="P489" i="79" s="1"/>
  <c r="N490" i="79"/>
  <c r="P490" i="79" s="1"/>
  <c r="N491" i="79"/>
  <c r="N492" i="79"/>
  <c r="N493" i="79"/>
  <c r="P493" i="79" s="1"/>
  <c r="N494" i="79"/>
  <c r="P494" i="79" s="1"/>
  <c r="N495" i="79"/>
  <c r="P495" i="79" s="1"/>
  <c r="N496" i="79"/>
  <c r="P496" i="79" s="1"/>
  <c r="N497" i="79"/>
  <c r="P497" i="79" s="1"/>
  <c r="N498" i="79"/>
  <c r="P498" i="79" s="1"/>
  <c r="N499" i="79"/>
  <c r="N500" i="79"/>
  <c r="N501" i="79"/>
  <c r="P501" i="79" s="1"/>
  <c r="N502" i="79"/>
  <c r="P502" i="79" s="1"/>
  <c r="N503" i="79"/>
  <c r="P503" i="79" s="1"/>
  <c r="N504" i="79"/>
  <c r="P504" i="79" s="1"/>
  <c r="Q504" i="79" s="1"/>
  <c r="N505" i="79"/>
  <c r="P505" i="79" s="1"/>
  <c r="N506" i="79"/>
  <c r="P506" i="79" s="1"/>
  <c r="N507" i="79"/>
  <c r="N508" i="79"/>
  <c r="N509" i="79"/>
  <c r="P509" i="79" s="1"/>
  <c r="N510" i="79"/>
  <c r="P510" i="79" s="1"/>
  <c r="N511" i="79"/>
  <c r="P511" i="79" s="1"/>
  <c r="N512" i="79"/>
  <c r="P512" i="79" s="1"/>
  <c r="N513" i="79"/>
  <c r="P513" i="79" s="1"/>
  <c r="N514" i="79"/>
  <c r="P514" i="79" s="1"/>
  <c r="N515" i="79"/>
  <c r="N516" i="79"/>
  <c r="N517" i="79"/>
  <c r="P517" i="79" s="1"/>
  <c r="N518" i="79"/>
  <c r="P518" i="79" s="1"/>
  <c r="N519" i="79"/>
  <c r="P519" i="79" s="1"/>
  <c r="N520" i="79"/>
  <c r="P520" i="79" s="1"/>
  <c r="N521" i="79"/>
  <c r="P521" i="79" s="1"/>
  <c r="N522" i="79"/>
  <c r="P522" i="79" s="1"/>
  <c r="N523" i="79"/>
  <c r="N524" i="79"/>
  <c r="N525" i="79"/>
  <c r="P525" i="79" s="1"/>
  <c r="N526" i="79"/>
  <c r="P526" i="79" s="1"/>
  <c r="N527" i="79"/>
  <c r="P527" i="79" s="1"/>
  <c r="N528" i="79"/>
  <c r="P528" i="79" s="1"/>
  <c r="N529" i="79"/>
  <c r="P529" i="79" s="1"/>
  <c r="N530" i="79"/>
  <c r="P530" i="79" s="1"/>
  <c r="N531" i="79"/>
  <c r="N532" i="79"/>
  <c r="N533" i="79"/>
  <c r="P533" i="79" s="1"/>
  <c r="N534" i="79"/>
  <c r="P534" i="79" s="1"/>
  <c r="N535" i="79"/>
  <c r="P535" i="79" s="1"/>
  <c r="N536" i="79"/>
  <c r="P536" i="79" s="1"/>
  <c r="Q536" i="79" s="1"/>
  <c r="N537" i="79"/>
  <c r="P537" i="79" s="1"/>
  <c r="N538" i="79"/>
  <c r="P538" i="79" s="1"/>
  <c r="N539" i="79"/>
  <c r="N540" i="79"/>
  <c r="N541" i="79"/>
  <c r="P541" i="79" s="1"/>
  <c r="N542" i="79"/>
  <c r="P542" i="79" s="1"/>
  <c r="N543" i="79"/>
  <c r="P543" i="79" s="1"/>
  <c r="N544" i="79"/>
  <c r="P544" i="79" s="1"/>
  <c r="N545" i="79"/>
  <c r="P545" i="79" s="1"/>
  <c r="N546" i="79"/>
  <c r="P546" i="79" s="1"/>
  <c r="N547" i="79"/>
  <c r="N548" i="79"/>
  <c r="N549" i="79"/>
  <c r="P549" i="79" s="1"/>
  <c r="N550" i="79"/>
  <c r="P550" i="79" s="1"/>
  <c r="N551" i="79"/>
  <c r="P551" i="79" s="1"/>
  <c r="N552" i="79"/>
  <c r="P552" i="79" s="1"/>
  <c r="N553" i="79"/>
  <c r="P553" i="79" s="1"/>
  <c r="N554" i="79"/>
  <c r="P554" i="79" s="1"/>
  <c r="N555" i="79"/>
  <c r="N556" i="79"/>
  <c r="N557" i="79"/>
  <c r="P557" i="79" s="1"/>
  <c r="N558" i="79"/>
  <c r="P558" i="79" s="1"/>
  <c r="N559" i="79"/>
  <c r="P559" i="79" s="1"/>
  <c r="N560" i="79"/>
  <c r="P560" i="79" s="1"/>
  <c r="N561" i="79"/>
  <c r="P561" i="79" s="1"/>
  <c r="N562" i="79"/>
  <c r="P562" i="79" s="1"/>
  <c r="N563" i="79"/>
  <c r="N564" i="79"/>
  <c r="N565" i="79"/>
  <c r="P565" i="79" s="1"/>
  <c r="N566" i="79"/>
  <c r="P566" i="79" s="1"/>
  <c r="N567" i="79"/>
  <c r="P567" i="79" s="1"/>
  <c r="N568" i="79"/>
  <c r="P568" i="79" s="1"/>
  <c r="Q568" i="79" s="1"/>
  <c r="N569" i="79"/>
  <c r="P569" i="79" s="1"/>
  <c r="N570" i="79"/>
  <c r="P570" i="79" s="1"/>
  <c r="N571" i="79"/>
  <c r="N572" i="79"/>
  <c r="N573" i="79"/>
  <c r="P573" i="79" s="1"/>
  <c r="N574" i="79"/>
  <c r="P574" i="79" s="1"/>
  <c r="N575" i="79"/>
  <c r="P575" i="79" s="1"/>
  <c r="N576" i="79"/>
  <c r="P576" i="79" s="1"/>
  <c r="N577" i="79"/>
  <c r="P577" i="79" s="1"/>
  <c r="N578" i="79"/>
  <c r="P578" i="79" s="1"/>
  <c r="N579" i="79"/>
  <c r="N580" i="79"/>
  <c r="N581" i="79"/>
  <c r="P581" i="79" s="1"/>
  <c r="N582" i="79"/>
  <c r="P582" i="79" s="1"/>
  <c r="R582" i="79" s="1"/>
  <c r="N583" i="79"/>
  <c r="P583" i="79" s="1"/>
  <c r="N584" i="79"/>
  <c r="P584" i="79" s="1"/>
  <c r="N585" i="79"/>
  <c r="P585" i="79" s="1"/>
  <c r="N586" i="79"/>
  <c r="P586" i="79" s="1"/>
  <c r="N587" i="79"/>
  <c r="N588" i="79"/>
  <c r="N589" i="79"/>
  <c r="P589" i="79" s="1"/>
  <c r="N590" i="79"/>
  <c r="P590" i="79" s="1"/>
  <c r="N591" i="79"/>
  <c r="P591" i="79" s="1"/>
  <c r="N592" i="79"/>
  <c r="P592" i="79" s="1"/>
  <c r="N593" i="79"/>
  <c r="P593" i="79" s="1"/>
  <c r="N594" i="79"/>
  <c r="P594" i="79" s="1"/>
  <c r="N595" i="79"/>
  <c r="N596" i="79"/>
  <c r="N597" i="79"/>
  <c r="P597" i="79" s="1"/>
  <c r="N598" i="79"/>
  <c r="P598" i="79" s="1"/>
  <c r="N599" i="79"/>
  <c r="P599" i="79" s="1"/>
  <c r="N600" i="79"/>
  <c r="P600" i="79" s="1"/>
  <c r="N601" i="79"/>
  <c r="P601" i="79" s="1"/>
  <c r="N602" i="79"/>
  <c r="P602" i="79" s="1"/>
  <c r="N603" i="79"/>
  <c r="N604" i="79"/>
  <c r="N605" i="79"/>
  <c r="P605" i="79" s="1"/>
  <c r="N606" i="79"/>
  <c r="P606" i="79" s="1"/>
  <c r="N607" i="79"/>
  <c r="P607" i="79" s="1"/>
  <c r="N608" i="79"/>
  <c r="P608" i="79" s="1"/>
  <c r="N609" i="79"/>
  <c r="P609" i="79" s="1"/>
  <c r="N610" i="79"/>
  <c r="P610" i="79" s="1"/>
  <c r="N611" i="79"/>
  <c r="N612" i="79"/>
  <c r="N613" i="79"/>
  <c r="P613" i="79" s="1"/>
  <c r="N614" i="79"/>
  <c r="P614" i="79" s="1"/>
  <c r="N615" i="79"/>
  <c r="P615" i="79" s="1"/>
  <c r="N616" i="79"/>
  <c r="P616" i="79" s="1"/>
  <c r="N617" i="79"/>
  <c r="P617" i="79" s="1"/>
  <c r="N618" i="79"/>
  <c r="P618" i="79" s="1"/>
  <c r="N619" i="79"/>
  <c r="N620" i="79"/>
  <c r="N621" i="79"/>
  <c r="P621" i="79" s="1"/>
  <c r="N622" i="79"/>
  <c r="P622" i="79" s="1"/>
  <c r="N623" i="79"/>
  <c r="P623" i="79" s="1"/>
  <c r="N624" i="79"/>
  <c r="P624" i="79" s="1"/>
  <c r="N625" i="79"/>
  <c r="P625" i="79" s="1"/>
  <c r="N626" i="79"/>
  <c r="P626" i="79" s="1"/>
  <c r="N627" i="79"/>
  <c r="N628" i="79"/>
  <c r="N629" i="79"/>
  <c r="P629" i="79" s="1"/>
  <c r="N630" i="79"/>
  <c r="P630" i="79" s="1"/>
  <c r="N631" i="79"/>
  <c r="P631" i="79" s="1"/>
  <c r="N632" i="79"/>
  <c r="P632" i="79" s="1"/>
  <c r="N633" i="79"/>
  <c r="P633" i="79" s="1"/>
  <c r="N634" i="79"/>
  <c r="P634" i="79" s="1"/>
  <c r="N635" i="79"/>
  <c r="N636" i="79"/>
  <c r="N637" i="79"/>
  <c r="P637" i="79" s="1"/>
  <c r="N638" i="79"/>
  <c r="P638" i="79" s="1"/>
  <c r="N639" i="79"/>
  <c r="P639" i="79" s="1"/>
  <c r="N640" i="79"/>
  <c r="P640" i="79" s="1"/>
  <c r="N641" i="79"/>
  <c r="P641" i="79" s="1"/>
  <c r="N642" i="79"/>
  <c r="P642" i="79" s="1"/>
  <c r="N643" i="79"/>
  <c r="N644" i="79"/>
  <c r="N645" i="79"/>
  <c r="P645" i="79" s="1"/>
  <c r="N646" i="79"/>
  <c r="P646" i="79" s="1"/>
  <c r="N647" i="79"/>
  <c r="P647" i="79" s="1"/>
  <c r="N648" i="79"/>
  <c r="P648" i="79" s="1"/>
  <c r="N649" i="79"/>
  <c r="P649" i="79" s="1"/>
  <c r="N650" i="79"/>
  <c r="P650" i="79" s="1"/>
  <c r="N651" i="79"/>
  <c r="N652" i="79"/>
  <c r="N653" i="79"/>
  <c r="P653" i="79" s="1"/>
  <c r="N654" i="79"/>
  <c r="P654" i="79" s="1"/>
  <c r="N655" i="79"/>
  <c r="P655" i="79" s="1"/>
  <c r="N656" i="79"/>
  <c r="P656" i="79" s="1"/>
  <c r="N657" i="79"/>
  <c r="P657" i="79" s="1"/>
  <c r="N658" i="79"/>
  <c r="P658" i="79" s="1"/>
  <c r="N659" i="79"/>
  <c r="N660" i="79"/>
  <c r="N661" i="79"/>
  <c r="P661" i="79" s="1"/>
  <c r="N662" i="79"/>
  <c r="P662" i="79" s="1"/>
  <c r="N663" i="79"/>
  <c r="P663" i="79" s="1"/>
  <c r="N664" i="79"/>
  <c r="P664" i="79" s="1"/>
  <c r="S664" i="79" s="1"/>
  <c r="N665" i="79"/>
  <c r="P665" i="79" s="1"/>
  <c r="N666" i="79"/>
  <c r="P666" i="79" s="1"/>
  <c r="N667" i="79"/>
  <c r="N668" i="79"/>
  <c r="N669" i="79"/>
  <c r="P669" i="79" s="1"/>
  <c r="N670" i="79"/>
  <c r="P670" i="79" s="1"/>
  <c r="N671" i="79"/>
  <c r="P671" i="79" s="1"/>
  <c r="N672" i="79"/>
  <c r="P672" i="79" s="1"/>
  <c r="N673" i="79"/>
  <c r="P673" i="79" s="1"/>
  <c r="N674" i="79"/>
  <c r="P674" i="79" s="1"/>
  <c r="N675" i="79"/>
  <c r="N676" i="79"/>
  <c r="N677" i="79"/>
  <c r="P677" i="79" s="1"/>
  <c r="N678" i="79"/>
  <c r="P678" i="79" s="1"/>
  <c r="N679" i="79"/>
  <c r="P679" i="79" s="1"/>
  <c r="N680" i="79"/>
  <c r="P680" i="79" s="1"/>
  <c r="N681" i="79"/>
  <c r="P681" i="79" s="1"/>
  <c r="N682" i="79"/>
  <c r="P682" i="79" s="1"/>
  <c r="N683" i="79"/>
  <c r="N684" i="79"/>
  <c r="N685" i="79"/>
  <c r="P685" i="79" s="1"/>
  <c r="N686" i="79"/>
  <c r="P686" i="79" s="1"/>
  <c r="N687" i="79"/>
  <c r="P687" i="79" s="1"/>
  <c r="N688" i="79"/>
  <c r="P688" i="79" s="1"/>
  <c r="N689" i="79"/>
  <c r="P689" i="79" s="1"/>
  <c r="N690" i="79"/>
  <c r="P690" i="79" s="1"/>
  <c r="N691" i="79"/>
  <c r="N692" i="79"/>
  <c r="N693" i="79"/>
  <c r="P693" i="79" s="1"/>
  <c r="N694" i="79"/>
  <c r="P694" i="79" s="1"/>
  <c r="N695" i="79"/>
  <c r="P695" i="79" s="1"/>
  <c r="Q695" i="79" s="1"/>
  <c r="N696" i="79"/>
  <c r="P696" i="79" s="1"/>
  <c r="Q696" i="79" s="1"/>
  <c r="N697" i="79"/>
  <c r="P697" i="79" s="1"/>
  <c r="N698" i="79"/>
  <c r="P698" i="79" s="1"/>
  <c r="N699" i="79"/>
  <c r="N700" i="79"/>
  <c r="N701" i="79"/>
  <c r="P701" i="79" s="1"/>
  <c r="N702" i="79"/>
  <c r="P702" i="79" s="1"/>
  <c r="N703" i="79"/>
  <c r="P703" i="79" s="1"/>
  <c r="N704" i="79"/>
  <c r="P704" i="79" s="1"/>
  <c r="N705" i="79"/>
  <c r="P705" i="79" s="1"/>
  <c r="N706" i="79"/>
  <c r="P706" i="79" s="1"/>
  <c r="N707" i="79"/>
  <c r="N708" i="79"/>
  <c r="N709" i="79"/>
  <c r="P709" i="79" s="1"/>
  <c r="N710" i="79"/>
  <c r="P710" i="79" s="1"/>
  <c r="N711" i="79"/>
  <c r="P711" i="79" s="1"/>
  <c r="N712" i="79"/>
  <c r="P712" i="79" s="1"/>
  <c r="N713" i="79"/>
  <c r="P713" i="79" s="1"/>
  <c r="N714" i="79"/>
  <c r="P714" i="79" s="1"/>
  <c r="N715" i="79"/>
  <c r="N716" i="79"/>
  <c r="N717" i="79"/>
  <c r="P717" i="79" s="1"/>
  <c r="N718" i="79"/>
  <c r="P718" i="79" s="1"/>
  <c r="N719" i="79"/>
  <c r="P719" i="79" s="1"/>
  <c r="N720" i="79"/>
  <c r="P720" i="79" s="1"/>
  <c r="N721" i="79"/>
  <c r="P721" i="79" s="1"/>
  <c r="N722" i="79"/>
  <c r="P722" i="79" s="1"/>
  <c r="N723" i="79"/>
  <c r="N724" i="79"/>
  <c r="N725" i="79"/>
  <c r="P725" i="79" s="1"/>
  <c r="N726" i="79"/>
  <c r="P726" i="79" s="1"/>
  <c r="N727" i="79"/>
  <c r="P727" i="79" s="1"/>
  <c r="N728" i="79"/>
  <c r="P728" i="79" s="1"/>
  <c r="Q728" i="79" s="1"/>
  <c r="N729" i="79"/>
  <c r="P729" i="79" s="1"/>
  <c r="N730" i="79"/>
  <c r="P730" i="79" s="1"/>
  <c r="N731" i="79"/>
  <c r="N732" i="79"/>
  <c r="N733" i="79"/>
  <c r="P733" i="79" s="1"/>
  <c r="N734" i="79"/>
  <c r="P734" i="79" s="1"/>
  <c r="N735" i="79"/>
  <c r="P735" i="79" s="1"/>
  <c r="N736" i="79"/>
  <c r="P736" i="79" s="1"/>
  <c r="N737" i="79"/>
  <c r="P737" i="79" s="1"/>
  <c r="N738" i="79"/>
  <c r="P738" i="79" s="1"/>
  <c r="N739" i="79"/>
  <c r="N740" i="79"/>
  <c r="N741" i="79"/>
  <c r="P741" i="79" s="1"/>
  <c r="N742" i="79"/>
  <c r="P742" i="79" s="1"/>
  <c r="N743" i="79"/>
  <c r="P743" i="79" s="1"/>
  <c r="N744" i="79"/>
  <c r="P744" i="79" s="1"/>
  <c r="N745" i="79"/>
  <c r="P745" i="79" s="1"/>
  <c r="N746" i="79"/>
  <c r="P746" i="79" s="1"/>
  <c r="N747" i="79"/>
  <c r="N748" i="79"/>
  <c r="N749" i="79"/>
  <c r="P749" i="79" s="1"/>
  <c r="N750" i="79"/>
  <c r="P750" i="79" s="1"/>
  <c r="N751" i="79"/>
  <c r="P751" i="79" s="1"/>
  <c r="N752" i="79"/>
  <c r="P752" i="79" s="1"/>
  <c r="N753" i="79"/>
  <c r="P753" i="79" s="1"/>
  <c r="N754" i="79"/>
  <c r="P754" i="79" s="1"/>
  <c r="N755" i="79"/>
  <c r="N756" i="79"/>
  <c r="N757" i="79"/>
  <c r="P757" i="79" s="1"/>
  <c r="N758" i="79"/>
  <c r="P758" i="79" s="1"/>
  <c r="N759" i="79"/>
  <c r="P759" i="79" s="1"/>
  <c r="Q759" i="79" s="1"/>
  <c r="N760" i="79"/>
  <c r="P760" i="79" s="1"/>
  <c r="Q760" i="79" s="1"/>
  <c r="N761" i="79"/>
  <c r="P761" i="79" s="1"/>
  <c r="N762" i="79"/>
  <c r="P762" i="79" s="1"/>
  <c r="N763" i="79"/>
  <c r="N764" i="79"/>
  <c r="N765" i="79"/>
  <c r="P765" i="79" s="1"/>
  <c r="N766" i="79"/>
  <c r="P766" i="79" s="1"/>
  <c r="N767" i="79"/>
  <c r="P767" i="79" s="1"/>
  <c r="N768" i="79"/>
  <c r="P768" i="79" s="1"/>
  <c r="N769" i="79"/>
  <c r="P769" i="79" s="1"/>
  <c r="N770" i="79"/>
  <c r="P770" i="79" s="1"/>
  <c r="N771" i="79"/>
  <c r="N772" i="79"/>
  <c r="N773" i="79"/>
  <c r="P773" i="79" s="1"/>
  <c r="N774" i="79"/>
  <c r="P774" i="79" s="1"/>
  <c r="N775" i="79"/>
  <c r="P775" i="79" s="1"/>
  <c r="N776" i="79"/>
  <c r="P776" i="79" s="1"/>
  <c r="N777" i="79"/>
  <c r="P777" i="79" s="1"/>
  <c r="N778" i="79"/>
  <c r="P778" i="79" s="1"/>
  <c r="N779" i="79"/>
  <c r="N780" i="79"/>
  <c r="N781" i="79"/>
  <c r="P781" i="79" s="1"/>
  <c r="N782" i="79"/>
  <c r="P782" i="79" s="1"/>
  <c r="N783" i="79"/>
  <c r="P783" i="79" s="1"/>
  <c r="N784" i="79"/>
  <c r="P784" i="79" s="1"/>
  <c r="N785" i="79"/>
  <c r="P785" i="79" s="1"/>
  <c r="N786" i="79"/>
  <c r="P786" i="79" s="1"/>
  <c r="N787" i="79"/>
  <c r="N788" i="79"/>
  <c r="N789" i="79"/>
  <c r="P789" i="79" s="1"/>
  <c r="N790" i="79"/>
  <c r="P790" i="79" s="1"/>
  <c r="N791" i="79"/>
  <c r="P791" i="79" s="1"/>
  <c r="N792" i="79"/>
  <c r="P792" i="79" s="1"/>
  <c r="N793" i="79"/>
  <c r="P793" i="79" s="1"/>
  <c r="N794" i="79"/>
  <c r="P794" i="79" s="1"/>
  <c r="N795" i="79"/>
  <c r="N796" i="79"/>
  <c r="N797" i="79"/>
  <c r="P797" i="79" s="1"/>
  <c r="N798" i="79"/>
  <c r="P798" i="79" s="1"/>
  <c r="N799" i="79"/>
  <c r="P799" i="79" s="1"/>
  <c r="N800" i="79"/>
  <c r="P800" i="79" s="1"/>
  <c r="N801" i="79"/>
  <c r="P801" i="79" s="1"/>
  <c r="N802" i="79"/>
  <c r="P802" i="79" s="1"/>
  <c r="N803" i="79"/>
  <c r="N804" i="79"/>
  <c r="N805" i="79"/>
  <c r="P805" i="79" s="1"/>
  <c r="N806" i="79"/>
  <c r="P806" i="79" s="1"/>
  <c r="N807" i="79"/>
  <c r="P807" i="79" s="1"/>
  <c r="N808" i="79"/>
  <c r="P808" i="79" s="1"/>
  <c r="N809" i="79"/>
  <c r="P809" i="79" s="1"/>
  <c r="N810" i="79"/>
  <c r="P810" i="79" s="1"/>
  <c r="N811" i="79"/>
  <c r="N812" i="79"/>
  <c r="N813" i="79"/>
  <c r="P813" i="79" s="1"/>
  <c r="N814" i="79"/>
  <c r="P814" i="79" s="1"/>
  <c r="N815" i="79"/>
  <c r="P815" i="79" s="1"/>
  <c r="N816" i="79"/>
  <c r="P816" i="79" s="1"/>
  <c r="N817" i="79"/>
  <c r="P817" i="79" s="1"/>
  <c r="N818" i="79"/>
  <c r="P818" i="79" s="1"/>
  <c r="N819" i="79"/>
  <c r="N820" i="79"/>
  <c r="N821" i="79"/>
  <c r="P821" i="79" s="1"/>
  <c r="N822" i="79"/>
  <c r="P822" i="79" s="1"/>
  <c r="N823" i="79"/>
  <c r="P823" i="79" s="1"/>
  <c r="N824" i="79"/>
  <c r="P824" i="79" s="1"/>
  <c r="N825" i="79"/>
  <c r="P825" i="79" s="1"/>
  <c r="N826" i="79"/>
  <c r="P826" i="79" s="1"/>
  <c r="N827" i="79"/>
  <c r="N828" i="79"/>
  <c r="N829" i="79"/>
  <c r="P829" i="79" s="1"/>
  <c r="N830" i="79"/>
  <c r="P830" i="79" s="1"/>
  <c r="N831" i="79"/>
  <c r="P831" i="79" s="1"/>
  <c r="N832" i="79"/>
  <c r="P832" i="79" s="1"/>
  <c r="N833" i="79"/>
  <c r="P833" i="79" s="1"/>
  <c r="N834" i="79"/>
  <c r="P834" i="79" s="1"/>
  <c r="N835" i="79"/>
  <c r="N836" i="79"/>
  <c r="N837" i="79"/>
  <c r="P837" i="79" s="1"/>
  <c r="N838" i="79"/>
  <c r="P838" i="79" s="1"/>
  <c r="R838" i="79" s="1"/>
  <c r="N839" i="79"/>
  <c r="P839" i="79" s="1"/>
  <c r="N840" i="79"/>
  <c r="P840" i="79" s="1"/>
  <c r="N841" i="79"/>
  <c r="P841" i="79" s="1"/>
  <c r="N842" i="79"/>
  <c r="P842" i="79" s="1"/>
  <c r="N843" i="79"/>
  <c r="N844" i="79"/>
  <c r="N845" i="79"/>
  <c r="P845" i="79" s="1"/>
  <c r="N846" i="79"/>
  <c r="P846" i="79" s="1"/>
  <c r="N847" i="79"/>
  <c r="P847" i="79" s="1"/>
  <c r="N848" i="79"/>
  <c r="P848" i="79" s="1"/>
  <c r="N849" i="79"/>
  <c r="P849" i="79" s="1"/>
  <c r="N850" i="79"/>
  <c r="P850" i="79" s="1"/>
  <c r="N851" i="79"/>
  <c r="N852" i="79"/>
  <c r="N853" i="79"/>
  <c r="P853" i="79" s="1"/>
  <c r="N854" i="79"/>
  <c r="P854" i="79" s="1"/>
  <c r="N855" i="79"/>
  <c r="P855" i="79" s="1"/>
  <c r="Q855" i="79" s="1"/>
  <c r="N856" i="79"/>
  <c r="P856" i="79" s="1"/>
  <c r="Q856" i="79" s="1"/>
  <c r="N857" i="79"/>
  <c r="P857" i="79" s="1"/>
  <c r="N858" i="79"/>
  <c r="P858" i="79" s="1"/>
  <c r="N859" i="79"/>
  <c r="N860" i="79"/>
  <c r="N861" i="79"/>
  <c r="P861" i="79" s="1"/>
  <c r="N862" i="79"/>
  <c r="P862" i="79" s="1"/>
  <c r="N863" i="79"/>
  <c r="P863" i="79" s="1"/>
  <c r="N864" i="79"/>
  <c r="P864" i="79" s="1"/>
  <c r="N865" i="79"/>
  <c r="P865" i="79" s="1"/>
  <c r="N866" i="79"/>
  <c r="P866" i="79" s="1"/>
  <c r="N867" i="79"/>
  <c r="N868" i="79"/>
  <c r="N869" i="79"/>
  <c r="P869" i="79" s="1"/>
  <c r="N870" i="79"/>
  <c r="P870" i="79" s="1"/>
  <c r="N871" i="79"/>
  <c r="P871" i="79" s="1"/>
  <c r="N872" i="79"/>
  <c r="P872" i="79" s="1"/>
  <c r="N873" i="79"/>
  <c r="P873" i="79" s="1"/>
  <c r="N874" i="79"/>
  <c r="P874" i="79" s="1"/>
  <c r="N875" i="79"/>
  <c r="N876" i="79"/>
  <c r="N877" i="79"/>
  <c r="P877" i="79" s="1"/>
  <c r="N878" i="79"/>
  <c r="P878" i="79" s="1"/>
  <c r="N879" i="79"/>
  <c r="P879" i="79" s="1"/>
  <c r="R879" i="79" s="1"/>
  <c r="N880" i="79"/>
  <c r="P880" i="79" s="1"/>
  <c r="N881" i="79"/>
  <c r="P881" i="79" s="1"/>
  <c r="N882" i="79"/>
  <c r="P882" i="79" s="1"/>
  <c r="N883" i="79"/>
  <c r="N884" i="79"/>
  <c r="N885" i="79"/>
  <c r="P885" i="79" s="1"/>
  <c r="N886" i="79"/>
  <c r="P886" i="79" s="1"/>
  <c r="N887" i="79"/>
  <c r="P887" i="79" s="1"/>
  <c r="Q887" i="79" s="1"/>
  <c r="N888" i="79"/>
  <c r="P888" i="79" s="1"/>
  <c r="Q888" i="79" s="1"/>
  <c r="N889" i="79"/>
  <c r="P889" i="79" s="1"/>
  <c r="N890" i="79"/>
  <c r="P890" i="79" s="1"/>
  <c r="N891" i="79"/>
  <c r="N892" i="79"/>
  <c r="N893" i="79"/>
  <c r="P893" i="79" s="1"/>
  <c r="N894" i="79"/>
  <c r="P894" i="79" s="1"/>
  <c r="N895" i="79"/>
  <c r="P895" i="79" s="1"/>
  <c r="N896" i="79"/>
  <c r="P896" i="79" s="1"/>
  <c r="N897" i="79"/>
  <c r="P897" i="79" s="1"/>
  <c r="N898" i="79"/>
  <c r="P898" i="79" s="1"/>
  <c r="N899" i="79"/>
  <c r="N900" i="79"/>
  <c r="N901" i="79"/>
  <c r="P901" i="79" s="1"/>
  <c r="N902" i="79"/>
  <c r="P902" i="79" s="1"/>
  <c r="N903" i="79"/>
  <c r="P903" i="79" s="1"/>
  <c r="N904" i="79"/>
  <c r="P904" i="79" s="1"/>
  <c r="N905" i="79"/>
  <c r="P905" i="79" s="1"/>
  <c r="N906" i="79"/>
  <c r="P906" i="79" s="1"/>
  <c r="N907" i="79"/>
  <c r="N908" i="79"/>
  <c r="N909" i="79"/>
  <c r="P909" i="79" s="1"/>
  <c r="N910" i="79"/>
  <c r="P910" i="79" s="1"/>
  <c r="N911" i="79"/>
  <c r="P911" i="79" s="1"/>
  <c r="N912" i="79"/>
  <c r="P912" i="79" s="1"/>
  <c r="N913" i="79"/>
  <c r="P913" i="79" s="1"/>
  <c r="N914" i="79"/>
  <c r="P914" i="79" s="1"/>
  <c r="N915" i="79"/>
  <c r="N916" i="79"/>
  <c r="N917" i="79"/>
  <c r="P917" i="79" s="1"/>
  <c r="N918" i="79"/>
  <c r="P918" i="79" s="1"/>
  <c r="N919" i="79"/>
  <c r="P919" i="79" s="1"/>
  <c r="N920" i="79"/>
  <c r="P920" i="79" s="1"/>
  <c r="N921" i="79"/>
  <c r="P921" i="79" s="1"/>
  <c r="N922" i="79"/>
  <c r="P922" i="79" s="1"/>
  <c r="N923" i="79"/>
  <c r="N924" i="79"/>
  <c r="N925" i="79"/>
  <c r="P925" i="79" s="1"/>
  <c r="N926" i="79"/>
  <c r="P926" i="79" s="1"/>
  <c r="N927" i="79"/>
  <c r="P927" i="79" s="1"/>
  <c r="N928" i="79"/>
  <c r="P928" i="79" s="1"/>
  <c r="N929" i="79"/>
  <c r="P929" i="79" s="1"/>
  <c r="N930" i="79"/>
  <c r="P930" i="79" s="1"/>
  <c r="N931" i="79"/>
  <c r="N932" i="79"/>
  <c r="N933" i="79"/>
  <c r="P933" i="79" s="1"/>
  <c r="N934" i="79"/>
  <c r="P934" i="79" s="1"/>
  <c r="N935" i="79"/>
  <c r="P935" i="79" s="1"/>
  <c r="N936" i="79"/>
  <c r="P936" i="79" s="1"/>
  <c r="N937" i="79"/>
  <c r="P937" i="79" s="1"/>
  <c r="N938" i="79"/>
  <c r="P938" i="79" s="1"/>
  <c r="N939" i="79"/>
  <c r="N940" i="79"/>
  <c r="N941" i="79"/>
  <c r="P941" i="79" s="1"/>
  <c r="N942" i="79"/>
  <c r="P942" i="79" s="1"/>
  <c r="N943" i="79"/>
  <c r="P943" i="79" s="1"/>
  <c r="N944" i="79"/>
  <c r="P944" i="79" s="1"/>
  <c r="N945" i="79"/>
  <c r="P945" i="79" s="1"/>
  <c r="N946" i="79"/>
  <c r="P946" i="79" s="1"/>
  <c r="Q946" i="79" s="1"/>
  <c r="N947" i="79"/>
  <c r="N948" i="79"/>
  <c r="N949" i="79"/>
  <c r="P949" i="79" s="1"/>
  <c r="N950" i="79"/>
  <c r="P950" i="79" s="1"/>
  <c r="N951" i="79"/>
  <c r="P951" i="79" s="1"/>
  <c r="N952" i="79"/>
  <c r="P952" i="79" s="1"/>
  <c r="S952" i="79" s="1"/>
  <c r="N953" i="79"/>
  <c r="P953" i="79" s="1"/>
  <c r="N954" i="79"/>
  <c r="P954" i="79" s="1"/>
  <c r="N955" i="79"/>
  <c r="N956" i="79"/>
  <c r="N957" i="79"/>
  <c r="P957" i="79" s="1"/>
  <c r="N958" i="79"/>
  <c r="P958" i="79" s="1"/>
  <c r="N959" i="79"/>
  <c r="P959" i="79" s="1"/>
  <c r="N960" i="79"/>
  <c r="P960" i="79" s="1"/>
  <c r="N961" i="79"/>
  <c r="P961" i="79" s="1"/>
  <c r="N962" i="79"/>
  <c r="P962" i="79" s="1"/>
  <c r="N963" i="79"/>
  <c r="N964" i="79"/>
  <c r="N965" i="79"/>
  <c r="P965" i="79" s="1"/>
  <c r="N966" i="79"/>
  <c r="P966" i="79" s="1"/>
  <c r="N967" i="79"/>
  <c r="P967" i="79" s="1"/>
  <c r="N968" i="79"/>
  <c r="P968" i="79" s="1"/>
  <c r="N969" i="79"/>
  <c r="P969" i="79" s="1"/>
  <c r="N970" i="79"/>
  <c r="P970" i="79" s="1"/>
  <c r="N971" i="79"/>
  <c r="N972" i="79"/>
  <c r="N973" i="79"/>
  <c r="P973" i="79" s="1"/>
  <c r="N974" i="79"/>
  <c r="P974" i="79" s="1"/>
  <c r="N975" i="79"/>
  <c r="P975" i="79" s="1"/>
  <c r="N976" i="79"/>
  <c r="P976" i="79" s="1"/>
  <c r="N977" i="79"/>
  <c r="P977" i="79" s="1"/>
  <c r="N978" i="79"/>
  <c r="P978" i="79" s="1"/>
  <c r="N979" i="79"/>
  <c r="N980" i="79"/>
  <c r="N981" i="79"/>
  <c r="P981" i="79" s="1"/>
  <c r="N982" i="79"/>
  <c r="P982" i="79" s="1"/>
  <c r="N983" i="79"/>
  <c r="P983" i="79" s="1"/>
  <c r="S983" i="79" s="1"/>
  <c r="N984" i="79"/>
  <c r="P984" i="79" s="1"/>
  <c r="S984" i="79" s="1"/>
  <c r="N985" i="79"/>
  <c r="P985" i="79" s="1"/>
  <c r="N986" i="79"/>
  <c r="P986" i="79" s="1"/>
  <c r="N987" i="79"/>
  <c r="N988" i="79"/>
  <c r="N989" i="79"/>
  <c r="P989" i="79" s="1"/>
  <c r="R989" i="79" s="1"/>
  <c r="N990" i="79"/>
  <c r="P990" i="79" s="1"/>
  <c r="N991" i="79"/>
  <c r="P991" i="79" s="1"/>
  <c r="N992" i="79"/>
  <c r="P992" i="79" s="1"/>
  <c r="N993" i="79"/>
  <c r="P993" i="79" s="1"/>
  <c r="N994" i="79"/>
  <c r="P994" i="79" s="1"/>
  <c r="N995" i="79"/>
  <c r="N996" i="79"/>
  <c r="N997" i="79"/>
  <c r="P997" i="79" s="1"/>
  <c r="N998" i="79"/>
  <c r="P998" i="79" s="1"/>
  <c r="N999" i="79"/>
  <c r="P999" i="79" s="1"/>
  <c r="N1000" i="79"/>
  <c r="P1000" i="79" s="1"/>
  <c r="N1001" i="79"/>
  <c r="P1001" i="79" s="1"/>
  <c r="N1002" i="79"/>
  <c r="P1002" i="79" s="1"/>
  <c r="N1003" i="79"/>
  <c r="N1004" i="79"/>
  <c r="N1005" i="79"/>
  <c r="P1005" i="79" s="1"/>
  <c r="N1006" i="79"/>
  <c r="P1006" i="79" s="1"/>
  <c r="N1007" i="79"/>
  <c r="P1007" i="79" s="1"/>
  <c r="N1008" i="79"/>
  <c r="P1008" i="79" s="1"/>
  <c r="N1009" i="79"/>
  <c r="P1009" i="79" s="1"/>
  <c r="N1010" i="79"/>
  <c r="P1010" i="79" s="1"/>
  <c r="N1011" i="79"/>
  <c r="N1012" i="79"/>
  <c r="N1013" i="79"/>
  <c r="P1013" i="79" s="1"/>
  <c r="N1014" i="79"/>
  <c r="P1014" i="79" s="1"/>
  <c r="M17" i="79"/>
  <c r="M18" i="79"/>
  <c r="M19" i="79"/>
  <c r="M20" i="79"/>
  <c r="M21" i="79"/>
  <c r="M22" i="79"/>
  <c r="M23" i="79"/>
  <c r="M24" i="79"/>
  <c r="M25" i="79"/>
  <c r="M26" i="79"/>
  <c r="M27" i="79"/>
  <c r="M28" i="79"/>
  <c r="M29" i="79"/>
  <c r="M30" i="79"/>
  <c r="M31" i="79"/>
  <c r="M32" i="79"/>
  <c r="M33" i="79"/>
  <c r="M34" i="79"/>
  <c r="M35" i="79"/>
  <c r="M36" i="79"/>
  <c r="M37" i="79"/>
  <c r="M38" i="79"/>
  <c r="M39" i="79"/>
  <c r="M40" i="79"/>
  <c r="M41" i="79"/>
  <c r="M42" i="79"/>
  <c r="M43" i="79"/>
  <c r="M44" i="79"/>
  <c r="M45" i="79"/>
  <c r="M46" i="79"/>
  <c r="M47" i="79"/>
  <c r="M48" i="79"/>
  <c r="M49" i="79"/>
  <c r="M50" i="79"/>
  <c r="M51" i="79"/>
  <c r="M52" i="79"/>
  <c r="M53" i="79"/>
  <c r="M54" i="79"/>
  <c r="M55" i="79"/>
  <c r="M56" i="79"/>
  <c r="M57" i="79"/>
  <c r="M58" i="79"/>
  <c r="M59" i="79"/>
  <c r="M60" i="79"/>
  <c r="M61" i="79"/>
  <c r="M62" i="79"/>
  <c r="M63" i="79"/>
  <c r="M64" i="79"/>
  <c r="M65" i="79"/>
  <c r="M66" i="79"/>
  <c r="M67" i="79"/>
  <c r="M68" i="79"/>
  <c r="M69" i="79"/>
  <c r="M70" i="79"/>
  <c r="M71" i="79"/>
  <c r="M72" i="79"/>
  <c r="M73" i="79"/>
  <c r="M74" i="79"/>
  <c r="M75" i="79"/>
  <c r="M76" i="79"/>
  <c r="M77" i="79"/>
  <c r="M78" i="79"/>
  <c r="M79" i="79"/>
  <c r="M80" i="79"/>
  <c r="M81" i="79"/>
  <c r="M82" i="79"/>
  <c r="M83" i="79"/>
  <c r="M84" i="79"/>
  <c r="M85" i="79"/>
  <c r="M86" i="79"/>
  <c r="M87" i="79"/>
  <c r="M88" i="79"/>
  <c r="M89" i="79"/>
  <c r="M90" i="79"/>
  <c r="M91" i="79"/>
  <c r="M92" i="79"/>
  <c r="M93" i="79"/>
  <c r="M94" i="79"/>
  <c r="M95" i="79"/>
  <c r="M96" i="79"/>
  <c r="M97" i="79"/>
  <c r="M98" i="79"/>
  <c r="M99" i="79"/>
  <c r="M100" i="79"/>
  <c r="M101" i="79"/>
  <c r="M102" i="79"/>
  <c r="M103" i="79"/>
  <c r="M104" i="79"/>
  <c r="M105" i="79"/>
  <c r="M106" i="79"/>
  <c r="M107" i="79"/>
  <c r="M108" i="79"/>
  <c r="M109" i="79"/>
  <c r="M110" i="79"/>
  <c r="M111" i="79"/>
  <c r="M112" i="79"/>
  <c r="M113" i="79"/>
  <c r="M114" i="79"/>
  <c r="M115" i="79"/>
  <c r="M116" i="79"/>
  <c r="M117" i="79"/>
  <c r="M118" i="79"/>
  <c r="M119" i="79"/>
  <c r="M120" i="79"/>
  <c r="M121" i="79"/>
  <c r="M122" i="79"/>
  <c r="M123" i="79"/>
  <c r="M124" i="79"/>
  <c r="M125" i="79"/>
  <c r="M126" i="79"/>
  <c r="M127" i="79"/>
  <c r="M128" i="79"/>
  <c r="M129" i="79"/>
  <c r="M130" i="79"/>
  <c r="M131" i="79"/>
  <c r="M132" i="79"/>
  <c r="M133" i="79"/>
  <c r="M134" i="79"/>
  <c r="M135" i="79"/>
  <c r="M136" i="79"/>
  <c r="M137" i="79"/>
  <c r="M138" i="79"/>
  <c r="M139" i="79"/>
  <c r="M140" i="79"/>
  <c r="M141" i="79"/>
  <c r="M142" i="79"/>
  <c r="M143" i="79"/>
  <c r="M144" i="79"/>
  <c r="M145" i="79"/>
  <c r="M146" i="79"/>
  <c r="M147" i="79"/>
  <c r="M148" i="79"/>
  <c r="M149" i="79"/>
  <c r="M150" i="79"/>
  <c r="M151" i="79"/>
  <c r="M152" i="79"/>
  <c r="M153" i="79"/>
  <c r="M154" i="79"/>
  <c r="M155" i="79"/>
  <c r="M156" i="79"/>
  <c r="M157" i="79"/>
  <c r="M158" i="79"/>
  <c r="M159" i="79"/>
  <c r="M160" i="79"/>
  <c r="M161" i="79"/>
  <c r="M162" i="79"/>
  <c r="M163" i="79"/>
  <c r="M164" i="79"/>
  <c r="M165" i="79"/>
  <c r="M166" i="79"/>
  <c r="M167" i="79"/>
  <c r="M168" i="79"/>
  <c r="M169" i="79"/>
  <c r="M170" i="79"/>
  <c r="M171" i="79"/>
  <c r="M172" i="79"/>
  <c r="M173" i="79"/>
  <c r="M174" i="79"/>
  <c r="M175" i="79"/>
  <c r="M176" i="79"/>
  <c r="M177" i="79"/>
  <c r="M178" i="79"/>
  <c r="M179" i="79"/>
  <c r="M180" i="79"/>
  <c r="M181" i="79"/>
  <c r="M182" i="79"/>
  <c r="M183" i="79"/>
  <c r="M184" i="79"/>
  <c r="M185" i="79"/>
  <c r="M186" i="79"/>
  <c r="M187" i="79"/>
  <c r="M188" i="79"/>
  <c r="M189" i="79"/>
  <c r="M190" i="79"/>
  <c r="M191" i="79"/>
  <c r="M192" i="79"/>
  <c r="M193" i="79"/>
  <c r="M194" i="79"/>
  <c r="M195" i="79"/>
  <c r="M196" i="79"/>
  <c r="M197" i="79"/>
  <c r="M198" i="79"/>
  <c r="M199" i="79"/>
  <c r="M200" i="79"/>
  <c r="M201" i="79"/>
  <c r="M202" i="79"/>
  <c r="M203" i="79"/>
  <c r="M204" i="79"/>
  <c r="M205" i="79"/>
  <c r="M206" i="79"/>
  <c r="M207" i="79"/>
  <c r="M208" i="79"/>
  <c r="M209" i="79"/>
  <c r="M210" i="79"/>
  <c r="M211" i="79"/>
  <c r="M212" i="79"/>
  <c r="M213" i="79"/>
  <c r="M214" i="79"/>
  <c r="M215" i="79"/>
  <c r="M216" i="79"/>
  <c r="M217" i="79"/>
  <c r="M218" i="79"/>
  <c r="M219" i="79"/>
  <c r="M220" i="79"/>
  <c r="M221" i="79"/>
  <c r="M222" i="79"/>
  <c r="M223" i="79"/>
  <c r="M224" i="79"/>
  <c r="M225" i="79"/>
  <c r="M226" i="79"/>
  <c r="M227" i="79"/>
  <c r="M228" i="79"/>
  <c r="M229" i="79"/>
  <c r="M230" i="79"/>
  <c r="M231" i="79"/>
  <c r="M232" i="79"/>
  <c r="M233" i="79"/>
  <c r="M234" i="79"/>
  <c r="M235" i="79"/>
  <c r="M236" i="79"/>
  <c r="M237" i="79"/>
  <c r="M238" i="79"/>
  <c r="M239" i="79"/>
  <c r="M240" i="79"/>
  <c r="M241" i="79"/>
  <c r="M242" i="79"/>
  <c r="M243" i="79"/>
  <c r="M244" i="79"/>
  <c r="M245" i="79"/>
  <c r="M246" i="79"/>
  <c r="M247" i="79"/>
  <c r="M248" i="79"/>
  <c r="M249" i="79"/>
  <c r="M250" i="79"/>
  <c r="M251" i="79"/>
  <c r="M252" i="79"/>
  <c r="M253" i="79"/>
  <c r="M254" i="79"/>
  <c r="M255" i="79"/>
  <c r="M256" i="79"/>
  <c r="M257" i="79"/>
  <c r="M258" i="79"/>
  <c r="M259" i="79"/>
  <c r="M260" i="79"/>
  <c r="M261" i="79"/>
  <c r="M262" i="79"/>
  <c r="M263" i="79"/>
  <c r="M264" i="79"/>
  <c r="M265" i="79"/>
  <c r="M266" i="79"/>
  <c r="M267" i="79"/>
  <c r="M268" i="79"/>
  <c r="M269" i="79"/>
  <c r="M270" i="79"/>
  <c r="M271" i="79"/>
  <c r="M272" i="79"/>
  <c r="M273" i="79"/>
  <c r="M274" i="79"/>
  <c r="M275" i="79"/>
  <c r="M276" i="79"/>
  <c r="M277" i="79"/>
  <c r="M278" i="79"/>
  <c r="M279" i="79"/>
  <c r="M280" i="79"/>
  <c r="M281" i="79"/>
  <c r="M282" i="79"/>
  <c r="M283" i="79"/>
  <c r="M284" i="79"/>
  <c r="M285" i="79"/>
  <c r="M286" i="79"/>
  <c r="M287" i="79"/>
  <c r="M288" i="79"/>
  <c r="M289" i="79"/>
  <c r="M290" i="79"/>
  <c r="M291" i="79"/>
  <c r="M292" i="79"/>
  <c r="M293" i="79"/>
  <c r="M294" i="79"/>
  <c r="M295" i="79"/>
  <c r="M296" i="79"/>
  <c r="M297" i="79"/>
  <c r="M298" i="79"/>
  <c r="M299" i="79"/>
  <c r="M300" i="79"/>
  <c r="M301" i="79"/>
  <c r="M302" i="79"/>
  <c r="M303" i="79"/>
  <c r="M304" i="79"/>
  <c r="M305" i="79"/>
  <c r="M306" i="79"/>
  <c r="M307" i="79"/>
  <c r="M308" i="79"/>
  <c r="M309" i="79"/>
  <c r="M310" i="79"/>
  <c r="M311" i="79"/>
  <c r="M312" i="79"/>
  <c r="M313" i="79"/>
  <c r="M314" i="79"/>
  <c r="M315" i="79"/>
  <c r="M316" i="79"/>
  <c r="M317" i="79"/>
  <c r="M318" i="79"/>
  <c r="M319" i="79"/>
  <c r="M320" i="79"/>
  <c r="M321" i="79"/>
  <c r="M322" i="79"/>
  <c r="M323" i="79"/>
  <c r="M324" i="79"/>
  <c r="M325" i="79"/>
  <c r="M326" i="79"/>
  <c r="M327" i="79"/>
  <c r="M328" i="79"/>
  <c r="M329" i="79"/>
  <c r="M330" i="79"/>
  <c r="M331" i="79"/>
  <c r="M332" i="79"/>
  <c r="M333" i="79"/>
  <c r="M334" i="79"/>
  <c r="M335" i="79"/>
  <c r="M336" i="79"/>
  <c r="M337" i="79"/>
  <c r="M338" i="79"/>
  <c r="M339" i="79"/>
  <c r="M340" i="79"/>
  <c r="M341" i="79"/>
  <c r="M342" i="79"/>
  <c r="M343" i="79"/>
  <c r="M344" i="79"/>
  <c r="M345" i="79"/>
  <c r="M346" i="79"/>
  <c r="M347" i="79"/>
  <c r="M348" i="79"/>
  <c r="M349" i="79"/>
  <c r="M350" i="79"/>
  <c r="M351" i="79"/>
  <c r="M352" i="79"/>
  <c r="M353" i="79"/>
  <c r="M354" i="79"/>
  <c r="M355" i="79"/>
  <c r="M356" i="79"/>
  <c r="M357" i="79"/>
  <c r="M358" i="79"/>
  <c r="M359" i="79"/>
  <c r="M360" i="79"/>
  <c r="M361" i="79"/>
  <c r="M362" i="79"/>
  <c r="M363" i="79"/>
  <c r="M364" i="79"/>
  <c r="M365" i="79"/>
  <c r="M366" i="79"/>
  <c r="M367" i="79"/>
  <c r="M368" i="79"/>
  <c r="M369" i="79"/>
  <c r="M370" i="79"/>
  <c r="M371" i="79"/>
  <c r="M372" i="79"/>
  <c r="M373" i="79"/>
  <c r="M374" i="79"/>
  <c r="M375" i="79"/>
  <c r="M376" i="79"/>
  <c r="M377" i="79"/>
  <c r="M378" i="79"/>
  <c r="M379" i="79"/>
  <c r="M380" i="79"/>
  <c r="M381" i="79"/>
  <c r="M382" i="79"/>
  <c r="M383" i="79"/>
  <c r="M384" i="79"/>
  <c r="M385" i="79"/>
  <c r="M386" i="79"/>
  <c r="M387" i="79"/>
  <c r="M388" i="79"/>
  <c r="M389" i="79"/>
  <c r="M390" i="79"/>
  <c r="M391" i="79"/>
  <c r="M392" i="79"/>
  <c r="M393" i="79"/>
  <c r="M394" i="79"/>
  <c r="M395" i="79"/>
  <c r="M396" i="79"/>
  <c r="M397" i="79"/>
  <c r="M398" i="79"/>
  <c r="M399" i="79"/>
  <c r="M400" i="79"/>
  <c r="M401" i="79"/>
  <c r="M402" i="79"/>
  <c r="M403" i="79"/>
  <c r="M404" i="79"/>
  <c r="M405" i="79"/>
  <c r="M406" i="79"/>
  <c r="M407" i="79"/>
  <c r="M408" i="79"/>
  <c r="M409" i="79"/>
  <c r="M410" i="79"/>
  <c r="M411" i="79"/>
  <c r="M412" i="79"/>
  <c r="M413" i="79"/>
  <c r="M414" i="79"/>
  <c r="M415" i="79"/>
  <c r="M416" i="79"/>
  <c r="M417" i="79"/>
  <c r="M418" i="79"/>
  <c r="M419" i="79"/>
  <c r="M420" i="79"/>
  <c r="M421" i="79"/>
  <c r="M422" i="79"/>
  <c r="M423" i="79"/>
  <c r="M424" i="79"/>
  <c r="M425" i="79"/>
  <c r="M426" i="79"/>
  <c r="M427" i="79"/>
  <c r="M428" i="79"/>
  <c r="M429" i="79"/>
  <c r="M430" i="79"/>
  <c r="M431" i="79"/>
  <c r="M432" i="79"/>
  <c r="M433" i="79"/>
  <c r="M434" i="79"/>
  <c r="M435" i="79"/>
  <c r="M436" i="79"/>
  <c r="M437" i="79"/>
  <c r="M438" i="79"/>
  <c r="M439" i="79"/>
  <c r="M440" i="79"/>
  <c r="M441" i="79"/>
  <c r="M442" i="79"/>
  <c r="M443" i="79"/>
  <c r="M444" i="79"/>
  <c r="M445" i="79"/>
  <c r="M446" i="79"/>
  <c r="M447" i="79"/>
  <c r="M448" i="79"/>
  <c r="M449" i="79"/>
  <c r="M450" i="79"/>
  <c r="M451" i="79"/>
  <c r="M452" i="79"/>
  <c r="M453" i="79"/>
  <c r="M454" i="79"/>
  <c r="M455" i="79"/>
  <c r="M456" i="79"/>
  <c r="M457" i="79"/>
  <c r="M458" i="79"/>
  <c r="M459" i="79"/>
  <c r="M460" i="79"/>
  <c r="M461" i="79"/>
  <c r="M462" i="79"/>
  <c r="M463" i="79"/>
  <c r="M464" i="79"/>
  <c r="M465" i="79"/>
  <c r="M466" i="79"/>
  <c r="M467" i="79"/>
  <c r="M468" i="79"/>
  <c r="M469" i="79"/>
  <c r="M470" i="79"/>
  <c r="M471" i="79"/>
  <c r="M472" i="79"/>
  <c r="M473" i="79"/>
  <c r="M474" i="79"/>
  <c r="M475" i="79"/>
  <c r="M476" i="79"/>
  <c r="M477" i="79"/>
  <c r="M478" i="79"/>
  <c r="M479" i="79"/>
  <c r="M480" i="79"/>
  <c r="M481" i="79"/>
  <c r="M482" i="79"/>
  <c r="M483" i="79"/>
  <c r="M484" i="79"/>
  <c r="M485" i="79"/>
  <c r="M486" i="79"/>
  <c r="M487" i="79"/>
  <c r="M488" i="79"/>
  <c r="M489" i="79"/>
  <c r="M490" i="79"/>
  <c r="M491" i="79"/>
  <c r="M492" i="79"/>
  <c r="M493" i="79"/>
  <c r="M494" i="79"/>
  <c r="M495" i="79"/>
  <c r="M496" i="79"/>
  <c r="M497" i="79"/>
  <c r="M498" i="79"/>
  <c r="M499" i="79"/>
  <c r="M500" i="79"/>
  <c r="M501" i="79"/>
  <c r="M502" i="79"/>
  <c r="M503" i="79"/>
  <c r="M504" i="79"/>
  <c r="M505" i="79"/>
  <c r="M506" i="79"/>
  <c r="M507" i="79"/>
  <c r="M508" i="79"/>
  <c r="M509" i="79"/>
  <c r="M510" i="79"/>
  <c r="M511" i="79"/>
  <c r="M512" i="79"/>
  <c r="M513" i="79"/>
  <c r="M514" i="79"/>
  <c r="M515" i="79"/>
  <c r="M516" i="79"/>
  <c r="M517" i="79"/>
  <c r="M518" i="79"/>
  <c r="M519" i="79"/>
  <c r="M520" i="79"/>
  <c r="M521" i="79"/>
  <c r="M522" i="79"/>
  <c r="M523" i="79"/>
  <c r="M524" i="79"/>
  <c r="M525" i="79"/>
  <c r="M526" i="79"/>
  <c r="M527" i="79"/>
  <c r="M528" i="79"/>
  <c r="M529" i="79"/>
  <c r="M530" i="79"/>
  <c r="M531" i="79"/>
  <c r="M532" i="79"/>
  <c r="M533" i="79"/>
  <c r="M534" i="79"/>
  <c r="M535" i="79"/>
  <c r="M536" i="79"/>
  <c r="M537" i="79"/>
  <c r="M538" i="79"/>
  <c r="M539" i="79"/>
  <c r="M540" i="79"/>
  <c r="M541" i="79"/>
  <c r="M542" i="79"/>
  <c r="M543" i="79"/>
  <c r="M544" i="79"/>
  <c r="M545" i="79"/>
  <c r="M546" i="79"/>
  <c r="M547" i="79"/>
  <c r="M548" i="79"/>
  <c r="M549" i="79"/>
  <c r="M550" i="79"/>
  <c r="M551" i="79"/>
  <c r="M552" i="79"/>
  <c r="M553" i="79"/>
  <c r="M554" i="79"/>
  <c r="M555" i="79"/>
  <c r="M556" i="79"/>
  <c r="M557" i="79"/>
  <c r="M558" i="79"/>
  <c r="M559" i="79"/>
  <c r="M560" i="79"/>
  <c r="M561" i="79"/>
  <c r="M562" i="79"/>
  <c r="M563" i="79"/>
  <c r="M564" i="79"/>
  <c r="M565" i="79"/>
  <c r="M566" i="79"/>
  <c r="M567" i="79"/>
  <c r="M568" i="79"/>
  <c r="M569" i="79"/>
  <c r="M570" i="79"/>
  <c r="M571" i="79"/>
  <c r="M572" i="79"/>
  <c r="M573" i="79"/>
  <c r="M574" i="79"/>
  <c r="M575" i="79"/>
  <c r="M576" i="79"/>
  <c r="M577" i="79"/>
  <c r="M578" i="79"/>
  <c r="M579" i="79"/>
  <c r="M580" i="79"/>
  <c r="M581" i="79"/>
  <c r="M582" i="79"/>
  <c r="M583" i="79"/>
  <c r="M584" i="79"/>
  <c r="M585" i="79"/>
  <c r="M586" i="79"/>
  <c r="M587" i="79"/>
  <c r="M588" i="79"/>
  <c r="M589" i="79"/>
  <c r="M590" i="79"/>
  <c r="M591" i="79"/>
  <c r="M592" i="79"/>
  <c r="M593" i="79"/>
  <c r="M594" i="79"/>
  <c r="M595" i="79"/>
  <c r="M596" i="79"/>
  <c r="M597" i="79"/>
  <c r="M598" i="79"/>
  <c r="M599" i="79"/>
  <c r="M600" i="79"/>
  <c r="M601" i="79"/>
  <c r="M602" i="79"/>
  <c r="M603" i="79"/>
  <c r="M604" i="79"/>
  <c r="M605" i="79"/>
  <c r="M606" i="79"/>
  <c r="M607" i="79"/>
  <c r="M608" i="79"/>
  <c r="M609" i="79"/>
  <c r="M610" i="79"/>
  <c r="M611" i="79"/>
  <c r="M612" i="79"/>
  <c r="M613" i="79"/>
  <c r="M614" i="79"/>
  <c r="M615" i="79"/>
  <c r="M616" i="79"/>
  <c r="M617" i="79"/>
  <c r="M618" i="79"/>
  <c r="M619" i="79"/>
  <c r="M620" i="79"/>
  <c r="M621" i="79"/>
  <c r="M622" i="79"/>
  <c r="M623" i="79"/>
  <c r="M624" i="79"/>
  <c r="M625" i="79"/>
  <c r="M626" i="79"/>
  <c r="M627" i="79"/>
  <c r="M628" i="79"/>
  <c r="M629" i="79"/>
  <c r="M630" i="79"/>
  <c r="M631" i="79"/>
  <c r="M632" i="79"/>
  <c r="M633" i="79"/>
  <c r="M634" i="79"/>
  <c r="M635" i="79"/>
  <c r="M636" i="79"/>
  <c r="M637" i="79"/>
  <c r="M638" i="79"/>
  <c r="M639" i="79"/>
  <c r="M640" i="79"/>
  <c r="M641" i="79"/>
  <c r="M642" i="79"/>
  <c r="M643" i="79"/>
  <c r="M644" i="79"/>
  <c r="M645" i="79"/>
  <c r="M646" i="79"/>
  <c r="M647" i="79"/>
  <c r="M648" i="79"/>
  <c r="M649" i="79"/>
  <c r="M650" i="79"/>
  <c r="M651" i="79"/>
  <c r="M652" i="79"/>
  <c r="M653" i="79"/>
  <c r="M654" i="79"/>
  <c r="M655" i="79"/>
  <c r="M656" i="79"/>
  <c r="M657" i="79"/>
  <c r="M658" i="79"/>
  <c r="M659" i="79"/>
  <c r="M660" i="79"/>
  <c r="M661" i="79"/>
  <c r="M662" i="79"/>
  <c r="M663" i="79"/>
  <c r="M664" i="79"/>
  <c r="M665" i="79"/>
  <c r="M666" i="79"/>
  <c r="M667" i="79"/>
  <c r="M668" i="79"/>
  <c r="M669" i="79"/>
  <c r="M670" i="79"/>
  <c r="M671" i="79"/>
  <c r="M672" i="79"/>
  <c r="M673" i="79"/>
  <c r="M674" i="79"/>
  <c r="M675" i="79"/>
  <c r="M676" i="79"/>
  <c r="M677" i="79"/>
  <c r="M678" i="79"/>
  <c r="M679" i="79"/>
  <c r="M680" i="79"/>
  <c r="M681" i="79"/>
  <c r="M682" i="79"/>
  <c r="M683" i="79"/>
  <c r="M684" i="79"/>
  <c r="M685" i="79"/>
  <c r="M686" i="79"/>
  <c r="M687" i="79"/>
  <c r="M688" i="79"/>
  <c r="M689" i="79"/>
  <c r="M690" i="79"/>
  <c r="M691" i="79"/>
  <c r="M692" i="79"/>
  <c r="M693" i="79"/>
  <c r="M694" i="79"/>
  <c r="M695" i="79"/>
  <c r="M696" i="79"/>
  <c r="M697" i="79"/>
  <c r="M698" i="79"/>
  <c r="M699" i="79"/>
  <c r="M700" i="79"/>
  <c r="M701" i="79"/>
  <c r="M702" i="79"/>
  <c r="M703" i="79"/>
  <c r="M704" i="79"/>
  <c r="M705" i="79"/>
  <c r="M706" i="79"/>
  <c r="M707" i="79"/>
  <c r="M708" i="79"/>
  <c r="M709" i="79"/>
  <c r="M710" i="79"/>
  <c r="M711" i="79"/>
  <c r="M712" i="79"/>
  <c r="M713" i="79"/>
  <c r="M714" i="79"/>
  <c r="M715" i="79"/>
  <c r="M716" i="79"/>
  <c r="M717" i="79"/>
  <c r="M718" i="79"/>
  <c r="M719" i="79"/>
  <c r="M720" i="79"/>
  <c r="M721" i="79"/>
  <c r="M722" i="79"/>
  <c r="M723" i="79"/>
  <c r="M724" i="79"/>
  <c r="M725" i="79"/>
  <c r="M726" i="79"/>
  <c r="M727" i="79"/>
  <c r="M728" i="79"/>
  <c r="M729" i="79"/>
  <c r="M730" i="79"/>
  <c r="M731" i="79"/>
  <c r="M732" i="79"/>
  <c r="M733" i="79"/>
  <c r="M734" i="79"/>
  <c r="M735" i="79"/>
  <c r="M736" i="79"/>
  <c r="M737" i="79"/>
  <c r="M738" i="79"/>
  <c r="M739" i="79"/>
  <c r="M740" i="79"/>
  <c r="M741" i="79"/>
  <c r="M742" i="79"/>
  <c r="M743" i="79"/>
  <c r="M744" i="79"/>
  <c r="M745" i="79"/>
  <c r="M746" i="79"/>
  <c r="M747" i="79"/>
  <c r="M748" i="79"/>
  <c r="M749" i="79"/>
  <c r="M750" i="79"/>
  <c r="M751" i="79"/>
  <c r="M752" i="79"/>
  <c r="M753" i="79"/>
  <c r="M754" i="79"/>
  <c r="M755" i="79"/>
  <c r="M756" i="79"/>
  <c r="M757" i="79"/>
  <c r="M758" i="79"/>
  <c r="M759" i="79"/>
  <c r="M760" i="79"/>
  <c r="M761" i="79"/>
  <c r="M762" i="79"/>
  <c r="M763" i="79"/>
  <c r="M764" i="79"/>
  <c r="M765" i="79"/>
  <c r="M766" i="79"/>
  <c r="M767" i="79"/>
  <c r="M768" i="79"/>
  <c r="M769" i="79"/>
  <c r="M770" i="79"/>
  <c r="M771" i="79"/>
  <c r="M772" i="79"/>
  <c r="M773" i="79"/>
  <c r="M774" i="79"/>
  <c r="M775" i="79"/>
  <c r="M776" i="79"/>
  <c r="M777" i="79"/>
  <c r="M778" i="79"/>
  <c r="M779" i="79"/>
  <c r="M780" i="79"/>
  <c r="M781" i="79"/>
  <c r="M782" i="79"/>
  <c r="M783" i="79"/>
  <c r="M784" i="79"/>
  <c r="M785" i="79"/>
  <c r="M786" i="79"/>
  <c r="M787" i="79"/>
  <c r="M788" i="79"/>
  <c r="M789" i="79"/>
  <c r="M790" i="79"/>
  <c r="M791" i="79"/>
  <c r="M792" i="79"/>
  <c r="M793" i="79"/>
  <c r="M794" i="79"/>
  <c r="M795" i="79"/>
  <c r="M796" i="79"/>
  <c r="M797" i="79"/>
  <c r="M798" i="79"/>
  <c r="M799" i="79"/>
  <c r="M800" i="79"/>
  <c r="M801" i="79"/>
  <c r="M802" i="79"/>
  <c r="M803" i="79"/>
  <c r="M804" i="79"/>
  <c r="M805" i="79"/>
  <c r="M806" i="79"/>
  <c r="M807" i="79"/>
  <c r="M808" i="79"/>
  <c r="M809" i="79"/>
  <c r="M810" i="79"/>
  <c r="M811" i="79"/>
  <c r="M812" i="79"/>
  <c r="M813" i="79"/>
  <c r="M814" i="79"/>
  <c r="M815" i="79"/>
  <c r="M816" i="79"/>
  <c r="M817" i="79"/>
  <c r="M818" i="79"/>
  <c r="M819" i="79"/>
  <c r="M820" i="79"/>
  <c r="M821" i="79"/>
  <c r="M822" i="79"/>
  <c r="M823" i="79"/>
  <c r="M824" i="79"/>
  <c r="M825" i="79"/>
  <c r="M826" i="79"/>
  <c r="M827" i="79"/>
  <c r="M828" i="79"/>
  <c r="M829" i="79"/>
  <c r="M830" i="79"/>
  <c r="M831" i="79"/>
  <c r="M832" i="79"/>
  <c r="M833" i="79"/>
  <c r="M834" i="79"/>
  <c r="M835" i="79"/>
  <c r="M836" i="79"/>
  <c r="M837" i="79"/>
  <c r="M838" i="79"/>
  <c r="M839" i="79"/>
  <c r="M840" i="79"/>
  <c r="M841" i="79"/>
  <c r="M842" i="79"/>
  <c r="M843" i="79"/>
  <c r="M844" i="79"/>
  <c r="M845" i="79"/>
  <c r="M846" i="79"/>
  <c r="M847" i="79"/>
  <c r="M848" i="79"/>
  <c r="M849" i="79"/>
  <c r="M850" i="79"/>
  <c r="M851" i="79"/>
  <c r="M852" i="79"/>
  <c r="M853" i="79"/>
  <c r="M854" i="79"/>
  <c r="M855" i="79"/>
  <c r="M856" i="79"/>
  <c r="M857" i="79"/>
  <c r="M858" i="79"/>
  <c r="M859" i="79"/>
  <c r="M860" i="79"/>
  <c r="M861" i="79"/>
  <c r="M862" i="79"/>
  <c r="M863" i="79"/>
  <c r="M864" i="79"/>
  <c r="M865" i="79"/>
  <c r="M866" i="79"/>
  <c r="M867" i="79"/>
  <c r="M868" i="79"/>
  <c r="M869" i="79"/>
  <c r="M870" i="79"/>
  <c r="M871" i="79"/>
  <c r="M872" i="79"/>
  <c r="M873" i="79"/>
  <c r="M874" i="79"/>
  <c r="M875" i="79"/>
  <c r="M876" i="79"/>
  <c r="M877" i="79"/>
  <c r="M878" i="79"/>
  <c r="M879" i="79"/>
  <c r="M880" i="79"/>
  <c r="M881" i="79"/>
  <c r="M882" i="79"/>
  <c r="M883" i="79"/>
  <c r="M884" i="79"/>
  <c r="M885" i="79"/>
  <c r="M886" i="79"/>
  <c r="M887" i="79"/>
  <c r="M888" i="79"/>
  <c r="M889" i="79"/>
  <c r="M890" i="79"/>
  <c r="M891" i="79"/>
  <c r="M892" i="79"/>
  <c r="M893" i="79"/>
  <c r="M894" i="79"/>
  <c r="M895" i="79"/>
  <c r="M896" i="79"/>
  <c r="M897" i="79"/>
  <c r="M898" i="79"/>
  <c r="M899" i="79"/>
  <c r="M900" i="79"/>
  <c r="M901" i="79"/>
  <c r="M902" i="79"/>
  <c r="M903" i="79"/>
  <c r="M904" i="79"/>
  <c r="M905" i="79"/>
  <c r="M906" i="79"/>
  <c r="M907" i="79"/>
  <c r="M908" i="79"/>
  <c r="M909" i="79"/>
  <c r="M910" i="79"/>
  <c r="M911" i="79"/>
  <c r="M912" i="79"/>
  <c r="M913" i="79"/>
  <c r="M914" i="79"/>
  <c r="M915" i="79"/>
  <c r="M916" i="79"/>
  <c r="M917" i="79"/>
  <c r="M918" i="79"/>
  <c r="M919" i="79"/>
  <c r="M920" i="79"/>
  <c r="M921" i="79"/>
  <c r="M922" i="79"/>
  <c r="M923" i="79"/>
  <c r="M924" i="79"/>
  <c r="M925" i="79"/>
  <c r="M926" i="79"/>
  <c r="M927" i="79"/>
  <c r="M928" i="79"/>
  <c r="M929" i="79"/>
  <c r="M930" i="79"/>
  <c r="M931" i="79"/>
  <c r="M932" i="79"/>
  <c r="M933" i="79"/>
  <c r="M934" i="79"/>
  <c r="M935" i="79"/>
  <c r="M936" i="79"/>
  <c r="M937" i="79"/>
  <c r="M938" i="79"/>
  <c r="M939" i="79"/>
  <c r="M940" i="79"/>
  <c r="M941" i="79"/>
  <c r="M942" i="79"/>
  <c r="M943" i="79"/>
  <c r="M944" i="79"/>
  <c r="M945" i="79"/>
  <c r="M946" i="79"/>
  <c r="M947" i="79"/>
  <c r="M948" i="79"/>
  <c r="M949" i="79"/>
  <c r="M950" i="79"/>
  <c r="M951" i="79"/>
  <c r="M952" i="79"/>
  <c r="M953" i="79"/>
  <c r="M954" i="79"/>
  <c r="M955" i="79"/>
  <c r="M956" i="79"/>
  <c r="M957" i="79"/>
  <c r="M958" i="79"/>
  <c r="M959" i="79"/>
  <c r="M960" i="79"/>
  <c r="M961" i="79"/>
  <c r="M962" i="79"/>
  <c r="M963" i="79"/>
  <c r="M964" i="79"/>
  <c r="M965" i="79"/>
  <c r="M966" i="79"/>
  <c r="M967" i="79"/>
  <c r="M968" i="79"/>
  <c r="M969" i="79"/>
  <c r="M970" i="79"/>
  <c r="M971" i="79"/>
  <c r="M972" i="79"/>
  <c r="M973" i="79"/>
  <c r="M974" i="79"/>
  <c r="M975" i="79"/>
  <c r="M976" i="79"/>
  <c r="M977" i="79"/>
  <c r="M978" i="79"/>
  <c r="M979" i="79"/>
  <c r="M980" i="79"/>
  <c r="M981" i="79"/>
  <c r="M982" i="79"/>
  <c r="M983" i="79"/>
  <c r="M984" i="79"/>
  <c r="M985" i="79"/>
  <c r="M986" i="79"/>
  <c r="M987" i="79"/>
  <c r="M988" i="79"/>
  <c r="M989" i="79"/>
  <c r="M990" i="79"/>
  <c r="M991" i="79"/>
  <c r="M992" i="79"/>
  <c r="M993" i="79"/>
  <c r="M994" i="79"/>
  <c r="M995" i="79"/>
  <c r="M996" i="79"/>
  <c r="M997" i="79"/>
  <c r="M998" i="79"/>
  <c r="M999" i="79"/>
  <c r="M1000" i="79"/>
  <c r="M1001" i="79"/>
  <c r="M1002" i="79"/>
  <c r="M1003" i="79"/>
  <c r="M1004" i="79"/>
  <c r="M1005" i="79"/>
  <c r="M1006" i="79"/>
  <c r="M1007" i="79"/>
  <c r="M1008" i="79"/>
  <c r="M1009" i="79"/>
  <c r="M1010" i="79"/>
  <c r="M1011" i="79"/>
  <c r="M1012" i="79"/>
  <c r="M1013" i="79"/>
  <c r="M1014"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I111" i="79"/>
  <c r="I112" i="79"/>
  <c r="I113" i="79"/>
  <c r="I114" i="79"/>
  <c r="I115" i="79"/>
  <c r="I116" i="79"/>
  <c r="I117" i="79"/>
  <c r="I118" i="79"/>
  <c r="I119" i="79"/>
  <c r="I120" i="79"/>
  <c r="I121" i="79"/>
  <c r="I122" i="79"/>
  <c r="I123" i="79"/>
  <c r="I124" i="79"/>
  <c r="I125" i="79"/>
  <c r="I126" i="79"/>
  <c r="I127" i="79"/>
  <c r="I128" i="79"/>
  <c r="I129" i="79"/>
  <c r="I130" i="79"/>
  <c r="I131" i="79"/>
  <c r="I132" i="79"/>
  <c r="I133" i="79"/>
  <c r="I134" i="79"/>
  <c r="I135" i="79"/>
  <c r="I136" i="79"/>
  <c r="I137" i="79"/>
  <c r="I138" i="79"/>
  <c r="I139" i="79"/>
  <c r="I140" i="79"/>
  <c r="I141" i="79"/>
  <c r="I142" i="79"/>
  <c r="I143" i="79"/>
  <c r="I144" i="79"/>
  <c r="I145" i="79"/>
  <c r="I146" i="79"/>
  <c r="I147" i="79"/>
  <c r="I148" i="79"/>
  <c r="I149" i="79"/>
  <c r="I150" i="79"/>
  <c r="I151" i="79"/>
  <c r="I152" i="79"/>
  <c r="I153" i="79"/>
  <c r="I154" i="79"/>
  <c r="I155" i="79"/>
  <c r="I156" i="79"/>
  <c r="I157" i="79"/>
  <c r="I158" i="79"/>
  <c r="I159" i="79"/>
  <c r="I160" i="79"/>
  <c r="I161" i="79"/>
  <c r="I162" i="79"/>
  <c r="I163" i="79"/>
  <c r="I164" i="79"/>
  <c r="I165" i="79"/>
  <c r="I166" i="79"/>
  <c r="I167" i="79"/>
  <c r="I168" i="79"/>
  <c r="I169" i="79"/>
  <c r="I170" i="79"/>
  <c r="I171" i="79"/>
  <c r="I172" i="79"/>
  <c r="I173" i="79"/>
  <c r="I174" i="79"/>
  <c r="I175" i="79"/>
  <c r="I176" i="79"/>
  <c r="I177" i="79"/>
  <c r="I178" i="79"/>
  <c r="I179" i="79"/>
  <c r="I180" i="79"/>
  <c r="I181" i="79"/>
  <c r="I182" i="79"/>
  <c r="I183" i="79"/>
  <c r="I184" i="79"/>
  <c r="I185" i="79"/>
  <c r="I186" i="79"/>
  <c r="I187" i="79"/>
  <c r="I188" i="79"/>
  <c r="I189" i="79"/>
  <c r="I190" i="79"/>
  <c r="I191" i="79"/>
  <c r="I192" i="79"/>
  <c r="I193" i="79"/>
  <c r="I194" i="79"/>
  <c r="I195" i="79"/>
  <c r="I196" i="79"/>
  <c r="I197" i="79"/>
  <c r="I198" i="79"/>
  <c r="I199" i="79"/>
  <c r="I200" i="79"/>
  <c r="I201" i="79"/>
  <c r="I202" i="79"/>
  <c r="I203" i="79"/>
  <c r="I204" i="79"/>
  <c r="I205" i="79"/>
  <c r="I206" i="79"/>
  <c r="I207" i="79"/>
  <c r="I208" i="79"/>
  <c r="I209" i="79"/>
  <c r="I210" i="79"/>
  <c r="I211" i="79"/>
  <c r="I212" i="79"/>
  <c r="I213" i="79"/>
  <c r="I214" i="79"/>
  <c r="I215"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5" i="79"/>
  <c r="I406" i="79"/>
  <c r="I407" i="79"/>
  <c r="I408" i="79"/>
  <c r="I409" i="79"/>
  <c r="I410" i="79"/>
  <c r="I411" i="79"/>
  <c r="I412" i="79"/>
  <c r="I413" i="79"/>
  <c r="I414" i="79"/>
  <c r="I415" i="79"/>
  <c r="I416" i="79"/>
  <c r="I417" i="79"/>
  <c r="I418" i="79"/>
  <c r="I419" i="79"/>
  <c r="I420" i="79"/>
  <c r="I421" i="79"/>
  <c r="I422" i="79"/>
  <c r="I423" i="79"/>
  <c r="I424" i="79"/>
  <c r="I425" i="79"/>
  <c r="I426" i="79"/>
  <c r="I427" i="79"/>
  <c r="I428" i="79"/>
  <c r="I429" i="79"/>
  <c r="I430" i="79"/>
  <c r="I431" i="79"/>
  <c r="I432" i="79"/>
  <c r="I433" i="79"/>
  <c r="I434" i="79"/>
  <c r="I435" i="79"/>
  <c r="I436" i="79"/>
  <c r="I437" i="79"/>
  <c r="I438" i="79"/>
  <c r="I439" i="79"/>
  <c r="I440" i="79"/>
  <c r="I441" i="79"/>
  <c r="I442" i="79"/>
  <c r="I443" i="79"/>
  <c r="I444" i="79"/>
  <c r="I445" i="79"/>
  <c r="I446" i="79"/>
  <c r="I447" i="79"/>
  <c r="I448" i="79"/>
  <c r="I449" i="79"/>
  <c r="I450" i="79"/>
  <c r="I451" i="79"/>
  <c r="I452" i="79"/>
  <c r="I453" i="79"/>
  <c r="I454" i="79"/>
  <c r="I455" i="79"/>
  <c r="I456" i="79"/>
  <c r="I457" i="79"/>
  <c r="I458" i="79"/>
  <c r="I459" i="79"/>
  <c r="I460" i="79"/>
  <c r="I461" i="79"/>
  <c r="I462" i="79"/>
  <c r="I463" i="79"/>
  <c r="I464" i="79"/>
  <c r="I465" i="79"/>
  <c r="I466" i="79"/>
  <c r="I467" i="79"/>
  <c r="I468" i="79"/>
  <c r="I469" i="79"/>
  <c r="I470" i="79"/>
  <c r="I471" i="79"/>
  <c r="I472" i="79"/>
  <c r="I473" i="79"/>
  <c r="I474" i="79"/>
  <c r="I475" i="79"/>
  <c r="I476" i="79"/>
  <c r="I477" i="79"/>
  <c r="I478" i="79"/>
  <c r="I479" i="79"/>
  <c r="I480" i="79"/>
  <c r="I481" i="79"/>
  <c r="I482" i="79"/>
  <c r="I483" i="79"/>
  <c r="I484" i="79"/>
  <c r="I485" i="79"/>
  <c r="I486" i="79"/>
  <c r="I487" i="79"/>
  <c r="I488" i="79"/>
  <c r="I489" i="79"/>
  <c r="I490" i="79"/>
  <c r="I491" i="79"/>
  <c r="I492" i="79"/>
  <c r="I493" i="79"/>
  <c r="I494" i="79"/>
  <c r="I495" i="79"/>
  <c r="I496" i="79"/>
  <c r="I497" i="79"/>
  <c r="I498" i="79"/>
  <c r="I499" i="79"/>
  <c r="I500" i="79"/>
  <c r="I501" i="79"/>
  <c r="I502" i="79"/>
  <c r="I503" i="79"/>
  <c r="I504" i="79"/>
  <c r="I505" i="79"/>
  <c r="I506" i="79"/>
  <c r="I507" i="79"/>
  <c r="I508" i="79"/>
  <c r="I509" i="79"/>
  <c r="I510" i="79"/>
  <c r="I511" i="79"/>
  <c r="I512" i="79"/>
  <c r="I513" i="79"/>
  <c r="I514" i="79"/>
  <c r="I515" i="79"/>
  <c r="I516" i="79"/>
  <c r="I517" i="79"/>
  <c r="I518" i="79"/>
  <c r="I519" i="79"/>
  <c r="I520" i="79"/>
  <c r="I521" i="79"/>
  <c r="I522" i="79"/>
  <c r="I523" i="79"/>
  <c r="I524" i="79"/>
  <c r="I525" i="79"/>
  <c r="I526" i="79"/>
  <c r="I527" i="79"/>
  <c r="I528" i="79"/>
  <c r="I529" i="79"/>
  <c r="I530" i="79"/>
  <c r="I531" i="79"/>
  <c r="I532" i="79"/>
  <c r="I533" i="79"/>
  <c r="I534" i="79"/>
  <c r="I535" i="79"/>
  <c r="I536" i="79"/>
  <c r="I537" i="79"/>
  <c r="I538" i="79"/>
  <c r="I539" i="79"/>
  <c r="I540" i="79"/>
  <c r="I541" i="79"/>
  <c r="I542" i="79"/>
  <c r="I543" i="79"/>
  <c r="I544" i="79"/>
  <c r="I545" i="79"/>
  <c r="I546" i="79"/>
  <c r="I547" i="79"/>
  <c r="I548" i="79"/>
  <c r="I549" i="79"/>
  <c r="I550" i="79"/>
  <c r="I551" i="79"/>
  <c r="I552" i="79"/>
  <c r="I553" i="79"/>
  <c r="I554" i="79"/>
  <c r="I555" i="79"/>
  <c r="I556" i="79"/>
  <c r="I557" i="79"/>
  <c r="I558" i="79"/>
  <c r="I559" i="79"/>
  <c r="I560" i="79"/>
  <c r="I561" i="79"/>
  <c r="I562" i="79"/>
  <c r="I563" i="79"/>
  <c r="I564" i="79"/>
  <c r="I565" i="79"/>
  <c r="I566" i="79"/>
  <c r="I567" i="79"/>
  <c r="I568" i="79"/>
  <c r="I569" i="79"/>
  <c r="I570" i="79"/>
  <c r="I571" i="79"/>
  <c r="I572" i="79"/>
  <c r="I573" i="79"/>
  <c r="I574" i="79"/>
  <c r="I575" i="79"/>
  <c r="I576" i="79"/>
  <c r="I577" i="79"/>
  <c r="I578" i="79"/>
  <c r="I579" i="79"/>
  <c r="I580" i="79"/>
  <c r="I581" i="79"/>
  <c r="I582" i="79"/>
  <c r="I583" i="79"/>
  <c r="I584" i="79"/>
  <c r="I585" i="79"/>
  <c r="I586" i="79"/>
  <c r="I587" i="79"/>
  <c r="I588" i="79"/>
  <c r="I589" i="79"/>
  <c r="I590" i="79"/>
  <c r="I591" i="79"/>
  <c r="I592" i="79"/>
  <c r="I593" i="79"/>
  <c r="I594" i="79"/>
  <c r="I595" i="79"/>
  <c r="I596" i="79"/>
  <c r="I597" i="79"/>
  <c r="I598" i="79"/>
  <c r="I599" i="79"/>
  <c r="I600" i="79"/>
  <c r="I601" i="79"/>
  <c r="I602" i="79"/>
  <c r="I603" i="79"/>
  <c r="I604" i="79"/>
  <c r="I605" i="79"/>
  <c r="I606" i="79"/>
  <c r="I607" i="79"/>
  <c r="I608" i="79"/>
  <c r="I609" i="79"/>
  <c r="I610" i="79"/>
  <c r="I611" i="79"/>
  <c r="I612" i="79"/>
  <c r="I613" i="79"/>
  <c r="I614" i="79"/>
  <c r="I615" i="79"/>
  <c r="I616" i="79"/>
  <c r="I617" i="79"/>
  <c r="I618" i="79"/>
  <c r="I619" i="79"/>
  <c r="I620" i="79"/>
  <c r="I621" i="79"/>
  <c r="I622" i="79"/>
  <c r="I623" i="79"/>
  <c r="I624" i="79"/>
  <c r="I625" i="79"/>
  <c r="I626" i="79"/>
  <c r="I627" i="79"/>
  <c r="I628" i="79"/>
  <c r="I629" i="79"/>
  <c r="I630" i="79"/>
  <c r="I631" i="79"/>
  <c r="I632" i="79"/>
  <c r="I633" i="79"/>
  <c r="I634" i="79"/>
  <c r="I635" i="79"/>
  <c r="I636" i="79"/>
  <c r="I637" i="79"/>
  <c r="I638" i="79"/>
  <c r="I639" i="79"/>
  <c r="I640" i="79"/>
  <c r="I641" i="79"/>
  <c r="I642" i="79"/>
  <c r="I643" i="79"/>
  <c r="I644" i="79"/>
  <c r="I645" i="79"/>
  <c r="I646" i="79"/>
  <c r="I647" i="79"/>
  <c r="I648" i="79"/>
  <c r="I649" i="79"/>
  <c r="I650" i="79"/>
  <c r="I651" i="79"/>
  <c r="I652" i="79"/>
  <c r="I653" i="79"/>
  <c r="I654" i="79"/>
  <c r="I655" i="79"/>
  <c r="I656" i="79"/>
  <c r="I657" i="79"/>
  <c r="I658" i="79"/>
  <c r="I659" i="79"/>
  <c r="I660" i="79"/>
  <c r="I661" i="79"/>
  <c r="I662" i="79"/>
  <c r="I663" i="79"/>
  <c r="I664" i="79"/>
  <c r="I665" i="79"/>
  <c r="I666" i="79"/>
  <c r="I667" i="79"/>
  <c r="I668" i="79"/>
  <c r="I669" i="79"/>
  <c r="I670" i="79"/>
  <c r="I671" i="79"/>
  <c r="I672" i="79"/>
  <c r="I673" i="79"/>
  <c r="I674" i="79"/>
  <c r="I675" i="79"/>
  <c r="I676" i="79"/>
  <c r="I677" i="79"/>
  <c r="I678" i="79"/>
  <c r="I679" i="79"/>
  <c r="I680" i="79"/>
  <c r="I681" i="79"/>
  <c r="I682" i="79"/>
  <c r="I683" i="79"/>
  <c r="I684" i="79"/>
  <c r="I685" i="79"/>
  <c r="I686" i="79"/>
  <c r="I687" i="79"/>
  <c r="I688" i="79"/>
  <c r="I689" i="79"/>
  <c r="I690" i="79"/>
  <c r="I691" i="79"/>
  <c r="I692" i="79"/>
  <c r="I693" i="79"/>
  <c r="I694" i="79"/>
  <c r="I695" i="79"/>
  <c r="I696" i="79"/>
  <c r="I697" i="79"/>
  <c r="I698" i="79"/>
  <c r="I699" i="79"/>
  <c r="I700" i="79"/>
  <c r="I701" i="79"/>
  <c r="I702" i="79"/>
  <c r="I703" i="79"/>
  <c r="I704" i="79"/>
  <c r="I705" i="79"/>
  <c r="I706" i="79"/>
  <c r="I707" i="79"/>
  <c r="I708" i="79"/>
  <c r="I709" i="79"/>
  <c r="I710" i="79"/>
  <c r="I711" i="79"/>
  <c r="I712" i="79"/>
  <c r="I713" i="79"/>
  <c r="I714" i="79"/>
  <c r="I715" i="79"/>
  <c r="I716" i="79"/>
  <c r="I717" i="79"/>
  <c r="I718" i="79"/>
  <c r="I719" i="79"/>
  <c r="I720" i="79"/>
  <c r="I721" i="79"/>
  <c r="I722" i="79"/>
  <c r="I723" i="79"/>
  <c r="I724" i="79"/>
  <c r="I725" i="79"/>
  <c r="I726" i="79"/>
  <c r="I727" i="79"/>
  <c r="I728" i="79"/>
  <c r="I729" i="79"/>
  <c r="I730" i="79"/>
  <c r="I731" i="79"/>
  <c r="I732" i="79"/>
  <c r="I733" i="79"/>
  <c r="I734" i="79"/>
  <c r="I735" i="79"/>
  <c r="I736" i="79"/>
  <c r="I737" i="79"/>
  <c r="I738" i="79"/>
  <c r="I739" i="79"/>
  <c r="I740" i="79"/>
  <c r="I741" i="79"/>
  <c r="I742" i="79"/>
  <c r="I743" i="79"/>
  <c r="I744" i="79"/>
  <c r="I745" i="79"/>
  <c r="I746" i="79"/>
  <c r="I747" i="79"/>
  <c r="I748" i="79"/>
  <c r="I749" i="79"/>
  <c r="I750" i="79"/>
  <c r="I751" i="79"/>
  <c r="I752" i="79"/>
  <c r="I753" i="79"/>
  <c r="I754" i="79"/>
  <c r="I755" i="79"/>
  <c r="I756" i="79"/>
  <c r="I757" i="79"/>
  <c r="I758" i="79"/>
  <c r="I759" i="79"/>
  <c r="I760" i="79"/>
  <c r="I761" i="79"/>
  <c r="I762" i="79"/>
  <c r="I763" i="79"/>
  <c r="I764" i="79"/>
  <c r="I765" i="79"/>
  <c r="I766" i="79"/>
  <c r="I767" i="79"/>
  <c r="I768" i="79"/>
  <c r="I769" i="79"/>
  <c r="I770" i="79"/>
  <c r="I771" i="79"/>
  <c r="I772" i="79"/>
  <c r="I773" i="79"/>
  <c r="I774" i="79"/>
  <c r="I775" i="79"/>
  <c r="I776" i="79"/>
  <c r="I777" i="79"/>
  <c r="I778" i="79"/>
  <c r="I779" i="79"/>
  <c r="I780" i="79"/>
  <c r="I781" i="79"/>
  <c r="I782" i="79"/>
  <c r="I783" i="79"/>
  <c r="I784" i="79"/>
  <c r="I785" i="79"/>
  <c r="I786" i="79"/>
  <c r="I787" i="79"/>
  <c r="I788" i="79"/>
  <c r="I789" i="79"/>
  <c r="I790" i="79"/>
  <c r="I791" i="79"/>
  <c r="I792" i="79"/>
  <c r="I793" i="79"/>
  <c r="I794" i="79"/>
  <c r="I795" i="79"/>
  <c r="I796" i="79"/>
  <c r="I797" i="79"/>
  <c r="I798" i="79"/>
  <c r="I799" i="79"/>
  <c r="I800" i="79"/>
  <c r="I801" i="79"/>
  <c r="I802" i="79"/>
  <c r="I803" i="79"/>
  <c r="I804" i="79"/>
  <c r="I805" i="79"/>
  <c r="I806" i="79"/>
  <c r="I807" i="79"/>
  <c r="I808" i="79"/>
  <c r="I809" i="79"/>
  <c r="I810" i="79"/>
  <c r="I811" i="79"/>
  <c r="I812" i="79"/>
  <c r="I813" i="79"/>
  <c r="I814" i="79"/>
  <c r="I815" i="79"/>
  <c r="I816" i="79"/>
  <c r="I817" i="79"/>
  <c r="I818" i="79"/>
  <c r="I819" i="79"/>
  <c r="I820" i="79"/>
  <c r="I821" i="79"/>
  <c r="I822" i="79"/>
  <c r="I823" i="79"/>
  <c r="I824" i="79"/>
  <c r="I825" i="79"/>
  <c r="I826" i="79"/>
  <c r="I827" i="79"/>
  <c r="I828" i="79"/>
  <c r="I829" i="79"/>
  <c r="I830" i="79"/>
  <c r="I831" i="79"/>
  <c r="I832" i="79"/>
  <c r="I833" i="79"/>
  <c r="I834" i="79"/>
  <c r="I835" i="79"/>
  <c r="I836" i="79"/>
  <c r="I837" i="79"/>
  <c r="I838" i="79"/>
  <c r="I839" i="79"/>
  <c r="I840" i="79"/>
  <c r="I841" i="79"/>
  <c r="I842" i="79"/>
  <c r="I843" i="79"/>
  <c r="I844" i="79"/>
  <c r="I845" i="79"/>
  <c r="I846" i="79"/>
  <c r="I847" i="79"/>
  <c r="I848" i="79"/>
  <c r="I849" i="79"/>
  <c r="I850" i="79"/>
  <c r="I851" i="79"/>
  <c r="I852" i="79"/>
  <c r="I853" i="79"/>
  <c r="I854" i="79"/>
  <c r="I855" i="79"/>
  <c r="I856" i="79"/>
  <c r="I857" i="79"/>
  <c r="I858" i="79"/>
  <c r="I859" i="79"/>
  <c r="I860" i="79"/>
  <c r="I861" i="79"/>
  <c r="I862" i="79"/>
  <c r="I863" i="79"/>
  <c r="I864" i="79"/>
  <c r="I865" i="79"/>
  <c r="I866" i="79"/>
  <c r="I867" i="79"/>
  <c r="I868" i="79"/>
  <c r="I869" i="79"/>
  <c r="I870" i="79"/>
  <c r="I871" i="79"/>
  <c r="I872" i="79"/>
  <c r="I873" i="79"/>
  <c r="I874" i="79"/>
  <c r="I875" i="79"/>
  <c r="I876" i="79"/>
  <c r="I877" i="79"/>
  <c r="I878" i="79"/>
  <c r="I879" i="79"/>
  <c r="I880" i="79"/>
  <c r="I881" i="79"/>
  <c r="I882" i="79"/>
  <c r="I883" i="79"/>
  <c r="I884" i="79"/>
  <c r="I885" i="79"/>
  <c r="I886" i="79"/>
  <c r="I887" i="79"/>
  <c r="I888" i="79"/>
  <c r="I889" i="79"/>
  <c r="I890" i="79"/>
  <c r="I891" i="79"/>
  <c r="I892" i="79"/>
  <c r="I893" i="79"/>
  <c r="I894" i="79"/>
  <c r="I895" i="79"/>
  <c r="I896" i="79"/>
  <c r="I897" i="79"/>
  <c r="I898" i="79"/>
  <c r="I899" i="79"/>
  <c r="I900" i="79"/>
  <c r="I901" i="79"/>
  <c r="I902" i="79"/>
  <c r="I903" i="79"/>
  <c r="I904" i="79"/>
  <c r="I905" i="79"/>
  <c r="I906" i="79"/>
  <c r="I907" i="79"/>
  <c r="I908" i="79"/>
  <c r="I909" i="79"/>
  <c r="I910" i="79"/>
  <c r="I911" i="79"/>
  <c r="I912" i="79"/>
  <c r="I913" i="79"/>
  <c r="I914" i="79"/>
  <c r="I915" i="79"/>
  <c r="I916" i="79"/>
  <c r="I917" i="79"/>
  <c r="I918" i="79"/>
  <c r="I919" i="79"/>
  <c r="I920" i="79"/>
  <c r="I921" i="79"/>
  <c r="I922" i="79"/>
  <c r="I923" i="79"/>
  <c r="I924" i="79"/>
  <c r="I925" i="79"/>
  <c r="I926" i="79"/>
  <c r="I927" i="79"/>
  <c r="I928" i="79"/>
  <c r="I929" i="79"/>
  <c r="I930" i="79"/>
  <c r="I931" i="79"/>
  <c r="I932" i="79"/>
  <c r="I933" i="79"/>
  <c r="I934" i="79"/>
  <c r="I935" i="79"/>
  <c r="I936" i="79"/>
  <c r="I937" i="79"/>
  <c r="I938" i="79"/>
  <c r="I939" i="79"/>
  <c r="I940" i="79"/>
  <c r="I941" i="79"/>
  <c r="I942" i="79"/>
  <c r="I943" i="79"/>
  <c r="I944" i="79"/>
  <c r="I945" i="79"/>
  <c r="I946" i="79"/>
  <c r="I947" i="79"/>
  <c r="I948" i="79"/>
  <c r="I949" i="79"/>
  <c r="I950" i="79"/>
  <c r="I951" i="79"/>
  <c r="I952" i="79"/>
  <c r="I953" i="79"/>
  <c r="I954" i="79"/>
  <c r="I955" i="79"/>
  <c r="I956" i="79"/>
  <c r="I957" i="79"/>
  <c r="I958" i="79"/>
  <c r="I959" i="79"/>
  <c r="I960" i="79"/>
  <c r="I961" i="79"/>
  <c r="I962" i="79"/>
  <c r="I963" i="79"/>
  <c r="I964" i="79"/>
  <c r="I965" i="79"/>
  <c r="I966" i="79"/>
  <c r="I967" i="79"/>
  <c r="I968" i="79"/>
  <c r="I969" i="79"/>
  <c r="I970" i="79"/>
  <c r="I971" i="79"/>
  <c r="I972" i="79"/>
  <c r="I973" i="79"/>
  <c r="I974" i="79"/>
  <c r="I975" i="79"/>
  <c r="I976" i="79"/>
  <c r="I977" i="79"/>
  <c r="I978" i="79"/>
  <c r="I979" i="79"/>
  <c r="I980" i="79"/>
  <c r="I981" i="79"/>
  <c r="I982" i="79"/>
  <c r="I983" i="79"/>
  <c r="I984" i="79"/>
  <c r="I985" i="79"/>
  <c r="I986" i="79"/>
  <c r="I987" i="79"/>
  <c r="I988" i="79"/>
  <c r="I989" i="79"/>
  <c r="I990" i="79"/>
  <c r="I991" i="79"/>
  <c r="I992" i="79"/>
  <c r="I993" i="79"/>
  <c r="I994" i="79"/>
  <c r="I995" i="79"/>
  <c r="I996" i="79"/>
  <c r="I997" i="79"/>
  <c r="I998" i="79"/>
  <c r="I999" i="79"/>
  <c r="I1000" i="79"/>
  <c r="I1001" i="79"/>
  <c r="I1002" i="79"/>
  <c r="I1003" i="79"/>
  <c r="I1004" i="79"/>
  <c r="I1005" i="79"/>
  <c r="I1006" i="79"/>
  <c r="I1007" i="79"/>
  <c r="I1008" i="79"/>
  <c r="I1009" i="79"/>
  <c r="I1010" i="79"/>
  <c r="I1011" i="79"/>
  <c r="I1012" i="79"/>
  <c r="I1013" i="79"/>
  <c r="I1014"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7"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H111" i="79"/>
  <c r="H112" i="79"/>
  <c r="H113" i="79"/>
  <c r="H114" i="79"/>
  <c r="H115" i="79"/>
  <c r="H116" i="79"/>
  <c r="H117" i="79"/>
  <c r="H118" i="79"/>
  <c r="H119" i="79"/>
  <c r="H120" i="79"/>
  <c r="H121" i="79"/>
  <c r="H122" i="79"/>
  <c r="H123" i="79"/>
  <c r="H124" i="79"/>
  <c r="H125" i="79"/>
  <c r="H126" i="79"/>
  <c r="H127" i="79"/>
  <c r="H128" i="79"/>
  <c r="H129" i="79"/>
  <c r="H130" i="79"/>
  <c r="H131" i="79"/>
  <c r="H132" i="79"/>
  <c r="H133" i="79"/>
  <c r="H134" i="79"/>
  <c r="H135" i="79"/>
  <c r="H136" i="79"/>
  <c r="H137" i="79"/>
  <c r="H138" i="79"/>
  <c r="H139" i="79"/>
  <c r="H140" i="79"/>
  <c r="H141" i="79"/>
  <c r="H142" i="79"/>
  <c r="H143" i="79"/>
  <c r="H144" i="79"/>
  <c r="H145" i="79"/>
  <c r="H146" i="79"/>
  <c r="H147" i="79"/>
  <c r="H148" i="79"/>
  <c r="H149" i="79"/>
  <c r="H150" i="79"/>
  <c r="H151" i="79"/>
  <c r="H152" i="79"/>
  <c r="H153" i="79"/>
  <c r="H154" i="79"/>
  <c r="H155" i="79"/>
  <c r="H156" i="79"/>
  <c r="H157" i="79"/>
  <c r="H158" i="79"/>
  <c r="H159" i="79"/>
  <c r="H160" i="79"/>
  <c r="H161" i="79"/>
  <c r="H162" i="79"/>
  <c r="H163" i="79"/>
  <c r="H164" i="79"/>
  <c r="H165" i="79"/>
  <c r="H166" i="79"/>
  <c r="H167" i="79"/>
  <c r="H168" i="79"/>
  <c r="H169" i="79"/>
  <c r="H170" i="79"/>
  <c r="H171" i="79"/>
  <c r="H172" i="79"/>
  <c r="H173" i="79"/>
  <c r="H174" i="79"/>
  <c r="H175" i="79"/>
  <c r="H176" i="79"/>
  <c r="H177" i="79"/>
  <c r="H178" i="79"/>
  <c r="H179" i="79"/>
  <c r="H180" i="79"/>
  <c r="H181" i="79"/>
  <c r="H182" i="79"/>
  <c r="H183" i="79"/>
  <c r="H184" i="79"/>
  <c r="H185" i="79"/>
  <c r="H186" i="79"/>
  <c r="H187" i="79"/>
  <c r="H188" i="79"/>
  <c r="H189" i="79"/>
  <c r="H190" i="79"/>
  <c r="H191" i="79"/>
  <c r="H192" i="79"/>
  <c r="H193" i="79"/>
  <c r="H194" i="79"/>
  <c r="H195" i="79"/>
  <c r="H196" i="79"/>
  <c r="H197" i="79"/>
  <c r="H198" i="79"/>
  <c r="H199" i="79"/>
  <c r="H200" i="79"/>
  <c r="H201" i="79"/>
  <c r="H202" i="79"/>
  <c r="H203" i="79"/>
  <c r="H204" i="79"/>
  <c r="H205" i="79"/>
  <c r="H206" i="79"/>
  <c r="H207" i="79"/>
  <c r="H208" i="79"/>
  <c r="H209" i="79"/>
  <c r="H210" i="79"/>
  <c r="H211" i="79"/>
  <c r="H212" i="79"/>
  <c r="H213" i="79"/>
  <c r="H214" i="79"/>
  <c r="H215" i="79"/>
  <c r="H216" i="79"/>
  <c r="H217" i="79"/>
  <c r="H218" i="79"/>
  <c r="H219" i="79"/>
  <c r="H220" i="79"/>
  <c r="H221" i="79"/>
  <c r="H222" i="79"/>
  <c r="H223" i="79"/>
  <c r="H224" i="79"/>
  <c r="H225" i="79"/>
  <c r="H226" i="79"/>
  <c r="H227" i="79"/>
  <c r="H228" i="79"/>
  <c r="H229" i="79"/>
  <c r="H230" i="79"/>
  <c r="H231" i="79"/>
  <c r="H232" i="79"/>
  <c r="H233" i="79"/>
  <c r="H234" i="79"/>
  <c r="H235" i="79"/>
  <c r="H236" i="79"/>
  <c r="H237" i="79"/>
  <c r="H238" i="79"/>
  <c r="H239" i="79"/>
  <c r="H240" i="79"/>
  <c r="H241" i="79"/>
  <c r="H242" i="79"/>
  <c r="H243" i="79"/>
  <c r="H244" i="79"/>
  <c r="H245" i="79"/>
  <c r="H246" i="79"/>
  <c r="H247" i="79"/>
  <c r="H248" i="79"/>
  <c r="H249" i="79"/>
  <c r="H250" i="79"/>
  <c r="H251" i="79"/>
  <c r="H252" i="79"/>
  <c r="H253" i="79"/>
  <c r="H254" i="79"/>
  <c r="H255" i="79"/>
  <c r="H256" i="79"/>
  <c r="H257" i="79"/>
  <c r="H258" i="79"/>
  <c r="H259" i="79"/>
  <c r="H260" i="79"/>
  <c r="H261" i="79"/>
  <c r="H262" i="79"/>
  <c r="H263" i="79"/>
  <c r="H264" i="79"/>
  <c r="H265" i="79"/>
  <c r="H266" i="79"/>
  <c r="H267" i="79"/>
  <c r="H268" i="79"/>
  <c r="H269" i="79"/>
  <c r="H270" i="79"/>
  <c r="H271" i="79"/>
  <c r="H272" i="79"/>
  <c r="H273" i="79"/>
  <c r="H274" i="79"/>
  <c r="H275" i="79"/>
  <c r="H276" i="79"/>
  <c r="H277" i="79"/>
  <c r="H278" i="79"/>
  <c r="H279" i="79"/>
  <c r="H280" i="79"/>
  <c r="H281" i="79"/>
  <c r="H282" i="79"/>
  <c r="H283" i="79"/>
  <c r="H284" i="79"/>
  <c r="H285" i="79"/>
  <c r="H286" i="79"/>
  <c r="H287" i="79"/>
  <c r="H288" i="79"/>
  <c r="H289" i="79"/>
  <c r="H290" i="79"/>
  <c r="H291" i="79"/>
  <c r="H292" i="79"/>
  <c r="H293" i="79"/>
  <c r="H294" i="79"/>
  <c r="H295" i="79"/>
  <c r="H296" i="79"/>
  <c r="H297" i="79"/>
  <c r="H298" i="79"/>
  <c r="H299" i="79"/>
  <c r="H300" i="79"/>
  <c r="H301" i="79"/>
  <c r="H302" i="79"/>
  <c r="H303" i="79"/>
  <c r="H304" i="79"/>
  <c r="H305" i="79"/>
  <c r="H306" i="79"/>
  <c r="H307" i="79"/>
  <c r="H308" i="79"/>
  <c r="H309" i="79"/>
  <c r="H310" i="79"/>
  <c r="H311" i="79"/>
  <c r="H312" i="79"/>
  <c r="H313" i="79"/>
  <c r="H314" i="79"/>
  <c r="H315" i="79"/>
  <c r="H316" i="79"/>
  <c r="H317" i="79"/>
  <c r="H318" i="79"/>
  <c r="H319" i="79"/>
  <c r="H320" i="79"/>
  <c r="H321" i="79"/>
  <c r="H322" i="79"/>
  <c r="H323" i="79"/>
  <c r="H324" i="79"/>
  <c r="H325" i="79"/>
  <c r="H326" i="79"/>
  <c r="H327" i="79"/>
  <c r="H328" i="79"/>
  <c r="H329" i="79"/>
  <c r="H330" i="79"/>
  <c r="H331" i="79"/>
  <c r="H332" i="79"/>
  <c r="H333" i="79"/>
  <c r="H334" i="79"/>
  <c r="H335" i="79"/>
  <c r="H336" i="79"/>
  <c r="H337" i="79"/>
  <c r="H338" i="79"/>
  <c r="H339" i="79"/>
  <c r="H340" i="79"/>
  <c r="H341" i="79"/>
  <c r="H342" i="79"/>
  <c r="H343" i="79"/>
  <c r="H344" i="79"/>
  <c r="H345" i="79"/>
  <c r="H346" i="79"/>
  <c r="H347" i="79"/>
  <c r="H348" i="79"/>
  <c r="H349" i="79"/>
  <c r="H350" i="79"/>
  <c r="H351" i="79"/>
  <c r="H352" i="79"/>
  <c r="H353" i="79"/>
  <c r="H354" i="79"/>
  <c r="H355" i="79"/>
  <c r="H356" i="79"/>
  <c r="H357" i="79"/>
  <c r="H358" i="79"/>
  <c r="H359" i="79"/>
  <c r="H360" i="79"/>
  <c r="H361" i="79"/>
  <c r="H362" i="79"/>
  <c r="H363" i="79"/>
  <c r="H364" i="79"/>
  <c r="H365" i="79"/>
  <c r="H366" i="79"/>
  <c r="H367" i="79"/>
  <c r="H368" i="79"/>
  <c r="H369" i="79"/>
  <c r="H370" i="79"/>
  <c r="H371" i="79"/>
  <c r="H372" i="79"/>
  <c r="H373" i="79"/>
  <c r="H374" i="79"/>
  <c r="H375" i="79"/>
  <c r="H376" i="79"/>
  <c r="H377" i="79"/>
  <c r="H378" i="79"/>
  <c r="H379" i="79"/>
  <c r="H380" i="79"/>
  <c r="H381" i="79"/>
  <c r="H382" i="79"/>
  <c r="H383" i="79"/>
  <c r="H384" i="79"/>
  <c r="H385" i="79"/>
  <c r="H386" i="79"/>
  <c r="H387" i="79"/>
  <c r="H388" i="79"/>
  <c r="H389" i="79"/>
  <c r="H390" i="79"/>
  <c r="H391" i="79"/>
  <c r="H392" i="79"/>
  <c r="H393" i="79"/>
  <c r="H394" i="79"/>
  <c r="H395" i="79"/>
  <c r="H396" i="79"/>
  <c r="H397" i="79"/>
  <c r="H398" i="79"/>
  <c r="H399" i="79"/>
  <c r="H400" i="79"/>
  <c r="H401" i="79"/>
  <c r="H402" i="79"/>
  <c r="H403" i="79"/>
  <c r="H404" i="79"/>
  <c r="H405" i="79"/>
  <c r="H406" i="79"/>
  <c r="H407" i="79"/>
  <c r="H408" i="79"/>
  <c r="H409" i="79"/>
  <c r="H410" i="79"/>
  <c r="H411" i="79"/>
  <c r="H412" i="79"/>
  <c r="H413" i="79"/>
  <c r="H414" i="79"/>
  <c r="H415" i="79"/>
  <c r="H416" i="79"/>
  <c r="H417" i="79"/>
  <c r="H418" i="79"/>
  <c r="H419" i="79"/>
  <c r="H420" i="79"/>
  <c r="H421" i="79"/>
  <c r="H422" i="79"/>
  <c r="H423" i="79"/>
  <c r="H424" i="79"/>
  <c r="H425" i="79"/>
  <c r="H426" i="79"/>
  <c r="H427" i="79"/>
  <c r="H428" i="79"/>
  <c r="H429" i="79"/>
  <c r="H430" i="79"/>
  <c r="H431" i="79"/>
  <c r="H432" i="79"/>
  <c r="H433" i="79"/>
  <c r="H434" i="79"/>
  <c r="H435" i="79"/>
  <c r="H436" i="79"/>
  <c r="H437" i="79"/>
  <c r="H438" i="79"/>
  <c r="H439" i="79"/>
  <c r="H440" i="79"/>
  <c r="H441" i="79"/>
  <c r="H442" i="79"/>
  <c r="H443" i="79"/>
  <c r="H444" i="79"/>
  <c r="H445" i="79"/>
  <c r="H446" i="79"/>
  <c r="H447" i="79"/>
  <c r="H448" i="79"/>
  <c r="H449" i="79"/>
  <c r="H450" i="79"/>
  <c r="H451" i="79"/>
  <c r="H452" i="79"/>
  <c r="H453" i="79"/>
  <c r="H454" i="79"/>
  <c r="H455" i="79"/>
  <c r="H456" i="79"/>
  <c r="H457" i="79"/>
  <c r="H458" i="79"/>
  <c r="H459" i="79"/>
  <c r="H460" i="79"/>
  <c r="H461" i="79"/>
  <c r="H462" i="79"/>
  <c r="H463" i="79"/>
  <c r="H464" i="79"/>
  <c r="H465" i="79"/>
  <c r="H466" i="79"/>
  <c r="H467" i="79"/>
  <c r="H468" i="79"/>
  <c r="H469" i="79"/>
  <c r="H470" i="79"/>
  <c r="H471" i="79"/>
  <c r="H472" i="79"/>
  <c r="H473" i="79"/>
  <c r="H474" i="79"/>
  <c r="H475" i="79"/>
  <c r="H476" i="79"/>
  <c r="H477" i="79"/>
  <c r="H478" i="79"/>
  <c r="H479" i="79"/>
  <c r="H480" i="79"/>
  <c r="H481" i="79"/>
  <c r="H482" i="79"/>
  <c r="H483" i="79"/>
  <c r="H484" i="79"/>
  <c r="H485" i="79"/>
  <c r="H486" i="79"/>
  <c r="H487" i="79"/>
  <c r="H488" i="79"/>
  <c r="H489" i="79"/>
  <c r="H490" i="79"/>
  <c r="H491" i="79"/>
  <c r="H492" i="79"/>
  <c r="H493" i="79"/>
  <c r="H494" i="79"/>
  <c r="H495" i="79"/>
  <c r="H496" i="79"/>
  <c r="H497" i="79"/>
  <c r="H498" i="79"/>
  <c r="H499" i="79"/>
  <c r="H500" i="79"/>
  <c r="H501" i="79"/>
  <c r="H502" i="79"/>
  <c r="H503" i="79"/>
  <c r="H504" i="79"/>
  <c r="H505" i="79"/>
  <c r="H506" i="79"/>
  <c r="H507" i="79"/>
  <c r="H508" i="79"/>
  <c r="H509" i="79"/>
  <c r="H510" i="79"/>
  <c r="H511" i="79"/>
  <c r="H512" i="79"/>
  <c r="H513" i="79"/>
  <c r="H514" i="79"/>
  <c r="H515" i="79"/>
  <c r="H516" i="79"/>
  <c r="H517" i="79"/>
  <c r="H518" i="79"/>
  <c r="H519" i="79"/>
  <c r="H520" i="79"/>
  <c r="H521" i="79"/>
  <c r="H522" i="79"/>
  <c r="H523" i="79"/>
  <c r="H524" i="79"/>
  <c r="H525" i="79"/>
  <c r="H526" i="79"/>
  <c r="H527" i="79"/>
  <c r="H528" i="79"/>
  <c r="H529" i="79"/>
  <c r="H530" i="79"/>
  <c r="H531" i="79"/>
  <c r="H532" i="79"/>
  <c r="H533" i="79"/>
  <c r="H534" i="79"/>
  <c r="H535" i="79"/>
  <c r="H536" i="79"/>
  <c r="H537" i="79"/>
  <c r="H538" i="79"/>
  <c r="H539" i="79"/>
  <c r="H540" i="79"/>
  <c r="H541" i="79"/>
  <c r="H542" i="79"/>
  <c r="H543" i="79"/>
  <c r="H544" i="79"/>
  <c r="H545" i="79"/>
  <c r="H546" i="79"/>
  <c r="H547" i="79"/>
  <c r="H548" i="79"/>
  <c r="H549" i="79"/>
  <c r="H550" i="79"/>
  <c r="H551" i="79"/>
  <c r="H552" i="79"/>
  <c r="H553" i="79"/>
  <c r="H554" i="79"/>
  <c r="H555" i="79"/>
  <c r="H556" i="79"/>
  <c r="H557" i="79"/>
  <c r="H558" i="79"/>
  <c r="H559" i="79"/>
  <c r="H560" i="79"/>
  <c r="H561" i="79"/>
  <c r="H562" i="79"/>
  <c r="H563" i="79"/>
  <c r="H564" i="79"/>
  <c r="H565" i="79"/>
  <c r="H566" i="79"/>
  <c r="H567" i="79"/>
  <c r="H568" i="79"/>
  <c r="H569" i="79"/>
  <c r="H570" i="79"/>
  <c r="H571" i="79"/>
  <c r="H572" i="79"/>
  <c r="H573" i="79"/>
  <c r="H574" i="79"/>
  <c r="H575" i="79"/>
  <c r="H576" i="79"/>
  <c r="H577" i="79"/>
  <c r="H578" i="79"/>
  <c r="H579" i="79"/>
  <c r="H580" i="79"/>
  <c r="H581" i="79"/>
  <c r="H582" i="79"/>
  <c r="H583" i="79"/>
  <c r="H584" i="79"/>
  <c r="H585" i="79"/>
  <c r="H586" i="79"/>
  <c r="H587" i="79"/>
  <c r="H588" i="79"/>
  <c r="H589" i="79"/>
  <c r="H590" i="79"/>
  <c r="H591" i="79"/>
  <c r="H592" i="79"/>
  <c r="H593" i="79"/>
  <c r="H594" i="79"/>
  <c r="H595" i="79"/>
  <c r="H596" i="79"/>
  <c r="H597" i="79"/>
  <c r="H598" i="79"/>
  <c r="H599" i="79"/>
  <c r="H600" i="79"/>
  <c r="H601" i="79"/>
  <c r="H602" i="79"/>
  <c r="H603" i="79"/>
  <c r="H604" i="79"/>
  <c r="H605" i="79"/>
  <c r="H606" i="79"/>
  <c r="H607" i="79"/>
  <c r="H608" i="79"/>
  <c r="H609" i="79"/>
  <c r="H610" i="79"/>
  <c r="H611" i="79"/>
  <c r="H612" i="79"/>
  <c r="H613" i="79"/>
  <c r="H614" i="79"/>
  <c r="H615" i="79"/>
  <c r="H616" i="79"/>
  <c r="H617" i="79"/>
  <c r="H618" i="79"/>
  <c r="H619" i="79"/>
  <c r="H620" i="79"/>
  <c r="H621" i="79"/>
  <c r="H622" i="79"/>
  <c r="H623" i="79"/>
  <c r="H624" i="79"/>
  <c r="H625" i="79"/>
  <c r="H626" i="79"/>
  <c r="H627" i="79"/>
  <c r="H628" i="79"/>
  <c r="H629" i="79"/>
  <c r="H630" i="79"/>
  <c r="H631" i="79"/>
  <c r="H632" i="79"/>
  <c r="H633" i="79"/>
  <c r="H634" i="79"/>
  <c r="H635" i="79"/>
  <c r="H636" i="79"/>
  <c r="H637" i="79"/>
  <c r="H638" i="79"/>
  <c r="H639" i="79"/>
  <c r="H640" i="79"/>
  <c r="H641" i="79"/>
  <c r="H642" i="79"/>
  <c r="H643" i="79"/>
  <c r="H644" i="79"/>
  <c r="H645" i="79"/>
  <c r="H646" i="79"/>
  <c r="H647" i="79"/>
  <c r="H648" i="79"/>
  <c r="H649" i="79"/>
  <c r="H650" i="79"/>
  <c r="H651" i="79"/>
  <c r="H652" i="79"/>
  <c r="H653" i="79"/>
  <c r="H654" i="79"/>
  <c r="H655" i="79"/>
  <c r="H656" i="79"/>
  <c r="H657" i="79"/>
  <c r="H658" i="79"/>
  <c r="H659" i="79"/>
  <c r="H660" i="79"/>
  <c r="H661" i="79"/>
  <c r="H662" i="79"/>
  <c r="H663" i="79"/>
  <c r="H664" i="79"/>
  <c r="H665" i="79"/>
  <c r="H666" i="79"/>
  <c r="H667" i="79"/>
  <c r="H668" i="79"/>
  <c r="H669" i="79"/>
  <c r="H670" i="79"/>
  <c r="H671" i="79"/>
  <c r="H672" i="79"/>
  <c r="H673" i="79"/>
  <c r="H674" i="79"/>
  <c r="H675" i="79"/>
  <c r="H676" i="79"/>
  <c r="H677" i="79"/>
  <c r="H678" i="79"/>
  <c r="H679" i="79"/>
  <c r="H680" i="79"/>
  <c r="H681" i="79"/>
  <c r="H682" i="79"/>
  <c r="H683" i="79"/>
  <c r="H684" i="79"/>
  <c r="H685" i="79"/>
  <c r="H686" i="79"/>
  <c r="H687" i="79"/>
  <c r="H688" i="79"/>
  <c r="H689" i="79"/>
  <c r="H690" i="79"/>
  <c r="H691" i="79"/>
  <c r="H692" i="79"/>
  <c r="H693" i="79"/>
  <c r="H694" i="79"/>
  <c r="H695" i="79"/>
  <c r="H696" i="79"/>
  <c r="H697" i="79"/>
  <c r="H698" i="79"/>
  <c r="H699" i="79"/>
  <c r="H700" i="79"/>
  <c r="H701" i="79"/>
  <c r="H702" i="79"/>
  <c r="H703" i="79"/>
  <c r="H704" i="79"/>
  <c r="H705" i="79"/>
  <c r="H706" i="79"/>
  <c r="H707" i="79"/>
  <c r="H708" i="79"/>
  <c r="H709" i="79"/>
  <c r="H710" i="79"/>
  <c r="H711" i="79"/>
  <c r="H712" i="79"/>
  <c r="H713" i="79"/>
  <c r="H714" i="79"/>
  <c r="H715" i="79"/>
  <c r="H716" i="79"/>
  <c r="H717" i="79"/>
  <c r="H718" i="79"/>
  <c r="H719" i="79"/>
  <c r="H720" i="79"/>
  <c r="H721" i="79"/>
  <c r="H722" i="79"/>
  <c r="H723" i="79"/>
  <c r="H724" i="79"/>
  <c r="H725" i="79"/>
  <c r="H726" i="79"/>
  <c r="H727" i="79"/>
  <c r="H728" i="79"/>
  <c r="H729" i="79"/>
  <c r="H730" i="79"/>
  <c r="H731" i="79"/>
  <c r="H732" i="79"/>
  <c r="H733" i="79"/>
  <c r="H734" i="79"/>
  <c r="H735" i="79"/>
  <c r="H736" i="79"/>
  <c r="H737" i="79"/>
  <c r="H738" i="79"/>
  <c r="H739" i="79"/>
  <c r="H740" i="79"/>
  <c r="H741" i="79"/>
  <c r="H742" i="79"/>
  <c r="H743" i="79"/>
  <c r="H744" i="79"/>
  <c r="H745" i="79"/>
  <c r="H746" i="79"/>
  <c r="H747" i="79"/>
  <c r="H748" i="79"/>
  <c r="H749" i="79"/>
  <c r="H750" i="79"/>
  <c r="H751" i="79"/>
  <c r="H752" i="79"/>
  <c r="H753" i="79"/>
  <c r="H754" i="79"/>
  <c r="H755" i="79"/>
  <c r="H756" i="79"/>
  <c r="H757" i="79"/>
  <c r="H758" i="79"/>
  <c r="H759" i="79"/>
  <c r="H760" i="79"/>
  <c r="H761" i="79"/>
  <c r="H762" i="79"/>
  <c r="H763" i="79"/>
  <c r="H764" i="79"/>
  <c r="H765" i="79"/>
  <c r="H766" i="79"/>
  <c r="H767" i="79"/>
  <c r="H768" i="79"/>
  <c r="H769" i="79"/>
  <c r="H770" i="79"/>
  <c r="H771" i="79"/>
  <c r="H772" i="79"/>
  <c r="H773" i="79"/>
  <c r="H774" i="79"/>
  <c r="H775" i="79"/>
  <c r="H776" i="79"/>
  <c r="H777" i="79"/>
  <c r="H778" i="79"/>
  <c r="H779" i="79"/>
  <c r="H780" i="79"/>
  <c r="H781" i="79"/>
  <c r="H782" i="79"/>
  <c r="H783" i="79"/>
  <c r="H784" i="79"/>
  <c r="H785" i="79"/>
  <c r="H786" i="79"/>
  <c r="H787" i="79"/>
  <c r="H788" i="79"/>
  <c r="H789" i="79"/>
  <c r="H790" i="79"/>
  <c r="H791" i="79"/>
  <c r="H792" i="79"/>
  <c r="H793" i="79"/>
  <c r="H794" i="79"/>
  <c r="H795" i="79"/>
  <c r="H796" i="79"/>
  <c r="H797" i="79"/>
  <c r="H798" i="79"/>
  <c r="H799" i="79"/>
  <c r="H800" i="79"/>
  <c r="H801" i="79"/>
  <c r="H802" i="79"/>
  <c r="H803" i="79"/>
  <c r="H804" i="79"/>
  <c r="H805" i="79"/>
  <c r="H806" i="79"/>
  <c r="H807" i="79"/>
  <c r="H808" i="79"/>
  <c r="H809" i="79"/>
  <c r="H810" i="79"/>
  <c r="H811" i="79"/>
  <c r="H812" i="79"/>
  <c r="H813" i="79"/>
  <c r="H814" i="79"/>
  <c r="H815" i="79"/>
  <c r="H816" i="79"/>
  <c r="H817" i="79"/>
  <c r="H818" i="79"/>
  <c r="H819" i="79"/>
  <c r="H820" i="79"/>
  <c r="H821" i="79"/>
  <c r="H822" i="79"/>
  <c r="H823" i="79"/>
  <c r="H824" i="79"/>
  <c r="H825" i="79"/>
  <c r="H826" i="79"/>
  <c r="H827" i="79"/>
  <c r="H828" i="79"/>
  <c r="H829" i="79"/>
  <c r="H830" i="79"/>
  <c r="H831" i="79"/>
  <c r="H832" i="79"/>
  <c r="H833" i="79"/>
  <c r="H834" i="79"/>
  <c r="H835" i="79"/>
  <c r="H836" i="79"/>
  <c r="H837" i="79"/>
  <c r="H838" i="79"/>
  <c r="H839" i="79"/>
  <c r="H840" i="79"/>
  <c r="H841" i="79"/>
  <c r="H842" i="79"/>
  <c r="H843" i="79"/>
  <c r="H844" i="79"/>
  <c r="H845" i="79"/>
  <c r="H846" i="79"/>
  <c r="H847" i="79"/>
  <c r="H848" i="79"/>
  <c r="H849" i="79"/>
  <c r="H850" i="79"/>
  <c r="H851" i="79"/>
  <c r="H852" i="79"/>
  <c r="H853" i="79"/>
  <c r="H854" i="79"/>
  <c r="H855" i="79"/>
  <c r="H856" i="79"/>
  <c r="H857" i="79"/>
  <c r="H858" i="79"/>
  <c r="H859" i="79"/>
  <c r="H860" i="79"/>
  <c r="H861" i="79"/>
  <c r="H862" i="79"/>
  <c r="H863" i="79"/>
  <c r="H864" i="79"/>
  <c r="H865" i="79"/>
  <c r="H866" i="79"/>
  <c r="H867" i="79"/>
  <c r="H868" i="79"/>
  <c r="H869" i="79"/>
  <c r="H870" i="79"/>
  <c r="H871" i="79"/>
  <c r="H872" i="79"/>
  <c r="H873" i="79"/>
  <c r="H874" i="79"/>
  <c r="H875" i="79"/>
  <c r="H876" i="79"/>
  <c r="H877" i="79"/>
  <c r="H878" i="79"/>
  <c r="H879" i="79"/>
  <c r="H880" i="79"/>
  <c r="H881" i="79"/>
  <c r="H882" i="79"/>
  <c r="H883" i="79"/>
  <c r="H884" i="79"/>
  <c r="H885" i="79"/>
  <c r="H886" i="79"/>
  <c r="H887" i="79"/>
  <c r="H888" i="79"/>
  <c r="H889" i="79"/>
  <c r="H890" i="79"/>
  <c r="H891" i="79"/>
  <c r="H892" i="79"/>
  <c r="H893" i="79"/>
  <c r="H894" i="79"/>
  <c r="H895" i="79"/>
  <c r="H896" i="79"/>
  <c r="H897" i="79"/>
  <c r="H898" i="79"/>
  <c r="H899" i="79"/>
  <c r="H900" i="79"/>
  <c r="H901" i="79"/>
  <c r="H902" i="79"/>
  <c r="H903" i="79"/>
  <c r="H904" i="79"/>
  <c r="H905" i="79"/>
  <c r="H906" i="79"/>
  <c r="H907" i="79"/>
  <c r="H908" i="79"/>
  <c r="H909" i="79"/>
  <c r="H910" i="79"/>
  <c r="H911" i="79"/>
  <c r="H912" i="79"/>
  <c r="H913" i="79"/>
  <c r="H914" i="79"/>
  <c r="H915" i="79"/>
  <c r="H916" i="79"/>
  <c r="H917" i="79"/>
  <c r="H918" i="79"/>
  <c r="H919" i="79"/>
  <c r="H920" i="79"/>
  <c r="H921" i="79"/>
  <c r="H922" i="79"/>
  <c r="H923" i="79"/>
  <c r="H924" i="79"/>
  <c r="H925" i="79"/>
  <c r="H926" i="79"/>
  <c r="H927" i="79"/>
  <c r="H928" i="79"/>
  <c r="H929" i="79"/>
  <c r="H930" i="79"/>
  <c r="H931" i="79"/>
  <c r="H932" i="79"/>
  <c r="H933" i="79"/>
  <c r="H934" i="79"/>
  <c r="H935" i="79"/>
  <c r="H936" i="79"/>
  <c r="H937" i="79"/>
  <c r="H938" i="79"/>
  <c r="H939" i="79"/>
  <c r="H940" i="79"/>
  <c r="H941" i="79"/>
  <c r="H942" i="79"/>
  <c r="H943" i="79"/>
  <c r="H944" i="79"/>
  <c r="H945" i="79"/>
  <c r="H946" i="79"/>
  <c r="H947" i="79"/>
  <c r="H948" i="79"/>
  <c r="H949" i="79"/>
  <c r="H950" i="79"/>
  <c r="H951" i="79"/>
  <c r="H952" i="79"/>
  <c r="H953" i="79"/>
  <c r="H954" i="79"/>
  <c r="H955" i="79"/>
  <c r="H956" i="79"/>
  <c r="H957" i="79"/>
  <c r="H958" i="79"/>
  <c r="H959" i="79"/>
  <c r="H960" i="79"/>
  <c r="H961" i="79"/>
  <c r="H962" i="79"/>
  <c r="H963" i="79"/>
  <c r="H964" i="79"/>
  <c r="H965" i="79"/>
  <c r="H966" i="79"/>
  <c r="H967" i="79"/>
  <c r="H968" i="79"/>
  <c r="H969" i="79"/>
  <c r="H970" i="79"/>
  <c r="H971" i="79"/>
  <c r="H972" i="79"/>
  <c r="H973" i="79"/>
  <c r="H974" i="79"/>
  <c r="H975" i="79"/>
  <c r="H976" i="79"/>
  <c r="H977" i="79"/>
  <c r="H978" i="79"/>
  <c r="H979" i="79"/>
  <c r="H980" i="79"/>
  <c r="H981" i="79"/>
  <c r="H982" i="79"/>
  <c r="H983" i="79"/>
  <c r="H984" i="79"/>
  <c r="H985" i="79"/>
  <c r="H986" i="79"/>
  <c r="H987" i="79"/>
  <c r="H988" i="79"/>
  <c r="H989" i="79"/>
  <c r="H990" i="79"/>
  <c r="H991" i="79"/>
  <c r="H992" i="79"/>
  <c r="H993" i="79"/>
  <c r="H994" i="79"/>
  <c r="H995" i="79"/>
  <c r="H996" i="79"/>
  <c r="H997" i="79"/>
  <c r="H998" i="79"/>
  <c r="H999" i="79"/>
  <c r="H1000" i="79"/>
  <c r="H1001" i="79"/>
  <c r="H1002" i="79"/>
  <c r="H1003" i="79"/>
  <c r="H1004" i="79"/>
  <c r="H1005" i="79"/>
  <c r="H1006" i="79"/>
  <c r="H1007" i="79"/>
  <c r="H1008" i="79"/>
  <c r="H1009" i="79"/>
  <c r="H1010" i="79"/>
  <c r="H1011" i="79"/>
  <c r="H1012" i="79"/>
  <c r="H1013" i="79"/>
  <c r="H1014" i="79"/>
  <c r="G17" i="79"/>
  <c r="G18" i="79"/>
  <c r="G19" i="79"/>
  <c r="G20" i="79"/>
  <c r="G21" i="79"/>
  <c r="G22" i="79"/>
  <c r="G23" i="79"/>
  <c r="G24" i="79"/>
  <c r="G25" i="79"/>
  <c r="G26" i="79"/>
  <c r="G27" i="79"/>
  <c r="G28" i="79"/>
  <c r="G29" i="79"/>
  <c r="G30" i="79"/>
  <c r="G31" i="79"/>
  <c r="G32" i="79"/>
  <c r="G33" i="79"/>
  <c r="G34" i="79"/>
  <c r="G35" i="79"/>
  <c r="G36" i="79"/>
  <c r="G37" i="79"/>
  <c r="G38" i="79"/>
  <c r="G39" i="79"/>
  <c r="G40" i="79"/>
  <c r="G41" i="79"/>
  <c r="G42" i="79"/>
  <c r="G43" i="79"/>
  <c r="G44" i="79"/>
  <c r="G45" i="79"/>
  <c r="G46" i="79"/>
  <c r="G47" i="79"/>
  <c r="G48" i="79"/>
  <c r="G49" i="79"/>
  <c r="G50" i="79"/>
  <c r="G51" i="79"/>
  <c r="G52" i="79"/>
  <c r="G53" i="79"/>
  <c r="G54" i="79"/>
  <c r="G55" i="79"/>
  <c r="G56" i="79"/>
  <c r="G57" i="79"/>
  <c r="G58" i="79"/>
  <c r="G59" i="79"/>
  <c r="G60" i="79"/>
  <c r="G61" i="79"/>
  <c r="G62" i="79"/>
  <c r="G63" i="79"/>
  <c r="G64" i="79"/>
  <c r="G65" i="79"/>
  <c r="G66" i="79"/>
  <c r="G67" i="79"/>
  <c r="G68" i="79"/>
  <c r="G69" i="79"/>
  <c r="G70" i="79"/>
  <c r="G71" i="79"/>
  <c r="G72" i="79"/>
  <c r="G73" i="79"/>
  <c r="G74" i="79"/>
  <c r="G75" i="79"/>
  <c r="G76" i="79"/>
  <c r="G77" i="79"/>
  <c r="G78" i="79"/>
  <c r="G79" i="79"/>
  <c r="G80" i="79"/>
  <c r="G81" i="79"/>
  <c r="G82" i="79"/>
  <c r="G83" i="79"/>
  <c r="G84" i="79"/>
  <c r="G85" i="79"/>
  <c r="G86" i="79"/>
  <c r="G87" i="79"/>
  <c r="G88" i="79"/>
  <c r="G89" i="79"/>
  <c r="G90" i="79"/>
  <c r="G91" i="79"/>
  <c r="G92" i="79"/>
  <c r="G93" i="79"/>
  <c r="G94" i="79"/>
  <c r="G95" i="79"/>
  <c r="G96" i="79"/>
  <c r="G97" i="79"/>
  <c r="G98" i="79"/>
  <c r="G99" i="79"/>
  <c r="G100" i="79"/>
  <c r="G101" i="79"/>
  <c r="G102" i="79"/>
  <c r="G103" i="79"/>
  <c r="G104" i="79"/>
  <c r="G105" i="79"/>
  <c r="G106" i="79"/>
  <c r="G107" i="79"/>
  <c r="G108" i="79"/>
  <c r="G109" i="79"/>
  <c r="G110" i="79"/>
  <c r="G111" i="79"/>
  <c r="G112" i="79"/>
  <c r="G113" i="79"/>
  <c r="G114" i="79"/>
  <c r="G115" i="79"/>
  <c r="G116" i="79"/>
  <c r="G117" i="79"/>
  <c r="G118" i="79"/>
  <c r="G119" i="79"/>
  <c r="G120" i="79"/>
  <c r="G121" i="79"/>
  <c r="G122" i="79"/>
  <c r="G123" i="79"/>
  <c r="G124" i="79"/>
  <c r="G125" i="79"/>
  <c r="G126" i="79"/>
  <c r="G127" i="79"/>
  <c r="G128" i="79"/>
  <c r="G129" i="79"/>
  <c r="G130" i="79"/>
  <c r="G131" i="79"/>
  <c r="G132" i="79"/>
  <c r="G133" i="79"/>
  <c r="G134" i="79"/>
  <c r="G135" i="79"/>
  <c r="G136" i="79"/>
  <c r="G137" i="79"/>
  <c r="G138" i="79"/>
  <c r="G139" i="79"/>
  <c r="G140" i="79"/>
  <c r="G141" i="79"/>
  <c r="G142" i="79"/>
  <c r="G143" i="79"/>
  <c r="G144" i="79"/>
  <c r="G145" i="79"/>
  <c r="G146" i="79"/>
  <c r="G147" i="79"/>
  <c r="G148" i="79"/>
  <c r="G149" i="79"/>
  <c r="G150" i="79"/>
  <c r="G151" i="79"/>
  <c r="G152" i="79"/>
  <c r="G153" i="79"/>
  <c r="G154" i="79"/>
  <c r="G155" i="79"/>
  <c r="G156" i="79"/>
  <c r="G157" i="79"/>
  <c r="G158" i="79"/>
  <c r="G159" i="79"/>
  <c r="G160" i="79"/>
  <c r="G161" i="79"/>
  <c r="G162" i="79"/>
  <c r="G163" i="79"/>
  <c r="G164" i="79"/>
  <c r="G165" i="79"/>
  <c r="G166" i="79"/>
  <c r="G167" i="79"/>
  <c r="G168" i="79"/>
  <c r="G169" i="79"/>
  <c r="G170" i="79"/>
  <c r="G171" i="79"/>
  <c r="G172" i="79"/>
  <c r="G173" i="79"/>
  <c r="G174" i="79"/>
  <c r="G175" i="79"/>
  <c r="G176" i="79"/>
  <c r="G177" i="79"/>
  <c r="G178" i="79"/>
  <c r="G179" i="79"/>
  <c r="G180" i="79"/>
  <c r="G181" i="79"/>
  <c r="G182" i="79"/>
  <c r="G183" i="79"/>
  <c r="G184" i="79"/>
  <c r="G185" i="79"/>
  <c r="G186" i="79"/>
  <c r="G187" i="79"/>
  <c r="G188" i="79"/>
  <c r="G189" i="79"/>
  <c r="G190" i="79"/>
  <c r="G191" i="79"/>
  <c r="G192" i="79"/>
  <c r="G193" i="79"/>
  <c r="G194" i="79"/>
  <c r="G195" i="79"/>
  <c r="G196" i="79"/>
  <c r="G197" i="79"/>
  <c r="G198" i="79"/>
  <c r="G199" i="79"/>
  <c r="G200" i="79"/>
  <c r="G201" i="79"/>
  <c r="G202" i="79"/>
  <c r="G203" i="79"/>
  <c r="G204" i="79"/>
  <c r="G205" i="79"/>
  <c r="G206" i="79"/>
  <c r="G207" i="79"/>
  <c r="G208" i="79"/>
  <c r="G209" i="79"/>
  <c r="G210" i="79"/>
  <c r="G211" i="79"/>
  <c r="G212" i="79"/>
  <c r="G213" i="79"/>
  <c r="G214" i="79"/>
  <c r="G215" i="79"/>
  <c r="G216" i="79"/>
  <c r="G217" i="79"/>
  <c r="G218" i="79"/>
  <c r="G219" i="79"/>
  <c r="G220" i="79"/>
  <c r="G221" i="79"/>
  <c r="G222" i="79"/>
  <c r="G223" i="79"/>
  <c r="G224" i="79"/>
  <c r="G225" i="79"/>
  <c r="G226" i="79"/>
  <c r="G227" i="79"/>
  <c r="G228" i="79"/>
  <c r="G229" i="79"/>
  <c r="G230" i="79"/>
  <c r="G231" i="79"/>
  <c r="G232" i="79"/>
  <c r="G233" i="79"/>
  <c r="G234" i="79"/>
  <c r="G235" i="79"/>
  <c r="G236" i="79"/>
  <c r="G237" i="79"/>
  <c r="G238" i="79"/>
  <c r="G239" i="79"/>
  <c r="G240" i="79"/>
  <c r="G241" i="79"/>
  <c r="G242" i="79"/>
  <c r="G243" i="79"/>
  <c r="G244" i="79"/>
  <c r="G245" i="79"/>
  <c r="G246" i="79"/>
  <c r="G247" i="79"/>
  <c r="G248" i="79"/>
  <c r="G249" i="79"/>
  <c r="G250" i="79"/>
  <c r="G251" i="79"/>
  <c r="G252" i="79"/>
  <c r="G253" i="79"/>
  <c r="G254" i="79"/>
  <c r="G255" i="79"/>
  <c r="G256" i="79"/>
  <c r="G257" i="79"/>
  <c r="G258" i="79"/>
  <c r="G259" i="79"/>
  <c r="G260" i="79"/>
  <c r="G261" i="79"/>
  <c r="G262" i="79"/>
  <c r="G263" i="79"/>
  <c r="G264" i="79"/>
  <c r="G265" i="79"/>
  <c r="G266" i="79"/>
  <c r="G267" i="79"/>
  <c r="G268" i="79"/>
  <c r="G269" i="79"/>
  <c r="G270" i="79"/>
  <c r="G271" i="79"/>
  <c r="G272" i="79"/>
  <c r="G273" i="79"/>
  <c r="G274" i="79"/>
  <c r="G275" i="79"/>
  <c r="G276" i="79"/>
  <c r="G277" i="79"/>
  <c r="G278" i="79"/>
  <c r="G279" i="79"/>
  <c r="G280" i="79"/>
  <c r="G281" i="79"/>
  <c r="G282" i="79"/>
  <c r="G283" i="79"/>
  <c r="G284" i="79"/>
  <c r="G285" i="79"/>
  <c r="G286" i="79"/>
  <c r="G287" i="79"/>
  <c r="G288" i="79"/>
  <c r="G289" i="79"/>
  <c r="G290" i="79"/>
  <c r="G291" i="79"/>
  <c r="G292" i="79"/>
  <c r="G293" i="79"/>
  <c r="G294" i="79"/>
  <c r="G295" i="79"/>
  <c r="G296" i="79"/>
  <c r="G297" i="79"/>
  <c r="G298" i="79"/>
  <c r="G299" i="79"/>
  <c r="G300" i="79"/>
  <c r="G301" i="79"/>
  <c r="G302" i="79"/>
  <c r="G303" i="79"/>
  <c r="G304" i="79"/>
  <c r="G305" i="79"/>
  <c r="G306" i="79"/>
  <c r="G307" i="79"/>
  <c r="G308" i="79"/>
  <c r="G309" i="79"/>
  <c r="G310" i="79"/>
  <c r="G311" i="79"/>
  <c r="G312" i="79"/>
  <c r="G313" i="79"/>
  <c r="G314" i="79"/>
  <c r="G315" i="79"/>
  <c r="G316" i="79"/>
  <c r="G317" i="79"/>
  <c r="G318" i="79"/>
  <c r="G319" i="79"/>
  <c r="G320" i="79"/>
  <c r="G321" i="79"/>
  <c r="G322" i="79"/>
  <c r="G323" i="79"/>
  <c r="G324" i="79"/>
  <c r="G325" i="79"/>
  <c r="G326" i="79"/>
  <c r="G327" i="79"/>
  <c r="G328" i="79"/>
  <c r="G329" i="79"/>
  <c r="G330" i="79"/>
  <c r="G331" i="79"/>
  <c r="G332" i="79"/>
  <c r="G333" i="79"/>
  <c r="G334" i="79"/>
  <c r="G335" i="79"/>
  <c r="G336" i="79"/>
  <c r="G337" i="79"/>
  <c r="G338" i="79"/>
  <c r="G339" i="79"/>
  <c r="G340" i="79"/>
  <c r="G341" i="79"/>
  <c r="G342" i="79"/>
  <c r="G343" i="79"/>
  <c r="G344" i="79"/>
  <c r="G345" i="79"/>
  <c r="G346" i="79"/>
  <c r="G347" i="79"/>
  <c r="G348" i="79"/>
  <c r="G349" i="79"/>
  <c r="G350" i="79"/>
  <c r="G351" i="79"/>
  <c r="G352" i="79"/>
  <c r="G353" i="79"/>
  <c r="G354" i="79"/>
  <c r="G355" i="79"/>
  <c r="G356" i="79"/>
  <c r="G357" i="79"/>
  <c r="G358" i="79"/>
  <c r="G359" i="79"/>
  <c r="G360" i="79"/>
  <c r="G361" i="79"/>
  <c r="G362" i="79"/>
  <c r="G363" i="79"/>
  <c r="G364" i="79"/>
  <c r="G365" i="79"/>
  <c r="G366" i="79"/>
  <c r="G367" i="79"/>
  <c r="G368" i="79"/>
  <c r="G369" i="79"/>
  <c r="G370" i="79"/>
  <c r="G371" i="79"/>
  <c r="G372" i="79"/>
  <c r="G373" i="79"/>
  <c r="G374" i="79"/>
  <c r="G375" i="79"/>
  <c r="G376" i="79"/>
  <c r="G377" i="79"/>
  <c r="G378" i="79"/>
  <c r="G379" i="79"/>
  <c r="G380" i="79"/>
  <c r="G381" i="79"/>
  <c r="G382" i="79"/>
  <c r="G383" i="79"/>
  <c r="G384" i="79"/>
  <c r="G385" i="79"/>
  <c r="G386" i="79"/>
  <c r="G387" i="79"/>
  <c r="G388" i="79"/>
  <c r="G389" i="79"/>
  <c r="G390" i="79"/>
  <c r="G391" i="79"/>
  <c r="G392" i="79"/>
  <c r="G393" i="79"/>
  <c r="G394" i="79"/>
  <c r="G395" i="79"/>
  <c r="G396" i="79"/>
  <c r="G397" i="79"/>
  <c r="G398" i="79"/>
  <c r="G399" i="79"/>
  <c r="G400" i="79"/>
  <c r="G401" i="79"/>
  <c r="G402" i="79"/>
  <c r="G403" i="79"/>
  <c r="G404" i="79"/>
  <c r="G405" i="79"/>
  <c r="G406" i="79"/>
  <c r="G407" i="79"/>
  <c r="G408" i="79"/>
  <c r="G409" i="79"/>
  <c r="G410" i="79"/>
  <c r="G411" i="79"/>
  <c r="G412" i="79"/>
  <c r="G413" i="79"/>
  <c r="G414" i="79"/>
  <c r="G415" i="79"/>
  <c r="G416" i="79"/>
  <c r="G417" i="79"/>
  <c r="G418" i="79"/>
  <c r="G419" i="79"/>
  <c r="G420" i="79"/>
  <c r="G421" i="79"/>
  <c r="G422" i="79"/>
  <c r="G423" i="79"/>
  <c r="G424" i="79"/>
  <c r="G425" i="79"/>
  <c r="G426" i="79"/>
  <c r="G427" i="79"/>
  <c r="G428" i="79"/>
  <c r="G429" i="79"/>
  <c r="G430" i="79"/>
  <c r="G431" i="79"/>
  <c r="G432" i="79"/>
  <c r="G433" i="79"/>
  <c r="G434" i="79"/>
  <c r="G435" i="79"/>
  <c r="G436" i="79"/>
  <c r="G437" i="79"/>
  <c r="G438" i="79"/>
  <c r="G439" i="79"/>
  <c r="G440" i="79"/>
  <c r="G441" i="79"/>
  <c r="G442" i="79"/>
  <c r="G443" i="79"/>
  <c r="G444" i="79"/>
  <c r="G445" i="79"/>
  <c r="G446" i="79"/>
  <c r="G447" i="79"/>
  <c r="G448" i="79"/>
  <c r="G449" i="79"/>
  <c r="G450" i="79"/>
  <c r="G451" i="79"/>
  <c r="G452" i="79"/>
  <c r="G453" i="79"/>
  <c r="G454" i="79"/>
  <c r="G455" i="79"/>
  <c r="G456" i="79"/>
  <c r="G457" i="79"/>
  <c r="G458" i="79"/>
  <c r="G459" i="79"/>
  <c r="G460" i="79"/>
  <c r="G461" i="79"/>
  <c r="G462" i="79"/>
  <c r="G463" i="79"/>
  <c r="G464" i="79"/>
  <c r="G465" i="79"/>
  <c r="G466" i="79"/>
  <c r="G467" i="79"/>
  <c r="G468" i="79"/>
  <c r="G469" i="79"/>
  <c r="G470" i="79"/>
  <c r="G471" i="79"/>
  <c r="G472" i="79"/>
  <c r="G473" i="79"/>
  <c r="G474" i="79"/>
  <c r="G475" i="79"/>
  <c r="G476" i="79"/>
  <c r="G477" i="79"/>
  <c r="G478" i="79"/>
  <c r="G479" i="79"/>
  <c r="G480" i="79"/>
  <c r="G481" i="79"/>
  <c r="G482" i="79"/>
  <c r="G483" i="79"/>
  <c r="G484" i="79"/>
  <c r="G485" i="79"/>
  <c r="G486" i="79"/>
  <c r="G487" i="79"/>
  <c r="G488" i="79"/>
  <c r="G489" i="79"/>
  <c r="G490" i="79"/>
  <c r="G491" i="79"/>
  <c r="G492" i="79"/>
  <c r="G493" i="79"/>
  <c r="G494" i="79"/>
  <c r="G495" i="79"/>
  <c r="G496" i="79"/>
  <c r="G497" i="79"/>
  <c r="G498" i="79"/>
  <c r="G499" i="79"/>
  <c r="G500" i="79"/>
  <c r="G501" i="79"/>
  <c r="G502" i="79"/>
  <c r="G503" i="79"/>
  <c r="G504" i="79"/>
  <c r="G505" i="79"/>
  <c r="G506" i="79"/>
  <c r="G507" i="79"/>
  <c r="G508" i="79"/>
  <c r="G509" i="79"/>
  <c r="G510" i="79"/>
  <c r="G511" i="79"/>
  <c r="G512" i="79"/>
  <c r="G513" i="79"/>
  <c r="G514" i="79"/>
  <c r="G515" i="79"/>
  <c r="G516" i="79"/>
  <c r="G517" i="79"/>
  <c r="G518" i="79"/>
  <c r="G519" i="79"/>
  <c r="G520" i="79"/>
  <c r="G521" i="79"/>
  <c r="G522" i="79"/>
  <c r="G523" i="79"/>
  <c r="G524" i="79"/>
  <c r="G525" i="79"/>
  <c r="G526" i="79"/>
  <c r="G527" i="79"/>
  <c r="G528" i="79"/>
  <c r="G529" i="79"/>
  <c r="G530" i="79"/>
  <c r="G531" i="79"/>
  <c r="G532" i="79"/>
  <c r="G533" i="79"/>
  <c r="G534" i="79"/>
  <c r="G535" i="79"/>
  <c r="G536" i="79"/>
  <c r="G537" i="79"/>
  <c r="G538" i="79"/>
  <c r="G539" i="79"/>
  <c r="G540" i="79"/>
  <c r="G541" i="79"/>
  <c r="G542" i="79"/>
  <c r="G543" i="79"/>
  <c r="G544" i="79"/>
  <c r="G545" i="79"/>
  <c r="G546" i="79"/>
  <c r="G547" i="79"/>
  <c r="G548" i="79"/>
  <c r="G549" i="79"/>
  <c r="G550" i="79"/>
  <c r="G551" i="79"/>
  <c r="G552" i="79"/>
  <c r="G553" i="79"/>
  <c r="G554" i="79"/>
  <c r="G555" i="79"/>
  <c r="G556" i="79"/>
  <c r="G557" i="79"/>
  <c r="G558" i="79"/>
  <c r="G559" i="79"/>
  <c r="G560" i="79"/>
  <c r="G561" i="79"/>
  <c r="G562" i="79"/>
  <c r="G563" i="79"/>
  <c r="G564" i="79"/>
  <c r="G565" i="79"/>
  <c r="G566" i="79"/>
  <c r="G567" i="79"/>
  <c r="G568" i="79"/>
  <c r="G569" i="79"/>
  <c r="G570" i="79"/>
  <c r="G571" i="79"/>
  <c r="G572" i="79"/>
  <c r="G573" i="79"/>
  <c r="G574" i="79"/>
  <c r="G575" i="79"/>
  <c r="G576" i="79"/>
  <c r="G577" i="79"/>
  <c r="G578" i="79"/>
  <c r="G579" i="79"/>
  <c r="G580" i="79"/>
  <c r="G581" i="79"/>
  <c r="G582" i="79"/>
  <c r="G583" i="79"/>
  <c r="G584" i="79"/>
  <c r="G585" i="79"/>
  <c r="G586" i="79"/>
  <c r="G587" i="79"/>
  <c r="G588" i="79"/>
  <c r="G589" i="79"/>
  <c r="G590" i="79"/>
  <c r="G591" i="79"/>
  <c r="G592" i="79"/>
  <c r="G593" i="79"/>
  <c r="G594" i="79"/>
  <c r="G595" i="79"/>
  <c r="G596" i="79"/>
  <c r="G597" i="79"/>
  <c r="G598" i="79"/>
  <c r="G599" i="79"/>
  <c r="G600" i="79"/>
  <c r="G601" i="79"/>
  <c r="G602" i="79"/>
  <c r="G603" i="79"/>
  <c r="G604" i="79"/>
  <c r="G605" i="79"/>
  <c r="G606" i="79"/>
  <c r="G607" i="79"/>
  <c r="G608" i="79"/>
  <c r="G609" i="79"/>
  <c r="G610" i="79"/>
  <c r="G611" i="79"/>
  <c r="G612" i="79"/>
  <c r="G613" i="79"/>
  <c r="G614" i="79"/>
  <c r="G615" i="79"/>
  <c r="G616" i="79"/>
  <c r="G617" i="79"/>
  <c r="G618" i="79"/>
  <c r="G619" i="79"/>
  <c r="G620" i="79"/>
  <c r="G621" i="79"/>
  <c r="G622" i="79"/>
  <c r="G623" i="79"/>
  <c r="G624" i="79"/>
  <c r="G625" i="79"/>
  <c r="G626" i="79"/>
  <c r="G627" i="79"/>
  <c r="G628" i="79"/>
  <c r="G629" i="79"/>
  <c r="G630" i="79"/>
  <c r="G631" i="79"/>
  <c r="G632" i="79"/>
  <c r="G633" i="79"/>
  <c r="G634" i="79"/>
  <c r="G635" i="79"/>
  <c r="G636" i="79"/>
  <c r="G637" i="79"/>
  <c r="G638" i="79"/>
  <c r="G639" i="79"/>
  <c r="G640" i="79"/>
  <c r="G641" i="79"/>
  <c r="G642" i="79"/>
  <c r="G643" i="79"/>
  <c r="G644" i="79"/>
  <c r="G645" i="79"/>
  <c r="G646" i="79"/>
  <c r="G647" i="79"/>
  <c r="G648" i="79"/>
  <c r="G649" i="79"/>
  <c r="G650" i="79"/>
  <c r="G651" i="79"/>
  <c r="G652" i="79"/>
  <c r="G653" i="79"/>
  <c r="G654" i="79"/>
  <c r="G655" i="79"/>
  <c r="G656" i="79"/>
  <c r="G657" i="79"/>
  <c r="G658" i="79"/>
  <c r="G659" i="79"/>
  <c r="G660" i="79"/>
  <c r="G661" i="79"/>
  <c r="G662" i="79"/>
  <c r="G663" i="79"/>
  <c r="G664" i="79"/>
  <c r="G665" i="79"/>
  <c r="G666" i="79"/>
  <c r="G667" i="79"/>
  <c r="G668" i="79"/>
  <c r="G669" i="79"/>
  <c r="G670" i="79"/>
  <c r="G671" i="79"/>
  <c r="G672" i="79"/>
  <c r="G673" i="79"/>
  <c r="G674" i="79"/>
  <c r="G675" i="79"/>
  <c r="G676" i="79"/>
  <c r="G677" i="79"/>
  <c r="G678" i="79"/>
  <c r="G679" i="79"/>
  <c r="G680" i="79"/>
  <c r="G681" i="79"/>
  <c r="G682" i="79"/>
  <c r="G683" i="79"/>
  <c r="G684" i="79"/>
  <c r="G685" i="79"/>
  <c r="G686" i="79"/>
  <c r="G687" i="79"/>
  <c r="G688" i="79"/>
  <c r="G689" i="79"/>
  <c r="G690" i="79"/>
  <c r="G691" i="79"/>
  <c r="G692" i="79"/>
  <c r="G693" i="79"/>
  <c r="G694" i="79"/>
  <c r="G695" i="79"/>
  <c r="G696" i="79"/>
  <c r="G697" i="79"/>
  <c r="G698" i="79"/>
  <c r="G699" i="79"/>
  <c r="G700" i="79"/>
  <c r="G701" i="79"/>
  <c r="G702" i="79"/>
  <c r="G703" i="79"/>
  <c r="G704" i="79"/>
  <c r="G705" i="79"/>
  <c r="G706" i="79"/>
  <c r="G707" i="79"/>
  <c r="G708" i="79"/>
  <c r="G709" i="79"/>
  <c r="G710" i="79"/>
  <c r="G711" i="79"/>
  <c r="G712" i="79"/>
  <c r="G713" i="79"/>
  <c r="G714" i="79"/>
  <c r="G715" i="79"/>
  <c r="G716" i="79"/>
  <c r="G717" i="79"/>
  <c r="G718" i="79"/>
  <c r="G719" i="79"/>
  <c r="G720" i="79"/>
  <c r="G721" i="79"/>
  <c r="G722" i="79"/>
  <c r="G723" i="79"/>
  <c r="G724" i="79"/>
  <c r="G725" i="79"/>
  <c r="G726" i="79"/>
  <c r="G727" i="79"/>
  <c r="G728" i="79"/>
  <c r="G729" i="79"/>
  <c r="G730" i="79"/>
  <c r="G731" i="79"/>
  <c r="G732" i="79"/>
  <c r="G733" i="79"/>
  <c r="G734" i="79"/>
  <c r="G735" i="79"/>
  <c r="G736" i="79"/>
  <c r="G737" i="79"/>
  <c r="G738" i="79"/>
  <c r="G739" i="79"/>
  <c r="G740" i="79"/>
  <c r="G741" i="79"/>
  <c r="G742" i="79"/>
  <c r="G743" i="79"/>
  <c r="G744" i="79"/>
  <c r="G745" i="79"/>
  <c r="G746" i="79"/>
  <c r="G747" i="79"/>
  <c r="G748" i="79"/>
  <c r="G749" i="79"/>
  <c r="G750" i="79"/>
  <c r="G751" i="79"/>
  <c r="G752" i="79"/>
  <c r="G753" i="79"/>
  <c r="G754" i="79"/>
  <c r="G755" i="79"/>
  <c r="G756" i="79"/>
  <c r="G757" i="79"/>
  <c r="G758" i="79"/>
  <c r="G759" i="79"/>
  <c r="G760" i="79"/>
  <c r="G761" i="79"/>
  <c r="G762" i="79"/>
  <c r="G763" i="79"/>
  <c r="G764" i="79"/>
  <c r="G765" i="79"/>
  <c r="G766" i="79"/>
  <c r="G767" i="79"/>
  <c r="G768" i="79"/>
  <c r="G769" i="79"/>
  <c r="G770" i="79"/>
  <c r="G771" i="79"/>
  <c r="G772" i="79"/>
  <c r="G773" i="79"/>
  <c r="G774" i="79"/>
  <c r="G775" i="79"/>
  <c r="G776" i="79"/>
  <c r="G777" i="79"/>
  <c r="G778" i="79"/>
  <c r="G779" i="79"/>
  <c r="G780" i="79"/>
  <c r="G781" i="79"/>
  <c r="G782" i="79"/>
  <c r="G783" i="79"/>
  <c r="G784" i="79"/>
  <c r="G785" i="79"/>
  <c r="G786" i="79"/>
  <c r="G787" i="79"/>
  <c r="G788" i="79"/>
  <c r="G789" i="79"/>
  <c r="G790" i="79"/>
  <c r="G791" i="79"/>
  <c r="G792" i="79"/>
  <c r="G793" i="79"/>
  <c r="G794" i="79"/>
  <c r="G795" i="79"/>
  <c r="G796" i="79"/>
  <c r="G797" i="79"/>
  <c r="G798" i="79"/>
  <c r="G799" i="79"/>
  <c r="G800" i="79"/>
  <c r="G801" i="79"/>
  <c r="G802" i="79"/>
  <c r="G803" i="79"/>
  <c r="G804" i="79"/>
  <c r="G805" i="79"/>
  <c r="G806" i="79"/>
  <c r="G807" i="79"/>
  <c r="G808" i="79"/>
  <c r="G809" i="79"/>
  <c r="G810" i="79"/>
  <c r="G811" i="79"/>
  <c r="G812" i="79"/>
  <c r="G813" i="79"/>
  <c r="G814" i="79"/>
  <c r="G815" i="79"/>
  <c r="G816" i="79"/>
  <c r="G817" i="79"/>
  <c r="G818" i="79"/>
  <c r="G819" i="79"/>
  <c r="G820" i="79"/>
  <c r="G821" i="79"/>
  <c r="G822" i="79"/>
  <c r="G823" i="79"/>
  <c r="G824" i="79"/>
  <c r="G825" i="79"/>
  <c r="G826" i="79"/>
  <c r="G827" i="79"/>
  <c r="G828" i="79"/>
  <c r="G829" i="79"/>
  <c r="G830" i="79"/>
  <c r="G831" i="79"/>
  <c r="G832" i="79"/>
  <c r="G833" i="79"/>
  <c r="G834" i="79"/>
  <c r="G835" i="79"/>
  <c r="G836" i="79"/>
  <c r="G837" i="79"/>
  <c r="G838" i="79"/>
  <c r="G839" i="79"/>
  <c r="G840" i="79"/>
  <c r="G841" i="79"/>
  <c r="G842" i="79"/>
  <c r="G843" i="79"/>
  <c r="G844" i="79"/>
  <c r="G845" i="79"/>
  <c r="G846" i="79"/>
  <c r="G847" i="79"/>
  <c r="G848" i="79"/>
  <c r="G849" i="79"/>
  <c r="G850" i="79"/>
  <c r="G851" i="79"/>
  <c r="G852" i="79"/>
  <c r="G853" i="79"/>
  <c r="G854" i="79"/>
  <c r="G855" i="79"/>
  <c r="G856" i="79"/>
  <c r="G857" i="79"/>
  <c r="G858" i="79"/>
  <c r="G859" i="79"/>
  <c r="G860" i="79"/>
  <c r="G861" i="79"/>
  <c r="G862" i="79"/>
  <c r="G863" i="79"/>
  <c r="G864" i="79"/>
  <c r="G865" i="79"/>
  <c r="G866" i="79"/>
  <c r="G867" i="79"/>
  <c r="G868" i="79"/>
  <c r="G869" i="79"/>
  <c r="G870" i="79"/>
  <c r="G871" i="79"/>
  <c r="G872" i="79"/>
  <c r="G873" i="79"/>
  <c r="G874" i="79"/>
  <c r="G875" i="79"/>
  <c r="G876" i="79"/>
  <c r="G877" i="79"/>
  <c r="G878" i="79"/>
  <c r="G879" i="79"/>
  <c r="G880" i="79"/>
  <c r="G881" i="79"/>
  <c r="G882" i="79"/>
  <c r="G883" i="79"/>
  <c r="G884" i="79"/>
  <c r="G885" i="79"/>
  <c r="G886" i="79"/>
  <c r="G887" i="79"/>
  <c r="G888" i="79"/>
  <c r="G889" i="79"/>
  <c r="G890" i="79"/>
  <c r="G891" i="79"/>
  <c r="G892" i="79"/>
  <c r="G893" i="79"/>
  <c r="G894" i="79"/>
  <c r="G895" i="79"/>
  <c r="G896" i="79"/>
  <c r="G897" i="79"/>
  <c r="G898" i="79"/>
  <c r="G899" i="79"/>
  <c r="G900" i="79"/>
  <c r="G901" i="79"/>
  <c r="G902" i="79"/>
  <c r="G903" i="79"/>
  <c r="G904" i="79"/>
  <c r="G905" i="79"/>
  <c r="G906" i="79"/>
  <c r="G907" i="79"/>
  <c r="G908" i="79"/>
  <c r="G909" i="79"/>
  <c r="G910" i="79"/>
  <c r="G911" i="79"/>
  <c r="G912" i="79"/>
  <c r="G913" i="79"/>
  <c r="G914" i="79"/>
  <c r="G915" i="79"/>
  <c r="G916" i="79"/>
  <c r="G917" i="79"/>
  <c r="G918" i="79"/>
  <c r="G919" i="79"/>
  <c r="G920" i="79"/>
  <c r="G921" i="79"/>
  <c r="G922" i="79"/>
  <c r="G923" i="79"/>
  <c r="G924" i="79"/>
  <c r="G925" i="79"/>
  <c r="G926" i="79"/>
  <c r="G927" i="79"/>
  <c r="G928" i="79"/>
  <c r="G929" i="79"/>
  <c r="G930" i="79"/>
  <c r="G931" i="79"/>
  <c r="G932" i="79"/>
  <c r="G933" i="79"/>
  <c r="G934" i="79"/>
  <c r="G935" i="79"/>
  <c r="G936" i="79"/>
  <c r="G937" i="79"/>
  <c r="G938" i="79"/>
  <c r="G939" i="79"/>
  <c r="G940" i="79"/>
  <c r="G941" i="79"/>
  <c r="G942" i="79"/>
  <c r="G943" i="79"/>
  <c r="G944" i="79"/>
  <c r="G945" i="79"/>
  <c r="G946" i="79"/>
  <c r="G947" i="79"/>
  <c r="G948" i="79"/>
  <c r="G949" i="79"/>
  <c r="G950" i="79"/>
  <c r="G951" i="79"/>
  <c r="G952" i="79"/>
  <c r="G953" i="79"/>
  <c r="G954" i="79"/>
  <c r="G955" i="79"/>
  <c r="G956" i="79"/>
  <c r="G957" i="79"/>
  <c r="G958" i="79"/>
  <c r="G959" i="79"/>
  <c r="G960" i="79"/>
  <c r="G961" i="79"/>
  <c r="G962" i="79"/>
  <c r="G963" i="79"/>
  <c r="G964" i="79"/>
  <c r="G965" i="79"/>
  <c r="G966" i="79"/>
  <c r="G967" i="79"/>
  <c r="G968" i="79"/>
  <c r="G969" i="79"/>
  <c r="G970" i="79"/>
  <c r="G971" i="79"/>
  <c r="G972" i="79"/>
  <c r="G973" i="79"/>
  <c r="G974" i="79"/>
  <c r="G975" i="79"/>
  <c r="G976" i="79"/>
  <c r="G977" i="79"/>
  <c r="G978" i="79"/>
  <c r="G979" i="79"/>
  <c r="G980" i="79"/>
  <c r="G981" i="79"/>
  <c r="G982" i="79"/>
  <c r="G983" i="79"/>
  <c r="G984" i="79"/>
  <c r="G985" i="79"/>
  <c r="G986" i="79"/>
  <c r="G987" i="79"/>
  <c r="G988" i="79"/>
  <c r="G989" i="79"/>
  <c r="G990" i="79"/>
  <c r="G991" i="79"/>
  <c r="G992" i="79"/>
  <c r="G993" i="79"/>
  <c r="G994" i="79"/>
  <c r="G995" i="79"/>
  <c r="G996" i="79"/>
  <c r="G997" i="79"/>
  <c r="G998" i="79"/>
  <c r="G999" i="79"/>
  <c r="G1000" i="79"/>
  <c r="G1001" i="79"/>
  <c r="G1002" i="79"/>
  <c r="G1003" i="79"/>
  <c r="G1004" i="79"/>
  <c r="G1005" i="79"/>
  <c r="G1006" i="79"/>
  <c r="G1007" i="79"/>
  <c r="G1008" i="79"/>
  <c r="G1009" i="79"/>
  <c r="G1010" i="79"/>
  <c r="G1011" i="79"/>
  <c r="G1012" i="79"/>
  <c r="G1013" i="79"/>
  <c r="G1014" i="79"/>
  <c r="F17" i="79"/>
  <c r="F18" i="79"/>
  <c r="F19" i="79"/>
  <c r="F20" i="79"/>
  <c r="F21" i="79"/>
  <c r="F22" i="79"/>
  <c r="F23" i="79"/>
  <c r="F24" i="79"/>
  <c r="F25" i="79"/>
  <c r="F26" i="79"/>
  <c r="F27" i="79"/>
  <c r="F28" i="79"/>
  <c r="F29" i="79"/>
  <c r="F30" i="79"/>
  <c r="F31" i="79"/>
  <c r="F32" i="79"/>
  <c r="F33" i="79"/>
  <c r="F34" i="79"/>
  <c r="F35" i="79"/>
  <c r="F36" i="79"/>
  <c r="F37" i="79"/>
  <c r="F38" i="79"/>
  <c r="F39" i="79"/>
  <c r="F40" i="79"/>
  <c r="F41" i="79"/>
  <c r="F42" i="79"/>
  <c r="F43" i="79"/>
  <c r="F44" i="79"/>
  <c r="F45" i="79"/>
  <c r="F46" i="79"/>
  <c r="F47" i="79"/>
  <c r="F48" i="79"/>
  <c r="F49" i="79"/>
  <c r="F50" i="79"/>
  <c r="F51" i="79"/>
  <c r="F52" i="79"/>
  <c r="F53" i="79"/>
  <c r="F54" i="79"/>
  <c r="F55" i="79"/>
  <c r="F56" i="79"/>
  <c r="F57" i="79"/>
  <c r="F58" i="79"/>
  <c r="F59" i="79"/>
  <c r="F60" i="79"/>
  <c r="F61" i="79"/>
  <c r="F62" i="79"/>
  <c r="F63" i="79"/>
  <c r="F64" i="79"/>
  <c r="F65" i="79"/>
  <c r="F66" i="79"/>
  <c r="F67" i="79"/>
  <c r="F68" i="79"/>
  <c r="F69" i="79"/>
  <c r="F70" i="79"/>
  <c r="F71" i="79"/>
  <c r="F72" i="79"/>
  <c r="F73" i="79"/>
  <c r="F74" i="79"/>
  <c r="F75" i="79"/>
  <c r="F76" i="79"/>
  <c r="F77" i="79"/>
  <c r="F78" i="79"/>
  <c r="F79" i="79"/>
  <c r="F80" i="79"/>
  <c r="F81" i="79"/>
  <c r="F82" i="79"/>
  <c r="F83" i="79"/>
  <c r="F84" i="79"/>
  <c r="F85" i="79"/>
  <c r="F86" i="79"/>
  <c r="F87" i="79"/>
  <c r="F88" i="79"/>
  <c r="F89" i="79"/>
  <c r="F90" i="79"/>
  <c r="F91" i="79"/>
  <c r="F92" i="79"/>
  <c r="F93" i="79"/>
  <c r="F94" i="79"/>
  <c r="F95" i="79"/>
  <c r="F96" i="79"/>
  <c r="F97" i="79"/>
  <c r="F98" i="79"/>
  <c r="F99" i="79"/>
  <c r="F100" i="79"/>
  <c r="F101" i="79"/>
  <c r="F102" i="79"/>
  <c r="F103" i="79"/>
  <c r="F104" i="79"/>
  <c r="F105" i="79"/>
  <c r="F106" i="79"/>
  <c r="F107" i="79"/>
  <c r="F108" i="79"/>
  <c r="F109" i="79"/>
  <c r="F110" i="79"/>
  <c r="F111" i="79"/>
  <c r="F112" i="79"/>
  <c r="F113" i="79"/>
  <c r="F114" i="79"/>
  <c r="F115" i="79"/>
  <c r="F116" i="79"/>
  <c r="F117" i="79"/>
  <c r="F118" i="79"/>
  <c r="F119" i="79"/>
  <c r="F120" i="79"/>
  <c r="F121" i="79"/>
  <c r="F122" i="79"/>
  <c r="F123" i="79"/>
  <c r="F124" i="79"/>
  <c r="F125" i="79"/>
  <c r="F126" i="79"/>
  <c r="F127" i="79"/>
  <c r="F128" i="79"/>
  <c r="F129" i="79"/>
  <c r="F130" i="79"/>
  <c r="F131" i="79"/>
  <c r="F132" i="79"/>
  <c r="F133" i="79"/>
  <c r="F134" i="79"/>
  <c r="F135" i="79"/>
  <c r="F136" i="79"/>
  <c r="F137" i="79"/>
  <c r="F138" i="79"/>
  <c r="F139" i="79"/>
  <c r="F140" i="79"/>
  <c r="F141" i="79"/>
  <c r="F142" i="79"/>
  <c r="F143" i="79"/>
  <c r="F144" i="79"/>
  <c r="F145" i="79"/>
  <c r="F146" i="79"/>
  <c r="F147" i="79"/>
  <c r="F148" i="79"/>
  <c r="F149" i="79"/>
  <c r="F150" i="79"/>
  <c r="F151" i="79"/>
  <c r="F152" i="79"/>
  <c r="F153" i="79"/>
  <c r="F154" i="79"/>
  <c r="F155" i="79"/>
  <c r="F156" i="79"/>
  <c r="F157" i="79"/>
  <c r="F158" i="79"/>
  <c r="F159" i="79"/>
  <c r="F160" i="79"/>
  <c r="F161" i="79"/>
  <c r="F162" i="79"/>
  <c r="F163" i="79"/>
  <c r="F164" i="79"/>
  <c r="F165" i="79"/>
  <c r="F166" i="79"/>
  <c r="F167" i="79"/>
  <c r="F168" i="79"/>
  <c r="F169" i="79"/>
  <c r="F170" i="79"/>
  <c r="F171" i="79"/>
  <c r="F172" i="79"/>
  <c r="F173" i="79"/>
  <c r="F174" i="79"/>
  <c r="F175" i="79"/>
  <c r="F176" i="79"/>
  <c r="F177" i="79"/>
  <c r="F178" i="79"/>
  <c r="F179" i="79"/>
  <c r="F180" i="79"/>
  <c r="F181" i="79"/>
  <c r="F182" i="79"/>
  <c r="F183" i="79"/>
  <c r="F184" i="79"/>
  <c r="F185" i="79"/>
  <c r="F186" i="79"/>
  <c r="F187" i="79"/>
  <c r="F188" i="79"/>
  <c r="F189" i="79"/>
  <c r="F190" i="79"/>
  <c r="F191" i="79"/>
  <c r="F192" i="79"/>
  <c r="F193" i="79"/>
  <c r="F194" i="79"/>
  <c r="F195" i="79"/>
  <c r="F196" i="79"/>
  <c r="F197" i="79"/>
  <c r="F198" i="79"/>
  <c r="F199" i="79"/>
  <c r="F200" i="79"/>
  <c r="F201" i="79"/>
  <c r="F202" i="79"/>
  <c r="F203" i="79"/>
  <c r="F204" i="79"/>
  <c r="F205" i="79"/>
  <c r="F206" i="79"/>
  <c r="F207" i="79"/>
  <c r="F208" i="79"/>
  <c r="F209" i="79"/>
  <c r="F210" i="79"/>
  <c r="F211" i="79"/>
  <c r="F212" i="79"/>
  <c r="F213" i="79"/>
  <c r="F214" i="79"/>
  <c r="F215" i="79"/>
  <c r="F216" i="79"/>
  <c r="F217" i="79"/>
  <c r="F218" i="79"/>
  <c r="F219" i="79"/>
  <c r="F220" i="79"/>
  <c r="F221" i="79"/>
  <c r="F222" i="79"/>
  <c r="F223" i="79"/>
  <c r="F224" i="79"/>
  <c r="F225" i="79"/>
  <c r="F226" i="79"/>
  <c r="F227" i="79"/>
  <c r="F228" i="79"/>
  <c r="F229" i="79"/>
  <c r="F230" i="79"/>
  <c r="F231" i="79"/>
  <c r="F232" i="79"/>
  <c r="F233" i="79"/>
  <c r="F234" i="79"/>
  <c r="F235" i="79"/>
  <c r="F236" i="79"/>
  <c r="F237" i="79"/>
  <c r="F238" i="79"/>
  <c r="F239" i="79"/>
  <c r="F240" i="79"/>
  <c r="F241" i="79"/>
  <c r="F242" i="79"/>
  <c r="F243" i="79"/>
  <c r="F244" i="79"/>
  <c r="F245" i="79"/>
  <c r="F246" i="79"/>
  <c r="F247" i="79"/>
  <c r="F248" i="79"/>
  <c r="F249" i="79"/>
  <c r="F250" i="79"/>
  <c r="F251" i="79"/>
  <c r="F252" i="79"/>
  <c r="F253" i="79"/>
  <c r="F254" i="79"/>
  <c r="F255" i="79"/>
  <c r="F256" i="79"/>
  <c r="F257" i="79"/>
  <c r="F258" i="79"/>
  <c r="F259" i="79"/>
  <c r="F260" i="79"/>
  <c r="F261" i="79"/>
  <c r="F262" i="79"/>
  <c r="F263" i="79"/>
  <c r="F264" i="79"/>
  <c r="F265" i="79"/>
  <c r="F266" i="79"/>
  <c r="F267" i="79"/>
  <c r="F268" i="79"/>
  <c r="F269" i="79"/>
  <c r="F270" i="79"/>
  <c r="F271" i="79"/>
  <c r="F272" i="79"/>
  <c r="F273" i="79"/>
  <c r="F274" i="79"/>
  <c r="F275" i="79"/>
  <c r="F276" i="79"/>
  <c r="F277" i="79"/>
  <c r="F278" i="79"/>
  <c r="F279" i="79"/>
  <c r="F280" i="79"/>
  <c r="F281" i="79"/>
  <c r="F282" i="79"/>
  <c r="F283" i="79"/>
  <c r="F284" i="79"/>
  <c r="F285" i="79"/>
  <c r="F286" i="79"/>
  <c r="F287" i="79"/>
  <c r="F288" i="79"/>
  <c r="F289" i="79"/>
  <c r="F290" i="79"/>
  <c r="F291" i="79"/>
  <c r="F292" i="79"/>
  <c r="F293" i="79"/>
  <c r="F294" i="79"/>
  <c r="F295" i="79"/>
  <c r="F296" i="79"/>
  <c r="F297" i="79"/>
  <c r="F298" i="79"/>
  <c r="F299" i="79"/>
  <c r="F300" i="79"/>
  <c r="F301" i="79"/>
  <c r="F302" i="79"/>
  <c r="F303" i="79"/>
  <c r="F304" i="79"/>
  <c r="F305" i="79"/>
  <c r="F306" i="79"/>
  <c r="F307" i="79"/>
  <c r="F308" i="79"/>
  <c r="F309" i="79"/>
  <c r="F310" i="79"/>
  <c r="F311" i="79"/>
  <c r="F312" i="79"/>
  <c r="F313" i="79"/>
  <c r="F314" i="79"/>
  <c r="F315" i="79"/>
  <c r="F316" i="79"/>
  <c r="F317" i="79"/>
  <c r="F318" i="79"/>
  <c r="F319" i="79"/>
  <c r="F320" i="79"/>
  <c r="F321" i="79"/>
  <c r="F322" i="79"/>
  <c r="F323" i="79"/>
  <c r="F324" i="79"/>
  <c r="F325" i="79"/>
  <c r="F326" i="79"/>
  <c r="F327" i="79"/>
  <c r="F328" i="79"/>
  <c r="F329" i="79"/>
  <c r="F330" i="79"/>
  <c r="F331" i="79"/>
  <c r="F332" i="79"/>
  <c r="F333" i="79"/>
  <c r="F334" i="79"/>
  <c r="F335" i="79"/>
  <c r="F336" i="79"/>
  <c r="F337" i="79"/>
  <c r="F338" i="79"/>
  <c r="F339" i="79"/>
  <c r="F340" i="79"/>
  <c r="F341" i="79"/>
  <c r="F342" i="79"/>
  <c r="F343" i="79"/>
  <c r="F344" i="79"/>
  <c r="F345" i="79"/>
  <c r="F346" i="79"/>
  <c r="F347" i="79"/>
  <c r="F348" i="79"/>
  <c r="F349" i="79"/>
  <c r="F350" i="79"/>
  <c r="F351" i="79"/>
  <c r="F352" i="79"/>
  <c r="F353" i="79"/>
  <c r="F354" i="79"/>
  <c r="F355" i="79"/>
  <c r="F356" i="79"/>
  <c r="F357" i="79"/>
  <c r="F358" i="79"/>
  <c r="F359" i="79"/>
  <c r="F360" i="79"/>
  <c r="F361" i="79"/>
  <c r="F362" i="79"/>
  <c r="F363" i="79"/>
  <c r="F364" i="79"/>
  <c r="F365" i="79"/>
  <c r="F366" i="79"/>
  <c r="F367" i="79"/>
  <c r="F368" i="79"/>
  <c r="F369" i="79"/>
  <c r="F370" i="79"/>
  <c r="F371" i="79"/>
  <c r="F372" i="79"/>
  <c r="F373" i="79"/>
  <c r="F374" i="79"/>
  <c r="F375" i="79"/>
  <c r="F376" i="79"/>
  <c r="F377" i="79"/>
  <c r="F378" i="79"/>
  <c r="F379" i="79"/>
  <c r="F380" i="79"/>
  <c r="F381" i="79"/>
  <c r="F382" i="79"/>
  <c r="F383" i="79"/>
  <c r="F384" i="79"/>
  <c r="F385" i="79"/>
  <c r="F386" i="79"/>
  <c r="F387" i="79"/>
  <c r="F388" i="79"/>
  <c r="F389" i="79"/>
  <c r="F390" i="79"/>
  <c r="F391" i="79"/>
  <c r="F392" i="79"/>
  <c r="F393" i="79"/>
  <c r="F394" i="79"/>
  <c r="F395" i="79"/>
  <c r="F396" i="79"/>
  <c r="F397" i="79"/>
  <c r="F398" i="79"/>
  <c r="F399" i="79"/>
  <c r="F400" i="79"/>
  <c r="F401" i="79"/>
  <c r="F402" i="79"/>
  <c r="F403" i="79"/>
  <c r="F404" i="79"/>
  <c r="F405" i="79"/>
  <c r="F406" i="79"/>
  <c r="F407" i="79"/>
  <c r="F408" i="79"/>
  <c r="F409" i="79"/>
  <c r="F410" i="79"/>
  <c r="F411" i="79"/>
  <c r="F412" i="79"/>
  <c r="F413" i="79"/>
  <c r="F414" i="79"/>
  <c r="F415" i="79"/>
  <c r="F416" i="79"/>
  <c r="F417" i="79"/>
  <c r="F418" i="79"/>
  <c r="F419" i="79"/>
  <c r="F420" i="79"/>
  <c r="F421" i="79"/>
  <c r="F422" i="79"/>
  <c r="F423" i="79"/>
  <c r="F424" i="79"/>
  <c r="F425" i="79"/>
  <c r="F426" i="79"/>
  <c r="F427" i="79"/>
  <c r="F428" i="79"/>
  <c r="F429" i="79"/>
  <c r="F430" i="79"/>
  <c r="F431" i="79"/>
  <c r="F432" i="79"/>
  <c r="F433" i="79"/>
  <c r="F434" i="79"/>
  <c r="F435" i="79"/>
  <c r="F436" i="79"/>
  <c r="F437" i="79"/>
  <c r="F438" i="79"/>
  <c r="F439" i="79"/>
  <c r="F440" i="79"/>
  <c r="F441" i="79"/>
  <c r="F442" i="79"/>
  <c r="F443" i="79"/>
  <c r="F444" i="79"/>
  <c r="F445" i="79"/>
  <c r="F446" i="79"/>
  <c r="F447" i="79"/>
  <c r="F448" i="79"/>
  <c r="F449" i="79"/>
  <c r="F450" i="79"/>
  <c r="F451" i="79"/>
  <c r="F452" i="79"/>
  <c r="F453" i="79"/>
  <c r="F454" i="79"/>
  <c r="F455" i="79"/>
  <c r="F456" i="79"/>
  <c r="F457" i="79"/>
  <c r="F458" i="79"/>
  <c r="F459" i="79"/>
  <c r="F460" i="79"/>
  <c r="F461" i="79"/>
  <c r="F462" i="79"/>
  <c r="F463" i="79"/>
  <c r="F464" i="79"/>
  <c r="F465" i="79"/>
  <c r="F466" i="79"/>
  <c r="F467" i="79"/>
  <c r="F468" i="79"/>
  <c r="F469" i="79"/>
  <c r="F470" i="79"/>
  <c r="F471" i="79"/>
  <c r="F472" i="79"/>
  <c r="F473" i="79"/>
  <c r="F474" i="79"/>
  <c r="F475" i="79"/>
  <c r="F476" i="79"/>
  <c r="F477" i="79"/>
  <c r="F478" i="79"/>
  <c r="F479" i="79"/>
  <c r="F480" i="79"/>
  <c r="F481" i="79"/>
  <c r="F482" i="79"/>
  <c r="F483" i="79"/>
  <c r="F484" i="79"/>
  <c r="F485" i="79"/>
  <c r="F486" i="79"/>
  <c r="F487" i="79"/>
  <c r="F488" i="79"/>
  <c r="F489" i="79"/>
  <c r="F490" i="79"/>
  <c r="F491" i="79"/>
  <c r="F492" i="79"/>
  <c r="F493" i="79"/>
  <c r="F494" i="79"/>
  <c r="F495" i="79"/>
  <c r="F496" i="79"/>
  <c r="F497" i="79"/>
  <c r="F498" i="79"/>
  <c r="F499" i="79"/>
  <c r="F500" i="79"/>
  <c r="F501" i="79"/>
  <c r="F502" i="79"/>
  <c r="F503" i="79"/>
  <c r="F504" i="79"/>
  <c r="F505" i="79"/>
  <c r="F506" i="79"/>
  <c r="F507" i="79"/>
  <c r="F508" i="79"/>
  <c r="F509" i="79"/>
  <c r="F510" i="79"/>
  <c r="F511" i="79"/>
  <c r="F512" i="79"/>
  <c r="F513" i="79"/>
  <c r="F514" i="79"/>
  <c r="F515" i="79"/>
  <c r="F516" i="79"/>
  <c r="F517" i="79"/>
  <c r="F518" i="79"/>
  <c r="F519" i="79"/>
  <c r="F520" i="79"/>
  <c r="F521" i="79"/>
  <c r="F522" i="79"/>
  <c r="F523" i="79"/>
  <c r="F524" i="79"/>
  <c r="F525" i="79"/>
  <c r="F526" i="79"/>
  <c r="F527" i="79"/>
  <c r="F528" i="79"/>
  <c r="F529" i="79"/>
  <c r="F530" i="79"/>
  <c r="F531" i="79"/>
  <c r="F532" i="79"/>
  <c r="F533" i="79"/>
  <c r="F534" i="79"/>
  <c r="F535" i="79"/>
  <c r="F536" i="79"/>
  <c r="F537" i="79"/>
  <c r="F538" i="79"/>
  <c r="F539" i="79"/>
  <c r="F540" i="79"/>
  <c r="F541" i="79"/>
  <c r="F542" i="79"/>
  <c r="F543" i="79"/>
  <c r="F544" i="79"/>
  <c r="F545" i="79"/>
  <c r="F546" i="79"/>
  <c r="F547" i="79"/>
  <c r="F548" i="79"/>
  <c r="F549" i="79"/>
  <c r="F550" i="79"/>
  <c r="F551" i="79"/>
  <c r="F552" i="79"/>
  <c r="F553" i="79"/>
  <c r="F554" i="79"/>
  <c r="F555" i="79"/>
  <c r="F556" i="79"/>
  <c r="F557" i="79"/>
  <c r="F558" i="79"/>
  <c r="F559" i="79"/>
  <c r="F560" i="79"/>
  <c r="F561" i="79"/>
  <c r="F562" i="79"/>
  <c r="F563" i="79"/>
  <c r="F564" i="79"/>
  <c r="F565" i="79"/>
  <c r="F566" i="79"/>
  <c r="F567" i="79"/>
  <c r="F568" i="79"/>
  <c r="F569" i="79"/>
  <c r="F570" i="79"/>
  <c r="F571" i="79"/>
  <c r="F572" i="79"/>
  <c r="F573" i="79"/>
  <c r="F574" i="79"/>
  <c r="F575" i="79"/>
  <c r="F576" i="79"/>
  <c r="F577" i="79"/>
  <c r="F578" i="79"/>
  <c r="F579" i="79"/>
  <c r="F580" i="79"/>
  <c r="F581" i="79"/>
  <c r="F582" i="79"/>
  <c r="F583" i="79"/>
  <c r="F584" i="79"/>
  <c r="F585" i="79"/>
  <c r="F586" i="79"/>
  <c r="F587" i="79"/>
  <c r="F588" i="79"/>
  <c r="F589" i="79"/>
  <c r="F590" i="79"/>
  <c r="F591" i="79"/>
  <c r="F592" i="79"/>
  <c r="F593" i="79"/>
  <c r="F594" i="79"/>
  <c r="F595" i="79"/>
  <c r="F596" i="79"/>
  <c r="F597" i="79"/>
  <c r="F598" i="79"/>
  <c r="F599" i="79"/>
  <c r="F600" i="79"/>
  <c r="F601" i="79"/>
  <c r="F602" i="79"/>
  <c r="F603" i="79"/>
  <c r="F604" i="79"/>
  <c r="F605" i="79"/>
  <c r="F606" i="79"/>
  <c r="F607" i="79"/>
  <c r="F608" i="79"/>
  <c r="F609" i="79"/>
  <c r="F610" i="79"/>
  <c r="F611" i="79"/>
  <c r="F612" i="79"/>
  <c r="F613" i="79"/>
  <c r="F614" i="79"/>
  <c r="F615" i="79"/>
  <c r="F616" i="79"/>
  <c r="F617" i="79"/>
  <c r="F618" i="79"/>
  <c r="F619" i="79"/>
  <c r="F620" i="79"/>
  <c r="F621" i="79"/>
  <c r="F622" i="79"/>
  <c r="F623" i="79"/>
  <c r="F624" i="79"/>
  <c r="F625" i="79"/>
  <c r="F626" i="79"/>
  <c r="F627" i="79"/>
  <c r="F628" i="79"/>
  <c r="F629" i="79"/>
  <c r="F630" i="79"/>
  <c r="F631" i="79"/>
  <c r="F632" i="79"/>
  <c r="F633" i="79"/>
  <c r="F634" i="79"/>
  <c r="F635" i="79"/>
  <c r="F636" i="79"/>
  <c r="F637" i="79"/>
  <c r="F638" i="79"/>
  <c r="F639" i="79"/>
  <c r="F640" i="79"/>
  <c r="F641" i="79"/>
  <c r="F642" i="79"/>
  <c r="F643" i="79"/>
  <c r="F644" i="79"/>
  <c r="F645" i="79"/>
  <c r="F646" i="79"/>
  <c r="F647" i="79"/>
  <c r="F648" i="79"/>
  <c r="F649" i="79"/>
  <c r="F650" i="79"/>
  <c r="F651" i="79"/>
  <c r="F652" i="79"/>
  <c r="F653" i="79"/>
  <c r="F654" i="79"/>
  <c r="F655" i="79"/>
  <c r="F656" i="79"/>
  <c r="F657" i="79"/>
  <c r="F658" i="79"/>
  <c r="F659" i="79"/>
  <c r="F660" i="79"/>
  <c r="F661" i="79"/>
  <c r="F662" i="79"/>
  <c r="F663" i="79"/>
  <c r="F664" i="79"/>
  <c r="F665" i="79"/>
  <c r="F666" i="79"/>
  <c r="F667" i="79"/>
  <c r="F668" i="79"/>
  <c r="F669" i="79"/>
  <c r="F670" i="79"/>
  <c r="F671" i="79"/>
  <c r="F672" i="79"/>
  <c r="F673" i="79"/>
  <c r="F674" i="79"/>
  <c r="F675" i="79"/>
  <c r="F676" i="79"/>
  <c r="F677" i="79"/>
  <c r="F678" i="79"/>
  <c r="F679" i="79"/>
  <c r="F680" i="79"/>
  <c r="F681" i="79"/>
  <c r="F682" i="79"/>
  <c r="F683" i="79"/>
  <c r="F684" i="79"/>
  <c r="F685" i="79"/>
  <c r="F686" i="79"/>
  <c r="F687" i="79"/>
  <c r="F688" i="79"/>
  <c r="F689" i="79"/>
  <c r="F690" i="79"/>
  <c r="F691" i="79"/>
  <c r="F692" i="79"/>
  <c r="F693" i="79"/>
  <c r="F694" i="79"/>
  <c r="F695" i="79"/>
  <c r="F696" i="79"/>
  <c r="F697" i="79"/>
  <c r="F698" i="79"/>
  <c r="F699" i="79"/>
  <c r="F700" i="79"/>
  <c r="F701" i="79"/>
  <c r="F702" i="79"/>
  <c r="F703" i="79"/>
  <c r="F704" i="79"/>
  <c r="F705" i="79"/>
  <c r="F706" i="79"/>
  <c r="F707" i="79"/>
  <c r="F708" i="79"/>
  <c r="F709" i="79"/>
  <c r="F710" i="79"/>
  <c r="F711" i="79"/>
  <c r="F712" i="79"/>
  <c r="F713" i="79"/>
  <c r="F714" i="79"/>
  <c r="F715" i="79"/>
  <c r="F716" i="79"/>
  <c r="F717" i="79"/>
  <c r="F718" i="79"/>
  <c r="F719" i="79"/>
  <c r="F720" i="79"/>
  <c r="F721" i="79"/>
  <c r="F722" i="79"/>
  <c r="F723" i="79"/>
  <c r="F724" i="79"/>
  <c r="F725" i="79"/>
  <c r="F726" i="79"/>
  <c r="F727" i="79"/>
  <c r="F728" i="79"/>
  <c r="F729" i="79"/>
  <c r="F730" i="79"/>
  <c r="F731" i="79"/>
  <c r="F732" i="79"/>
  <c r="F733" i="79"/>
  <c r="F734" i="79"/>
  <c r="F735" i="79"/>
  <c r="F736" i="79"/>
  <c r="F737" i="79"/>
  <c r="F738" i="79"/>
  <c r="F739" i="79"/>
  <c r="F740" i="79"/>
  <c r="F741" i="79"/>
  <c r="F742" i="79"/>
  <c r="F743" i="79"/>
  <c r="F744" i="79"/>
  <c r="F745" i="79"/>
  <c r="F746" i="79"/>
  <c r="F747" i="79"/>
  <c r="F748" i="79"/>
  <c r="F749" i="79"/>
  <c r="F750" i="79"/>
  <c r="F751" i="79"/>
  <c r="F752" i="79"/>
  <c r="F753" i="79"/>
  <c r="F754" i="79"/>
  <c r="F755" i="79"/>
  <c r="F756" i="79"/>
  <c r="F757" i="79"/>
  <c r="F758" i="79"/>
  <c r="F759" i="79"/>
  <c r="F760" i="79"/>
  <c r="F761" i="79"/>
  <c r="F762" i="79"/>
  <c r="F763" i="79"/>
  <c r="F764" i="79"/>
  <c r="F765" i="79"/>
  <c r="F766" i="79"/>
  <c r="F767" i="79"/>
  <c r="F768" i="79"/>
  <c r="F769" i="79"/>
  <c r="F770" i="79"/>
  <c r="F771" i="79"/>
  <c r="F772" i="79"/>
  <c r="F773" i="79"/>
  <c r="F774" i="79"/>
  <c r="F775" i="79"/>
  <c r="F776" i="79"/>
  <c r="F777" i="79"/>
  <c r="F778" i="79"/>
  <c r="F779" i="79"/>
  <c r="F780" i="79"/>
  <c r="F781" i="79"/>
  <c r="F782" i="79"/>
  <c r="F783" i="79"/>
  <c r="F784" i="79"/>
  <c r="F785" i="79"/>
  <c r="F786" i="79"/>
  <c r="F787" i="79"/>
  <c r="F788" i="79"/>
  <c r="F789" i="79"/>
  <c r="F790" i="79"/>
  <c r="F791" i="79"/>
  <c r="F792" i="79"/>
  <c r="F793" i="79"/>
  <c r="F794" i="79"/>
  <c r="F795" i="79"/>
  <c r="F796" i="79"/>
  <c r="F797" i="79"/>
  <c r="F798" i="79"/>
  <c r="F799" i="79"/>
  <c r="F800" i="79"/>
  <c r="F801" i="79"/>
  <c r="F802" i="79"/>
  <c r="F803" i="79"/>
  <c r="F804" i="79"/>
  <c r="F805" i="79"/>
  <c r="F806" i="79"/>
  <c r="F807" i="79"/>
  <c r="F808" i="79"/>
  <c r="F809" i="79"/>
  <c r="F810" i="79"/>
  <c r="F811" i="79"/>
  <c r="F812" i="79"/>
  <c r="F813" i="79"/>
  <c r="F814" i="79"/>
  <c r="F815" i="79"/>
  <c r="F816" i="79"/>
  <c r="F817" i="79"/>
  <c r="F818" i="79"/>
  <c r="F819" i="79"/>
  <c r="F820" i="79"/>
  <c r="F821" i="79"/>
  <c r="F822" i="79"/>
  <c r="F823" i="79"/>
  <c r="F824" i="79"/>
  <c r="F825" i="79"/>
  <c r="F826" i="79"/>
  <c r="F827" i="79"/>
  <c r="F828" i="79"/>
  <c r="F829" i="79"/>
  <c r="F830" i="79"/>
  <c r="F831" i="79"/>
  <c r="F832" i="79"/>
  <c r="F833" i="79"/>
  <c r="F834" i="79"/>
  <c r="F835" i="79"/>
  <c r="F836" i="79"/>
  <c r="F837" i="79"/>
  <c r="F838" i="79"/>
  <c r="F839" i="79"/>
  <c r="F840" i="79"/>
  <c r="F841" i="79"/>
  <c r="F842" i="79"/>
  <c r="F843" i="79"/>
  <c r="F844" i="79"/>
  <c r="F845" i="79"/>
  <c r="F846" i="79"/>
  <c r="F847" i="79"/>
  <c r="F848" i="79"/>
  <c r="F849" i="79"/>
  <c r="F850" i="79"/>
  <c r="F851" i="79"/>
  <c r="F852" i="79"/>
  <c r="F853" i="79"/>
  <c r="F854" i="79"/>
  <c r="F855" i="79"/>
  <c r="F856" i="79"/>
  <c r="F857" i="79"/>
  <c r="F858" i="79"/>
  <c r="F859" i="79"/>
  <c r="F860" i="79"/>
  <c r="F861" i="79"/>
  <c r="F862" i="79"/>
  <c r="F863" i="79"/>
  <c r="F864" i="79"/>
  <c r="F865" i="79"/>
  <c r="F866" i="79"/>
  <c r="F867" i="79"/>
  <c r="F868" i="79"/>
  <c r="F869" i="79"/>
  <c r="F870" i="79"/>
  <c r="F871" i="79"/>
  <c r="F872" i="79"/>
  <c r="F873" i="79"/>
  <c r="F874" i="79"/>
  <c r="F875" i="79"/>
  <c r="F876" i="79"/>
  <c r="F877" i="79"/>
  <c r="F878" i="79"/>
  <c r="F879" i="79"/>
  <c r="F880" i="79"/>
  <c r="F881" i="79"/>
  <c r="F882" i="79"/>
  <c r="F883" i="79"/>
  <c r="F884" i="79"/>
  <c r="F885" i="79"/>
  <c r="F886" i="79"/>
  <c r="F887" i="79"/>
  <c r="F888" i="79"/>
  <c r="F889" i="79"/>
  <c r="F890" i="79"/>
  <c r="F891" i="79"/>
  <c r="F892" i="79"/>
  <c r="F893" i="79"/>
  <c r="F894" i="79"/>
  <c r="F895" i="79"/>
  <c r="F896" i="79"/>
  <c r="F897" i="79"/>
  <c r="F898" i="79"/>
  <c r="F899" i="79"/>
  <c r="F900" i="79"/>
  <c r="F901" i="79"/>
  <c r="F902" i="79"/>
  <c r="F903" i="79"/>
  <c r="F904" i="79"/>
  <c r="F905" i="79"/>
  <c r="F906" i="79"/>
  <c r="F907" i="79"/>
  <c r="F908" i="79"/>
  <c r="F909" i="79"/>
  <c r="F910" i="79"/>
  <c r="F911" i="79"/>
  <c r="F912" i="79"/>
  <c r="F913" i="79"/>
  <c r="F914" i="79"/>
  <c r="F915" i="79"/>
  <c r="F916" i="79"/>
  <c r="F917" i="79"/>
  <c r="F918" i="79"/>
  <c r="F919" i="79"/>
  <c r="F920" i="79"/>
  <c r="F921" i="79"/>
  <c r="F922" i="79"/>
  <c r="F923" i="79"/>
  <c r="F924" i="79"/>
  <c r="F925" i="79"/>
  <c r="F926" i="79"/>
  <c r="F927" i="79"/>
  <c r="F928" i="79"/>
  <c r="F929" i="79"/>
  <c r="F930" i="79"/>
  <c r="F931" i="79"/>
  <c r="F932" i="79"/>
  <c r="F933" i="79"/>
  <c r="F934" i="79"/>
  <c r="F935" i="79"/>
  <c r="F936" i="79"/>
  <c r="F937" i="79"/>
  <c r="F938" i="79"/>
  <c r="F939" i="79"/>
  <c r="F940" i="79"/>
  <c r="F941" i="79"/>
  <c r="F942" i="79"/>
  <c r="F943" i="79"/>
  <c r="F944" i="79"/>
  <c r="F945" i="79"/>
  <c r="F946" i="79"/>
  <c r="F947" i="79"/>
  <c r="F948" i="79"/>
  <c r="F949" i="79"/>
  <c r="F950" i="79"/>
  <c r="F951" i="79"/>
  <c r="F952" i="79"/>
  <c r="F953" i="79"/>
  <c r="F954" i="79"/>
  <c r="F955" i="79"/>
  <c r="F956" i="79"/>
  <c r="F957" i="79"/>
  <c r="F958" i="79"/>
  <c r="F959" i="79"/>
  <c r="F960" i="79"/>
  <c r="F961" i="79"/>
  <c r="F962" i="79"/>
  <c r="F963" i="79"/>
  <c r="F964" i="79"/>
  <c r="F965" i="79"/>
  <c r="F966" i="79"/>
  <c r="F967" i="79"/>
  <c r="F968" i="79"/>
  <c r="F969" i="79"/>
  <c r="F970" i="79"/>
  <c r="F971" i="79"/>
  <c r="F972" i="79"/>
  <c r="F973" i="79"/>
  <c r="F974" i="79"/>
  <c r="F975" i="79"/>
  <c r="F976" i="79"/>
  <c r="F977" i="79"/>
  <c r="F978" i="79"/>
  <c r="F979" i="79"/>
  <c r="F980" i="79"/>
  <c r="F981" i="79"/>
  <c r="F982" i="79"/>
  <c r="F983" i="79"/>
  <c r="F984" i="79"/>
  <c r="F985" i="79"/>
  <c r="F986" i="79"/>
  <c r="F987" i="79"/>
  <c r="F988" i="79"/>
  <c r="F989" i="79"/>
  <c r="F990" i="79"/>
  <c r="F991" i="79"/>
  <c r="F992" i="79"/>
  <c r="F993" i="79"/>
  <c r="F994" i="79"/>
  <c r="F995" i="79"/>
  <c r="F996" i="79"/>
  <c r="F997" i="79"/>
  <c r="F998" i="79"/>
  <c r="F999" i="79"/>
  <c r="F1000" i="79"/>
  <c r="F1001" i="79"/>
  <c r="F1002" i="79"/>
  <c r="F1003" i="79"/>
  <c r="F1004" i="79"/>
  <c r="F1005" i="79"/>
  <c r="F1006" i="79"/>
  <c r="F1007" i="79"/>
  <c r="F1008" i="79"/>
  <c r="F1009" i="79"/>
  <c r="F1010" i="79"/>
  <c r="F1011" i="79"/>
  <c r="F1012" i="79"/>
  <c r="F1013" i="79"/>
  <c r="F1014" i="79"/>
  <c r="E17" i="79"/>
  <c r="E18" i="79"/>
  <c r="E19" i="79"/>
  <c r="E20" i="79"/>
  <c r="E21" i="79"/>
  <c r="E22" i="79"/>
  <c r="E23" i="79"/>
  <c r="E24" i="79"/>
  <c r="E25" i="79"/>
  <c r="E26" i="79"/>
  <c r="E27" i="79"/>
  <c r="E28" i="79"/>
  <c r="E29" i="79"/>
  <c r="E30" i="79"/>
  <c r="E31" i="79"/>
  <c r="E32" i="79"/>
  <c r="E33" i="79"/>
  <c r="E34" i="79"/>
  <c r="E35" i="79"/>
  <c r="E36" i="79"/>
  <c r="E37" i="79"/>
  <c r="E38" i="79"/>
  <c r="E39" i="79"/>
  <c r="E40" i="79"/>
  <c r="E41" i="79"/>
  <c r="E42" i="79"/>
  <c r="E43" i="79"/>
  <c r="E44" i="79"/>
  <c r="E45" i="79"/>
  <c r="E46" i="79"/>
  <c r="E47" i="79"/>
  <c r="E48" i="79"/>
  <c r="E49" i="79"/>
  <c r="E50" i="79"/>
  <c r="E51" i="79"/>
  <c r="E52" i="79"/>
  <c r="E53" i="79"/>
  <c r="E54" i="79"/>
  <c r="E55" i="79"/>
  <c r="E56" i="79"/>
  <c r="E57" i="79"/>
  <c r="E58" i="79"/>
  <c r="E59" i="79"/>
  <c r="E60" i="79"/>
  <c r="E61" i="79"/>
  <c r="E62" i="79"/>
  <c r="E63" i="79"/>
  <c r="E64" i="79"/>
  <c r="E65" i="79"/>
  <c r="E66" i="79"/>
  <c r="E67" i="79"/>
  <c r="E68" i="79"/>
  <c r="E69" i="79"/>
  <c r="E70" i="79"/>
  <c r="E71" i="79"/>
  <c r="E72" i="79"/>
  <c r="E73" i="79"/>
  <c r="E74" i="79"/>
  <c r="E75" i="79"/>
  <c r="E76" i="79"/>
  <c r="E77" i="79"/>
  <c r="E78" i="79"/>
  <c r="E79" i="79"/>
  <c r="E80" i="79"/>
  <c r="E81" i="79"/>
  <c r="E82" i="79"/>
  <c r="E83" i="79"/>
  <c r="E84" i="79"/>
  <c r="E85" i="79"/>
  <c r="E86" i="79"/>
  <c r="E87" i="79"/>
  <c r="E88" i="79"/>
  <c r="E89" i="79"/>
  <c r="E90" i="79"/>
  <c r="E91" i="79"/>
  <c r="E92" i="79"/>
  <c r="E93" i="79"/>
  <c r="E94" i="79"/>
  <c r="E95" i="79"/>
  <c r="E96" i="79"/>
  <c r="E97" i="79"/>
  <c r="E98" i="79"/>
  <c r="E99" i="79"/>
  <c r="E100" i="79"/>
  <c r="E101" i="79"/>
  <c r="E102" i="79"/>
  <c r="E103" i="79"/>
  <c r="E104" i="79"/>
  <c r="E105" i="79"/>
  <c r="E106" i="79"/>
  <c r="E107" i="79"/>
  <c r="E108" i="79"/>
  <c r="E109" i="79"/>
  <c r="E110" i="79"/>
  <c r="E111" i="79"/>
  <c r="E112" i="79"/>
  <c r="E113" i="79"/>
  <c r="E114" i="79"/>
  <c r="E115" i="79"/>
  <c r="E116" i="79"/>
  <c r="E117" i="79"/>
  <c r="E118" i="79"/>
  <c r="E119" i="79"/>
  <c r="E120" i="79"/>
  <c r="E121" i="79"/>
  <c r="E122" i="79"/>
  <c r="E123" i="79"/>
  <c r="E124" i="79"/>
  <c r="E125" i="79"/>
  <c r="E126" i="79"/>
  <c r="E127" i="79"/>
  <c r="E128" i="79"/>
  <c r="E129" i="79"/>
  <c r="E130" i="79"/>
  <c r="E131" i="79"/>
  <c r="E132" i="79"/>
  <c r="E133" i="79"/>
  <c r="E134" i="79"/>
  <c r="E135" i="79"/>
  <c r="E136" i="79"/>
  <c r="E137" i="79"/>
  <c r="E138" i="79"/>
  <c r="E139" i="79"/>
  <c r="E140" i="79"/>
  <c r="E141" i="79"/>
  <c r="E142" i="79"/>
  <c r="E143" i="79"/>
  <c r="E144" i="79"/>
  <c r="E145" i="79"/>
  <c r="E146" i="79"/>
  <c r="E147" i="79"/>
  <c r="E148" i="79"/>
  <c r="E149" i="79"/>
  <c r="E150" i="79"/>
  <c r="E151" i="79"/>
  <c r="E152" i="79"/>
  <c r="E153" i="79"/>
  <c r="E154" i="79"/>
  <c r="E155" i="79"/>
  <c r="E156" i="79"/>
  <c r="E157" i="79"/>
  <c r="E158" i="79"/>
  <c r="E159" i="79"/>
  <c r="E160" i="79"/>
  <c r="E161" i="79"/>
  <c r="E162" i="79"/>
  <c r="E163" i="79"/>
  <c r="E164" i="79"/>
  <c r="E165" i="79"/>
  <c r="E166" i="79"/>
  <c r="E167" i="79"/>
  <c r="E168" i="79"/>
  <c r="E169" i="79"/>
  <c r="E170" i="79"/>
  <c r="E171" i="79"/>
  <c r="E172" i="79"/>
  <c r="E173" i="79"/>
  <c r="E174" i="79"/>
  <c r="E175" i="79"/>
  <c r="E176" i="79"/>
  <c r="E177" i="79"/>
  <c r="E178" i="79"/>
  <c r="E179" i="79"/>
  <c r="E180" i="79"/>
  <c r="E181" i="79"/>
  <c r="E182" i="79"/>
  <c r="E183" i="79"/>
  <c r="E184" i="79"/>
  <c r="E185" i="79"/>
  <c r="E186" i="79"/>
  <c r="E187" i="79"/>
  <c r="E188" i="79"/>
  <c r="E189" i="79"/>
  <c r="E190" i="79"/>
  <c r="E191" i="79"/>
  <c r="E192" i="79"/>
  <c r="E193" i="79"/>
  <c r="E194" i="79"/>
  <c r="E195" i="79"/>
  <c r="E196" i="79"/>
  <c r="E197" i="79"/>
  <c r="E198" i="79"/>
  <c r="E199" i="79"/>
  <c r="E200" i="79"/>
  <c r="E201" i="79"/>
  <c r="E202" i="79"/>
  <c r="E203" i="79"/>
  <c r="E204" i="79"/>
  <c r="E205" i="79"/>
  <c r="E206" i="79"/>
  <c r="E207" i="79"/>
  <c r="E208" i="79"/>
  <c r="E209" i="79"/>
  <c r="E210" i="79"/>
  <c r="E211" i="79"/>
  <c r="E212" i="79"/>
  <c r="E213" i="79"/>
  <c r="E214" i="79"/>
  <c r="E215" i="79"/>
  <c r="E216" i="79"/>
  <c r="E217" i="79"/>
  <c r="E218" i="79"/>
  <c r="E219" i="79"/>
  <c r="E220" i="79"/>
  <c r="E221" i="79"/>
  <c r="E222" i="79"/>
  <c r="E223" i="79"/>
  <c r="E224" i="79"/>
  <c r="E225" i="79"/>
  <c r="E226" i="79"/>
  <c r="E227" i="79"/>
  <c r="E228" i="79"/>
  <c r="E229" i="79"/>
  <c r="E230" i="79"/>
  <c r="E231" i="79"/>
  <c r="E232" i="79"/>
  <c r="E233" i="79"/>
  <c r="E234" i="79"/>
  <c r="E235" i="79"/>
  <c r="E236" i="79"/>
  <c r="E237" i="79"/>
  <c r="E238" i="79"/>
  <c r="E239" i="79"/>
  <c r="E240" i="79"/>
  <c r="E241" i="79"/>
  <c r="E242" i="79"/>
  <c r="E243" i="79"/>
  <c r="E244" i="79"/>
  <c r="E245" i="79"/>
  <c r="E246" i="79"/>
  <c r="E247" i="79"/>
  <c r="E248" i="79"/>
  <c r="E249" i="79"/>
  <c r="E250" i="79"/>
  <c r="E251" i="79"/>
  <c r="E252" i="79"/>
  <c r="E253" i="79"/>
  <c r="E254" i="79"/>
  <c r="E255" i="79"/>
  <c r="E256" i="79"/>
  <c r="E257" i="79"/>
  <c r="E258" i="79"/>
  <c r="E259" i="79"/>
  <c r="E260" i="79"/>
  <c r="E261" i="79"/>
  <c r="E262" i="79"/>
  <c r="E263" i="79"/>
  <c r="E264" i="79"/>
  <c r="E265" i="79"/>
  <c r="E266" i="79"/>
  <c r="E267" i="79"/>
  <c r="E268" i="79"/>
  <c r="E269" i="79"/>
  <c r="E270" i="79"/>
  <c r="E271" i="79"/>
  <c r="E272" i="79"/>
  <c r="E273" i="79"/>
  <c r="E274" i="79"/>
  <c r="E275" i="79"/>
  <c r="E276" i="79"/>
  <c r="E277" i="79"/>
  <c r="E278" i="79"/>
  <c r="E279" i="79"/>
  <c r="E280" i="79"/>
  <c r="E281" i="79"/>
  <c r="E282" i="79"/>
  <c r="E283" i="79"/>
  <c r="E284" i="79"/>
  <c r="E285" i="79"/>
  <c r="E286" i="79"/>
  <c r="E287" i="79"/>
  <c r="E288" i="79"/>
  <c r="E289" i="79"/>
  <c r="E290" i="79"/>
  <c r="E291" i="79"/>
  <c r="E292" i="79"/>
  <c r="E293" i="79"/>
  <c r="E294" i="79"/>
  <c r="E295" i="79"/>
  <c r="E296" i="79"/>
  <c r="E297" i="79"/>
  <c r="E298" i="79"/>
  <c r="E299" i="79"/>
  <c r="E300" i="79"/>
  <c r="E301" i="79"/>
  <c r="E302" i="79"/>
  <c r="E303" i="79"/>
  <c r="E304" i="79"/>
  <c r="E305" i="79"/>
  <c r="E306" i="79"/>
  <c r="E307" i="79"/>
  <c r="E308" i="79"/>
  <c r="E309" i="79"/>
  <c r="E310" i="79"/>
  <c r="E311" i="79"/>
  <c r="E312" i="79"/>
  <c r="E313" i="79"/>
  <c r="E314" i="79"/>
  <c r="E315" i="79"/>
  <c r="E316" i="79"/>
  <c r="E317" i="79"/>
  <c r="E318" i="79"/>
  <c r="E319" i="79"/>
  <c r="E320" i="79"/>
  <c r="E321" i="79"/>
  <c r="E322" i="79"/>
  <c r="E323" i="79"/>
  <c r="E324" i="79"/>
  <c r="E325" i="79"/>
  <c r="E326" i="79"/>
  <c r="E327" i="79"/>
  <c r="E328" i="79"/>
  <c r="E329" i="79"/>
  <c r="E330" i="79"/>
  <c r="E331" i="79"/>
  <c r="E332" i="79"/>
  <c r="E333" i="79"/>
  <c r="E334" i="79"/>
  <c r="E335" i="79"/>
  <c r="E336" i="79"/>
  <c r="E337" i="79"/>
  <c r="E338" i="79"/>
  <c r="E339" i="79"/>
  <c r="E340" i="79"/>
  <c r="E341" i="79"/>
  <c r="E342" i="79"/>
  <c r="E343" i="79"/>
  <c r="E344" i="79"/>
  <c r="E345" i="79"/>
  <c r="E346" i="79"/>
  <c r="E347" i="79"/>
  <c r="E348" i="79"/>
  <c r="E349" i="79"/>
  <c r="E350" i="79"/>
  <c r="E351" i="79"/>
  <c r="E352" i="79"/>
  <c r="E353" i="79"/>
  <c r="E354" i="79"/>
  <c r="E355" i="79"/>
  <c r="E356" i="79"/>
  <c r="E357" i="79"/>
  <c r="E358" i="79"/>
  <c r="E359" i="79"/>
  <c r="E360" i="79"/>
  <c r="E361" i="79"/>
  <c r="E362" i="79"/>
  <c r="E363" i="79"/>
  <c r="E364" i="79"/>
  <c r="E365" i="79"/>
  <c r="E366" i="79"/>
  <c r="E367" i="79"/>
  <c r="E368" i="79"/>
  <c r="E369" i="79"/>
  <c r="E370" i="79"/>
  <c r="E371" i="79"/>
  <c r="E372" i="79"/>
  <c r="E373" i="79"/>
  <c r="E374" i="79"/>
  <c r="E375" i="79"/>
  <c r="E376" i="79"/>
  <c r="E377" i="79"/>
  <c r="E378" i="79"/>
  <c r="E379" i="79"/>
  <c r="E380" i="79"/>
  <c r="E381" i="79"/>
  <c r="E382" i="79"/>
  <c r="E383" i="79"/>
  <c r="E384" i="79"/>
  <c r="E385" i="79"/>
  <c r="E386" i="79"/>
  <c r="E387" i="79"/>
  <c r="E388" i="79"/>
  <c r="E389" i="79"/>
  <c r="E390" i="79"/>
  <c r="E391" i="79"/>
  <c r="E392" i="79"/>
  <c r="E393" i="79"/>
  <c r="E394" i="79"/>
  <c r="E395" i="79"/>
  <c r="E396" i="79"/>
  <c r="E397" i="79"/>
  <c r="E398" i="79"/>
  <c r="E399" i="79"/>
  <c r="E400" i="79"/>
  <c r="E401" i="79"/>
  <c r="E402" i="79"/>
  <c r="E403" i="79"/>
  <c r="E404" i="79"/>
  <c r="E405" i="79"/>
  <c r="E406" i="79"/>
  <c r="E407" i="79"/>
  <c r="E408" i="79"/>
  <c r="E409" i="79"/>
  <c r="E410" i="79"/>
  <c r="E411" i="79"/>
  <c r="E412" i="79"/>
  <c r="E413" i="79"/>
  <c r="E414" i="79"/>
  <c r="E415" i="79"/>
  <c r="E416" i="79"/>
  <c r="E417" i="79"/>
  <c r="E418" i="79"/>
  <c r="E419" i="79"/>
  <c r="E420" i="79"/>
  <c r="E421" i="79"/>
  <c r="E422" i="79"/>
  <c r="E423" i="79"/>
  <c r="E424" i="79"/>
  <c r="E425" i="79"/>
  <c r="E426" i="79"/>
  <c r="E427" i="79"/>
  <c r="E428" i="79"/>
  <c r="E429" i="79"/>
  <c r="E430" i="79"/>
  <c r="E431" i="79"/>
  <c r="E432" i="79"/>
  <c r="E433" i="79"/>
  <c r="E434" i="79"/>
  <c r="E435" i="79"/>
  <c r="E436" i="79"/>
  <c r="E437" i="79"/>
  <c r="E438" i="79"/>
  <c r="E439" i="79"/>
  <c r="E440" i="79"/>
  <c r="E441" i="79"/>
  <c r="E442" i="79"/>
  <c r="E443" i="79"/>
  <c r="E444" i="79"/>
  <c r="E445" i="79"/>
  <c r="E446" i="79"/>
  <c r="E447" i="79"/>
  <c r="E448" i="79"/>
  <c r="E449" i="79"/>
  <c r="E450" i="79"/>
  <c r="E451" i="79"/>
  <c r="E452" i="79"/>
  <c r="E453" i="79"/>
  <c r="E454" i="79"/>
  <c r="E455" i="79"/>
  <c r="E456" i="79"/>
  <c r="E457" i="79"/>
  <c r="E458" i="79"/>
  <c r="E459" i="79"/>
  <c r="E460" i="79"/>
  <c r="E461" i="79"/>
  <c r="E462" i="79"/>
  <c r="E463" i="79"/>
  <c r="E464" i="79"/>
  <c r="E465" i="79"/>
  <c r="E466" i="79"/>
  <c r="E467" i="79"/>
  <c r="E468" i="79"/>
  <c r="E469" i="79"/>
  <c r="E470" i="79"/>
  <c r="E471" i="79"/>
  <c r="E472" i="79"/>
  <c r="E473" i="79"/>
  <c r="E474" i="79"/>
  <c r="E475" i="79"/>
  <c r="E476" i="79"/>
  <c r="E477" i="79"/>
  <c r="E478" i="79"/>
  <c r="E479" i="79"/>
  <c r="E480" i="79"/>
  <c r="E481" i="79"/>
  <c r="E482" i="79"/>
  <c r="E483" i="79"/>
  <c r="E484" i="79"/>
  <c r="E485" i="79"/>
  <c r="E486" i="79"/>
  <c r="E487" i="79"/>
  <c r="E488" i="79"/>
  <c r="E489" i="79"/>
  <c r="E490" i="79"/>
  <c r="E491" i="79"/>
  <c r="E492" i="79"/>
  <c r="E493" i="79"/>
  <c r="E494" i="79"/>
  <c r="E495" i="79"/>
  <c r="E496" i="79"/>
  <c r="E497" i="79"/>
  <c r="E498" i="79"/>
  <c r="E499" i="79"/>
  <c r="E500" i="79"/>
  <c r="E501" i="79"/>
  <c r="E502" i="79"/>
  <c r="E503" i="79"/>
  <c r="E504" i="79"/>
  <c r="E505" i="79"/>
  <c r="E506" i="79"/>
  <c r="E507" i="79"/>
  <c r="E508" i="79"/>
  <c r="E509" i="79"/>
  <c r="E510" i="79"/>
  <c r="E511" i="79"/>
  <c r="E512" i="79"/>
  <c r="E513" i="79"/>
  <c r="E514" i="79"/>
  <c r="E515" i="79"/>
  <c r="E516" i="79"/>
  <c r="E517" i="79"/>
  <c r="E518" i="79"/>
  <c r="E519" i="79"/>
  <c r="E520" i="79"/>
  <c r="E521" i="79"/>
  <c r="E522" i="79"/>
  <c r="E523" i="79"/>
  <c r="E524" i="79"/>
  <c r="E525" i="79"/>
  <c r="E526" i="79"/>
  <c r="E527" i="79"/>
  <c r="E528" i="79"/>
  <c r="E529" i="79"/>
  <c r="E530" i="79"/>
  <c r="E531" i="79"/>
  <c r="E532" i="79"/>
  <c r="E533" i="79"/>
  <c r="E534" i="79"/>
  <c r="E535" i="79"/>
  <c r="E536" i="79"/>
  <c r="E537" i="79"/>
  <c r="E538" i="79"/>
  <c r="E539" i="79"/>
  <c r="E540" i="79"/>
  <c r="E541" i="79"/>
  <c r="E542" i="79"/>
  <c r="E543" i="79"/>
  <c r="E544" i="79"/>
  <c r="E545" i="79"/>
  <c r="E546" i="79"/>
  <c r="E547" i="79"/>
  <c r="E548" i="79"/>
  <c r="E549" i="79"/>
  <c r="E550" i="79"/>
  <c r="E551" i="79"/>
  <c r="E552" i="79"/>
  <c r="E553" i="79"/>
  <c r="E554" i="79"/>
  <c r="E555" i="79"/>
  <c r="E556" i="79"/>
  <c r="E557" i="79"/>
  <c r="E558" i="79"/>
  <c r="E559" i="79"/>
  <c r="E560" i="79"/>
  <c r="E561" i="79"/>
  <c r="E562" i="79"/>
  <c r="E563" i="79"/>
  <c r="E564" i="79"/>
  <c r="E565" i="79"/>
  <c r="E566" i="79"/>
  <c r="E567" i="79"/>
  <c r="E568" i="79"/>
  <c r="E569" i="79"/>
  <c r="E570" i="79"/>
  <c r="E571" i="79"/>
  <c r="E572" i="79"/>
  <c r="E573" i="79"/>
  <c r="E574" i="79"/>
  <c r="E575" i="79"/>
  <c r="E576" i="79"/>
  <c r="E577" i="79"/>
  <c r="E578" i="79"/>
  <c r="E579" i="79"/>
  <c r="E580" i="79"/>
  <c r="E581" i="79"/>
  <c r="E582" i="79"/>
  <c r="E583" i="79"/>
  <c r="E584" i="79"/>
  <c r="E585" i="79"/>
  <c r="E586" i="79"/>
  <c r="E587" i="79"/>
  <c r="E588" i="79"/>
  <c r="E589" i="79"/>
  <c r="E590" i="79"/>
  <c r="E591" i="79"/>
  <c r="E592" i="79"/>
  <c r="E593" i="79"/>
  <c r="E594" i="79"/>
  <c r="E595" i="79"/>
  <c r="E596" i="79"/>
  <c r="E597" i="79"/>
  <c r="E598" i="79"/>
  <c r="E599" i="79"/>
  <c r="E600" i="79"/>
  <c r="E601" i="79"/>
  <c r="E602" i="79"/>
  <c r="E603" i="79"/>
  <c r="E604" i="79"/>
  <c r="E605" i="79"/>
  <c r="E606" i="79"/>
  <c r="E607" i="79"/>
  <c r="E608" i="79"/>
  <c r="E609" i="79"/>
  <c r="E610" i="79"/>
  <c r="E611" i="79"/>
  <c r="E612" i="79"/>
  <c r="E613" i="79"/>
  <c r="E614" i="79"/>
  <c r="E615" i="79"/>
  <c r="E616" i="79"/>
  <c r="E617" i="79"/>
  <c r="E618" i="79"/>
  <c r="E619" i="79"/>
  <c r="E620" i="79"/>
  <c r="E621" i="79"/>
  <c r="E622" i="79"/>
  <c r="E623" i="79"/>
  <c r="E624" i="79"/>
  <c r="E625" i="79"/>
  <c r="E626" i="79"/>
  <c r="E627" i="79"/>
  <c r="E628" i="79"/>
  <c r="E629" i="79"/>
  <c r="E630" i="79"/>
  <c r="E631" i="79"/>
  <c r="E632" i="79"/>
  <c r="E633" i="79"/>
  <c r="E634" i="79"/>
  <c r="E635" i="79"/>
  <c r="E636" i="79"/>
  <c r="E637" i="79"/>
  <c r="E638" i="79"/>
  <c r="E639" i="79"/>
  <c r="E640" i="79"/>
  <c r="E641" i="79"/>
  <c r="E642" i="79"/>
  <c r="E643" i="79"/>
  <c r="E644" i="79"/>
  <c r="E645" i="79"/>
  <c r="E646" i="79"/>
  <c r="E647" i="79"/>
  <c r="E648" i="79"/>
  <c r="E649" i="79"/>
  <c r="E650" i="79"/>
  <c r="E651" i="79"/>
  <c r="E652" i="79"/>
  <c r="E653" i="79"/>
  <c r="E654" i="79"/>
  <c r="E655" i="79"/>
  <c r="E656" i="79"/>
  <c r="E657" i="79"/>
  <c r="E658" i="79"/>
  <c r="E659" i="79"/>
  <c r="E660" i="79"/>
  <c r="E661" i="79"/>
  <c r="E662" i="79"/>
  <c r="E663" i="79"/>
  <c r="E664" i="79"/>
  <c r="E665" i="79"/>
  <c r="E666" i="79"/>
  <c r="E667" i="79"/>
  <c r="E668" i="79"/>
  <c r="E669" i="79"/>
  <c r="E670" i="79"/>
  <c r="E671" i="79"/>
  <c r="E672" i="79"/>
  <c r="E673" i="79"/>
  <c r="E674" i="79"/>
  <c r="E675" i="79"/>
  <c r="E676" i="79"/>
  <c r="E677" i="79"/>
  <c r="E678" i="79"/>
  <c r="E679" i="79"/>
  <c r="E680" i="79"/>
  <c r="E681" i="79"/>
  <c r="E682" i="79"/>
  <c r="E683" i="79"/>
  <c r="E684" i="79"/>
  <c r="E685" i="79"/>
  <c r="E686" i="79"/>
  <c r="E687" i="79"/>
  <c r="E688" i="79"/>
  <c r="E689" i="79"/>
  <c r="E690" i="79"/>
  <c r="E691" i="79"/>
  <c r="E692" i="79"/>
  <c r="E693" i="79"/>
  <c r="E694" i="79"/>
  <c r="E695" i="79"/>
  <c r="E696" i="79"/>
  <c r="E697" i="79"/>
  <c r="E698" i="79"/>
  <c r="E699" i="79"/>
  <c r="E700" i="79"/>
  <c r="E701" i="79"/>
  <c r="E702" i="79"/>
  <c r="E703" i="79"/>
  <c r="E704" i="79"/>
  <c r="E705" i="79"/>
  <c r="E706" i="79"/>
  <c r="E707" i="79"/>
  <c r="E708" i="79"/>
  <c r="E709" i="79"/>
  <c r="E710" i="79"/>
  <c r="E711" i="79"/>
  <c r="E712" i="79"/>
  <c r="E713" i="79"/>
  <c r="E714" i="79"/>
  <c r="E715" i="79"/>
  <c r="E716" i="79"/>
  <c r="E717" i="79"/>
  <c r="E718" i="79"/>
  <c r="E719" i="79"/>
  <c r="E720" i="79"/>
  <c r="E721" i="79"/>
  <c r="E722" i="79"/>
  <c r="E723" i="79"/>
  <c r="E724" i="79"/>
  <c r="E725" i="79"/>
  <c r="E726" i="79"/>
  <c r="E727" i="79"/>
  <c r="E728" i="79"/>
  <c r="E729" i="79"/>
  <c r="E730" i="79"/>
  <c r="E731" i="79"/>
  <c r="E732" i="79"/>
  <c r="E733" i="79"/>
  <c r="E734" i="79"/>
  <c r="E735" i="79"/>
  <c r="E736" i="79"/>
  <c r="E737" i="79"/>
  <c r="E738" i="79"/>
  <c r="E739" i="79"/>
  <c r="E740" i="79"/>
  <c r="E741" i="79"/>
  <c r="E742" i="79"/>
  <c r="E743" i="79"/>
  <c r="E744" i="79"/>
  <c r="E745" i="79"/>
  <c r="E746" i="79"/>
  <c r="E747" i="79"/>
  <c r="E748" i="79"/>
  <c r="E749" i="79"/>
  <c r="E750" i="79"/>
  <c r="E751" i="79"/>
  <c r="E752" i="79"/>
  <c r="E753" i="79"/>
  <c r="E754" i="79"/>
  <c r="E755" i="79"/>
  <c r="E756" i="79"/>
  <c r="E757" i="79"/>
  <c r="E758" i="79"/>
  <c r="E759" i="79"/>
  <c r="E760" i="79"/>
  <c r="E761" i="79"/>
  <c r="E762" i="79"/>
  <c r="E763" i="79"/>
  <c r="E764" i="79"/>
  <c r="E765" i="79"/>
  <c r="E766" i="79"/>
  <c r="E767" i="79"/>
  <c r="E768" i="79"/>
  <c r="E769" i="79"/>
  <c r="E770" i="79"/>
  <c r="E771" i="79"/>
  <c r="E772" i="79"/>
  <c r="E773" i="79"/>
  <c r="E774" i="79"/>
  <c r="E775" i="79"/>
  <c r="E776" i="79"/>
  <c r="E777" i="79"/>
  <c r="E778" i="79"/>
  <c r="E779" i="79"/>
  <c r="E780" i="79"/>
  <c r="E781" i="79"/>
  <c r="E782" i="79"/>
  <c r="E783" i="79"/>
  <c r="E784" i="79"/>
  <c r="E785" i="79"/>
  <c r="E786" i="79"/>
  <c r="E787" i="79"/>
  <c r="E788" i="79"/>
  <c r="E789" i="79"/>
  <c r="E790" i="79"/>
  <c r="E791" i="79"/>
  <c r="E792" i="79"/>
  <c r="E793" i="79"/>
  <c r="E794" i="79"/>
  <c r="E795" i="79"/>
  <c r="E796" i="79"/>
  <c r="E797" i="79"/>
  <c r="E798" i="79"/>
  <c r="E799" i="79"/>
  <c r="E800" i="79"/>
  <c r="E801" i="79"/>
  <c r="E802" i="79"/>
  <c r="E803" i="79"/>
  <c r="E804" i="79"/>
  <c r="E805" i="79"/>
  <c r="E806" i="79"/>
  <c r="E807" i="79"/>
  <c r="E808" i="79"/>
  <c r="E809" i="79"/>
  <c r="E810" i="79"/>
  <c r="E811" i="79"/>
  <c r="E812" i="79"/>
  <c r="E813" i="79"/>
  <c r="E814" i="79"/>
  <c r="E815" i="79"/>
  <c r="E816" i="79"/>
  <c r="E817" i="79"/>
  <c r="E818" i="79"/>
  <c r="E819" i="79"/>
  <c r="E820" i="79"/>
  <c r="E821" i="79"/>
  <c r="E822" i="79"/>
  <c r="E823" i="79"/>
  <c r="E824" i="79"/>
  <c r="E825" i="79"/>
  <c r="E826" i="79"/>
  <c r="E827" i="79"/>
  <c r="E828" i="79"/>
  <c r="E829" i="79"/>
  <c r="E830" i="79"/>
  <c r="E831" i="79"/>
  <c r="E832" i="79"/>
  <c r="E833" i="79"/>
  <c r="E834" i="79"/>
  <c r="E835" i="79"/>
  <c r="E836" i="79"/>
  <c r="E837" i="79"/>
  <c r="E838" i="79"/>
  <c r="E839" i="79"/>
  <c r="E840" i="79"/>
  <c r="E841" i="79"/>
  <c r="E842" i="79"/>
  <c r="E843" i="79"/>
  <c r="E844" i="79"/>
  <c r="E845" i="79"/>
  <c r="E846" i="79"/>
  <c r="E847" i="79"/>
  <c r="E848" i="79"/>
  <c r="E849" i="79"/>
  <c r="E850" i="79"/>
  <c r="E851" i="79"/>
  <c r="E852" i="79"/>
  <c r="E853" i="79"/>
  <c r="E854" i="79"/>
  <c r="E855" i="79"/>
  <c r="E856" i="79"/>
  <c r="E857" i="79"/>
  <c r="E858" i="79"/>
  <c r="E859" i="79"/>
  <c r="E860" i="79"/>
  <c r="E861" i="79"/>
  <c r="E862" i="79"/>
  <c r="E863" i="79"/>
  <c r="E864" i="79"/>
  <c r="E865" i="79"/>
  <c r="E866" i="79"/>
  <c r="E867" i="79"/>
  <c r="E868" i="79"/>
  <c r="E869" i="79"/>
  <c r="E870" i="79"/>
  <c r="E871" i="79"/>
  <c r="E872" i="79"/>
  <c r="E873" i="79"/>
  <c r="E874" i="79"/>
  <c r="E875" i="79"/>
  <c r="E876" i="79"/>
  <c r="E877" i="79"/>
  <c r="E878" i="79"/>
  <c r="E879" i="79"/>
  <c r="E880" i="79"/>
  <c r="E881" i="79"/>
  <c r="E882" i="79"/>
  <c r="E883" i="79"/>
  <c r="E884" i="79"/>
  <c r="E885" i="79"/>
  <c r="E886" i="79"/>
  <c r="E887" i="79"/>
  <c r="E888" i="79"/>
  <c r="E889" i="79"/>
  <c r="E890" i="79"/>
  <c r="E891" i="79"/>
  <c r="E892" i="79"/>
  <c r="E893" i="79"/>
  <c r="E894" i="79"/>
  <c r="E895" i="79"/>
  <c r="E896" i="79"/>
  <c r="E897" i="79"/>
  <c r="E898" i="79"/>
  <c r="E899" i="79"/>
  <c r="E900" i="79"/>
  <c r="E901" i="79"/>
  <c r="E902" i="79"/>
  <c r="E903" i="79"/>
  <c r="E904" i="79"/>
  <c r="E905" i="79"/>
  <c r="E906" i="79"/>
  <c r="E907" i="79"/>
  <c r="E908" i="79"/>
  <c r="E909" i="79"/>
  <c r="E910" i="79"/>
  <c r="E911" i="79"/>
  <c r="E912" i="79"/>
  <c r="E913" i="79"/>
  <c r="E914" i="79"/>
  <c r="E915" i="79"/>
  <c r="E916" i="79"/>
  <c r="E917" i="79"/>
  <c r="E918" i="79"/>
  <c r="E919" i="79"/>
  <c r="E920" i="79"/>
  <c r="E921" i="79"/>
  <c r="E922" i="79"/>
  <c r="E923" i="79"/>
  <c r="E924" i="79"/>
  <c r="E925" i="79"/>
  <c r="E926" i="79"/>
  <c r="E927" i="79"/>
  <c r="E928" i="79"/>
  <c r="E929" i="79"/>
  <c r="E930" i="79"/>
  <c r="E931" i="79"/>
  <c r="E932" i="79"/>
  <c r="E933" i="79"/>
  <c r="E934" i="79"/>
  <c r="E935" i="79"/>
  <c r="E936" i="79"/>
  <c r="E937" i="79"/>
  <c r="E938" i="79"/>
  <c r="E939" i="79"/>
  <c r="E940" i="79"/>
  <c r="E941" i="79"/>
  <c r="E942" i="79"/>
  <c r="E943" i="79"/>
  <c r="E944" i="79"/>
  <c r="E945" i="79"/>
  <c r="E946" i="79"/>
  <c r="E947" i="79"/>
  <c r="E948" i="79"/>
  <c r="E949" i="79"/>
  <c r="E950" i="79"/>
  <c r="E951" i="79"/>
  <c r="E952" i="79"/>
  <c r="E953" i="79"/>
  <c r="E954" i="79"/>
  <c r="E955" i="79"/>
  <c r="E956" i="79"/>
  <c r="E957" i="79"/>
  <c r="E958" i="79"/>
  <c r="E959" i="79"/>
  <c r="E960" i="79"/>
  <c r="E961" i="79"/>
  <c r="E962" i="79"/>
  <c r="E963" i="79"/>
  <c r="E964" i="79"/>
  <c r="E965" i="79"/>
  <c r="E966" i="79"/>
  <c r="E967" i="79"/>
  <c r="E968" i="79"/>
  <c r="E969" i="79"/>
  <c r="E970" i="79"/>
  <c r="E971" i="79"/>
  <c r="E972" i="79"/>
  <c r="E973" i="79"/>
  <c r="E974" i="79"/>
  <c r="E975" i="79"/>
  <c r="E976" i="79"/>
  <c r="E977" i="79"/>
  <c r="E978" i="79"/>
  <c r="E979" i="79"/>
  <c r="E980" i="79"/>
  <c r="E981" i="79"/>
  <c r="E982" i="79"/>
  <c r="E983" i="79"/>
  <c r="E984" i="79"/>
  <c r="E985" i="79"/>
  <c r="E986" i="79"/>
  <c r="E987" i="79"/>
  <c r="E988" i="79"/>
  <c r="E989" i="79"/>
  <c r="E990" i="79"/>
  <c r="E991" i="79"/>
  <c r="E992" i="79"/>
  <c r="E993" i="79"/>
  <c r="E994" i="79"/>
  <c r="E995" i="79"/>
  <c r="E996" i="79"/>
  <c r="E997" i="79"/>
  <c r="E998" i="79"/>
  <c r="E999" i="79"/>
  <c r="E1000" i="79"/>
  <c r="E1001" i="79"/>
  <c r="E1002" i="79"/>
  <c r="E1003" i="79"/>
  <c r="E1004" i="79"/>
  <c r="E1005" i="79"/>
  <c r="E1006" i="79"/>
  <c r="E1007" i="79"/>
  <c r="E1008" i="79"/>
  <c r="E1009" i="79"/>
  <c r="E1010" i="79"/>
  <c r="E1011" i="79"/>
  <c r="E1012" i="79"/>
  <c r="E1013" i="79"/>
  <c r="E1014" i="79"/>
  <c r="D17" i="79"/>
  <c r="D18" i="79"/>
  <c r="D19" i="79"/>
  <c r="D20" i="79"/>
  <c r="D21" i="79"/>
  <c r="D22" i="79"/>
  <c r="D23" i="79"/>
  <c r="D24" i="79"/>
  <c r="D25" i="79"/>
  <c r="D26" i="79"/>
  <c r="D27" i="79"/>
  <c r="D28" i="79"/>
  <c r="D29" i="79"/>
  <c r="D30" i="79"/>
  <c r="D31" i="79"/>
  <c r="D32" i="79"/>
  <c r="D33" i="79"/>
  <c r="D34" i="79"/>
  <c r="D35" i="79"/>
  <c r="D36" i="79"/>
  <c r="D37" i="79"/>
  <c r="D38" i="79"/>
  <c r="D39" i="79"/>
  <c r="D40" i="79"/>
  <c r="D41" i="79"/>
  <c r="D42" i="79"/>
  <c r="D43" i="79"/>
  <c r="D44" i="79"/>
  <c r="D45" i="79"/>
  <c r="D46" i="79"/>
  <c r="D47" i="79"/>
  <c r="D48" i="79"/>
  <c r="D49" i="79"/>
  <c r="D50" i="79"/>
  <c r="D51" i="79"/>
  <c r="D52" i="79"/>
  <c r="D53" i="79"/>
  <c r="D54" i="79"/>
  <c r="D55" i="79"/>
  <c r="D56" i="79"/>
  <c r="D57" i="79"/>
  <c r="D58" i="79"/>
  <c r="D59" i="79"/>
  <c r="D60" i="79"/>
  <c r="D61" i="79"/>
  <c r="D62" i="79"/>
  <c r="D63" i="79"/>
  <c r="D64" i="79"/>
  <c r="D65" i="79"/>
  <c r="D66" i="79"/>
  <c r="D67" i="79"/>
  <c r="D68" i="79"/>
  <c r="D69" i="79"/>
  <c r="D70" i="79"/>
  <c r="D71" i="79"/>
  <c r="D72" i="79"/>
  <c r="D73" i="79"/>
  <c r="D74" i="79"/>
  <c r="D75" i="79"/>
  <c r="D76" i="79"/>
  <c r="D77" i="79"/>
  <c r="D78" i="79"/>
  <c r="D79" i="79"/>
  <c r="D80" i="79"/>
  <c r="D81" i="79"/>
  <c r="D82" i="79"/>
  <c r="D83" i="79"/>
  <c r="D84" i="79"/>
  <c r="D85" i="79"/>
  <c r="D86" i="79"/>
  <c r="D87" i="79"/>
  <c r="D88" i="79"/>
  <c r="D89" i="79"/>
  <c r="D90" i="79"/>
  <c r="D91" i="79"/>
  <c r="D92" i="79"/>
  <c r="D93" i="79"/>
  <c r="D94" i="79"/>
  <c r="D95" i="79"/>
  <c r="D96" i="79"/>
  <c r="D97" i="79"/>
  <c r="D98" i="79"/>
  <c r="D99" i="79"/>
  <c r="D100" i="79"/>
  <c r="D101" i="79"/>
  <c r="D102" i="79"/>
  <c r="D103" i="79"/>
  <c r="D104" i="79"/>
  <c r="D105" i="79"/>
  <c r="D106" i="79"/>
  <c r="D107" i="79"/>
  <c r="D108" i="79"/>
  <c r="D109" i="79"/>
  <c r="D110" i="79"/>
  <c r="D111" i="79"/>
  <c r="D112" i="79"/>
  <c r="D113" i="79"/>
  <c r="D114" i="79"/>
  <c r="D115" i="79"/>
  <c r="D116" i="79"/>
  <c r="D117" i="79"/>
  <c r="D118" i="79"/>
  <c r="D119" i="79"/>
  <c r="D120" i="79"/>
  <c r="D121" i="79"/>
  <c r="D122" i="79"/>
  <c r="D123" i="79"/>
  <c r="D124" i="79"/>
  <c r="D125" i="79"/>
  <c r="D126" i="79"/>
  <c r="D127" i="79"/>
  <c r="D128" i="79"/>
  <c r="D129" i="79"/>
  <c r="D130" i="79"/>
  <c r="D131" i="79"/>
  <c r="D132" i="79"/>
  <c r="D133" i="79"/>
  <c r="D134" i="79"/>
  <c r="D135" i="79"/>
  <c r="D136" i="79"/>
  <c r="D137" i="79"/>
  <c r="D138" i="79"/>
  <c r="D139" i="79"/>
  <c r="D140" i="79"/>
  <c r="D141" i="79"/>
  <c r="D142" i="79"/>
  <c r="D143" i="79"/>
  <c r="D144" i="79"/>
  <c r="D145" i="79"/>
  <c r="D146" i="79"/>
  <c r="D147" i="79"/>
  <c r="D148" i="79"/>
  <c r="D149" i="79"/>
  <c r="D150" i="79"/>
  <c r="D151" i="79"/>
  <c r="D152" i="79"/>
  <c r="D153" i="79"/>
  <c r="D154" i="79"/>
  <c r="D155" i="79"/>
  <c r="D156" i="79"/>
  <c r="D157" i="79"/>
  <c r="D158" i="79"/>
  <c r="D159" i="79"/>
  <c r="D160" i="79"/>
  <c r="D161" i="79"/>
  <c r="D162" i="79"/>
  <c r="D163" i="79"/>
  <c r="D164" i="79"/>
  <c r="D165" i="79"/>
  <c r="D166" i="79"/>
  <c r="D167" i="79"/>
  <c r="D168" i="79"/>
  <c r="D169" i="79"/>
  <c r="D170" i="79"/>
  <c r="D171" i="79"/>
  <c r="D172" i="79"/>
  <c r="D173" i="79"/>
  <c r="D174" i="79"/>
  <c r="D175" i="79"/>
  <c r="D176" i="79"/>
  <c r="D177" i="79"/>
  <c r="D178" i="79"/>
  <c r="D179" i="79"/>
  <c r="D180" i="79"/>
  <c r="D181" i="79"/>
  <c r="D182" i="79"/>
  <c r="D183" i="79"/>
  <c r="D184" i="79"/>
  <c r="D185" i="79"/>
  <c r="D186" i="79"/>
  <c r="D187" i="79"/>
  <c r="D188" i="79"/>
  <c r="D189" i="79"/>
  <c r="D190" i="79"/>
  <c r="D191" i="79"/>
  <c r="D192" i="79"/>
  <c r="D193" i="79"/>
  <c r="D194" i="79"/>
  <c r="D195" i="79"/>
  <c r="D196" i="79"/>
  <c r="D197" i="79"/>
  <c r="D198" i="79"/>
  <c r="D199" i="79"/>
  <c r="D200" i="79"/>
  <c r="D201" i="79"/>
  <c r="D202" i="79"/>
  <c r="D203" i="79"/>
  <c r="D204" i="79"/>
  <c r="D205" i="79"/>
  <c r="D206" i="79"/>
  <c r="D207" i="79"/>
  <c r="D208" i="79"/>
  <c r="D209" i="79"/>
  <c r="D210" i="79"/>
  <c r="D211" i="79"/>
  <c r="D212" i="79"/>
  <c r="D213" i="79"/>
  <c r="D214" i="79"/>
  <c r="D215" i="79"/>
  <c r="D216" i="79"/>
  <c r="D217" i="79"/>
  <c r="D218" i="79"/>
  <c r="D219" i="79"/>
  <c r="D220" i="79"/>
  <c r="D221" i="79"/>
  <c r="D222" i="79"/>
  <c r="D223" i="79"/>
  <c r="D224" i="79"/>
  <c r="D225" i="79"/>
  <c r="D226" i="79"/>
  <c r="D227" i="79"/>
  <c r="D228" i="79"/>
  <c r="D229" i="79"/>
  <c r="D230" i="79"/>
  <c r="D231" i="79"/>
  <c r="D232" i="79"/>
  <c r="D233" i="79"/>
  <c r="D234" i="79"/>
  <c r="D235" i="79"/>
  <c r="D236" i="79"/>
  <c r="D237" i="79"/>
  <c r="D238" i="79"/>
  <c r="D239" i="79"/>
  <c r="D240" i="79"/>
  <c r="D241" i="79"/>
  <c r="D242" i="79"/>
  <c r="D243" i="79"/>
  <c r="D244" i="79"/>
  <c r="D245" i="79"/>
  <c r="D246" i="79"/>
  <c r="D247" i="79"/>
  <c r="D248" i="79"/>
  <c r="D249" i="79"/>
  <c r="D250" i="79"/>
  <c r="D251" i="79"/>
  <c r="D252" i="79"/>
  <c r="D253" i="79"/>
  <c r="D254" i="79"/>
  <c r="D255" i="79"/>
  <c r="D256" i="79"/>
  <c r="D257" i="79"/>
  <c r="D258" i="79"/>
  <c r="D259" i="79"/>
  <c r="D260" i="79"/>
  <c r="D261" i="79"/>
  <c r="D262" i="79"/>
  <c r="D263" i="79"/>
  <c r="D264" i="79"/>
  <c r="D265" i="79"/>
  <c r="D266" i="79"/>
  <c r="D267" i="79"/>
  <c r="D268" i="79"/>
  <c r="D269" i="79"/>
  <c r="D270" i="79"/>
  <c r="D271" i="79"/>
  <c r="D272" i="79"/>
  <c r="D273" i="79"/>
  <c r="D274" i="79"/>
  <c r="D275" i="79"/>
  <c r="D276" i="79"/>
  <c r="D277" i="79"/>
  <c r="D278" i="79"/>
  <c r="D279" i="79"/>
  <c r="D280" i="79"/>
  <c r="D281" i="79"/>
  <c r="D282" i="79"/>
  <c r="D283" i="79"/>
  <c r="D284" i="79"/>
  <c r="D285" i="79"/>
  <c r="D286" i="79"/>
  <c r="D287" i="79"/>
  <c r="D288" i="79"/>
  <c r="D289" i="79"/>
  <c r="D290" i="79"/>
  <c r="D291" i="79"/>
  <c r="D292" i="79"/>
  <c r="D293" i="79"/>
  <c r="D294" i="79"/>
  <c r="D295" i="79"/>
  <c r="D296" i="79"/>
  <c r="D297" i="79"/>
  <c r="D298" i="79"/>
  <c r="D299" i="79"/>
  <c r="D300" i="79"/>
  <c r="D301" i="79"/>
  <c r="D302" i="79"/>
  <c r="D303" i="79"/>
  <c r="D304" i="79"/>
  <c r="D305" i="79"/>
  <c r="D306" i="79"/>
  <c r="D307" i="79"/>
  <c r="D308" i="79"/>
  <c r="D309" i="79"/>
  <c r="D310" i="79"/>
  <c r="D311" i="79"/>
  <c r="D312" i="79"/>
  <c r="D313" i="79"/>
  <c r="D314" i="79"/>
  <c r="D315" i="79"/>
  <c r="D316" i="79"/>
  <c r="D317" i="79"/>
  <c r="D318" i="79"/>
  <c r="D319" i="79"/>
  <c r="D320" i="79"/>
  <c r="D321" i="79"/>
  <c r="D322" i="79"/>
  <c r="D323" i="79"/>
  <c r="D324" i="79"/>
  <c r="D325" i="79"/>
  <c r="D326" i="79"/>
  <c r="D327" i="79"/>
  <c r="D328" i="79"/>
  <c r="D329" i="79"/>
  <c r="D330" i="79"/>
  <c r="D331" i="79"/>
  <c r="D332" i="79"/>
  <c r="D333" i="79"/>
  <c r="D334" i="79"/>
  <c r="D335" i="79"/>
  <c r="D336" i="79"/>
  <c r="D337" i="79"/>
  <c r="D338" i="79"/>
  <c r="D339" i="79"/>
  <c r="D340" i="79"/>
  <c r="D341" i="79"/>
  <c r="D342" i="79"/>
  <c r="D343" i="79"/>
  <c r="D344" i="79"/>
  <c r="D345" i="79"/>
  <c r="D346" i="79"/>
  <c r="D347" i="79"/>
  <c r="D348" i="79"/>
  <c r="D349" i="79"/>
  <c r="D350" i="79"/>
  <c r="D351" i="79"/>
  <c r="D352" i="79"/>
  <c r="D353" i="79"/>
  <c r="D354" i="79"/>
  <c r="D355" i="79"/>
  <c r="D356" i="79"/>
  <c r="D357" i="79"/>
  <c r="D358" i="79"/>
  <c r="D359" i="79"/>
  <c r="D360" i="79"/>
  <c r="D361" i="79"/>
  <c r="D362" i="79"/>
  <c r="D363" i="79"/>
  <c r="D364" i="79"/>
  <c r="D365" i="79"/>
  <c r="D366" i="79"/>
  <c r="D367" i="79"/>
  <c r="D368" i="79"/>
  <c r="D369" i="79"/>
  <c r="D370" i="79"/>
  <c r="D371" i="79"/>
  <c r="D372" i="79"/>
  <c r="D373" i="79"/>
  <c r="D374" i="79"/>
  <c r="D375" i="79"/>
  <c r="D376" i="79"/>
  <c r="D377" i="79"/>
  <c r="D378" i="79"/>
  <c r="D379" i="79"/>
  <c r="D380" i="79"/>
  <c r="D381" i="79"/>
  <c r="D382" i="79"/>
  <c r="D383" i="79"/>
  <c r="D384" i="79"/>
  <c r="D385" i="79"/>
  <c r="D386" i="79"/>
  <c r="D387" i="79"/>
  <c r="D388" i="79"/>
  <c r="D389" i="79"/>
  <c r="D390" i="79"/>
  <c r="D391" i="79"/>
  <c r="D392" i="79"/>
  <c r="D393" i="79"/>
  <c r="D394" i="79"/>
  <c r="D395" i="79"/>
  <c r="D396" i="79"/>
  <c r="D397" i="79"/>
  <c r="D398" i="79"/>
  <c r="D399" i="79"/>
  <c r="D400" i="79"/>
  <c r="D401" i="79"/>
  <c r="D402" i="79"/>
  <c r="D403" i="79"/>
  <c r="D404" i="79"/>
  <c r="D405" i="79"/>
  <c r="D406" i="79"/>
  <c r="D407" i="79"/>
  <c r="D408" i="79"/>
  <c r="D409" i="79"/>
  <c r="D410" i="79"/>
  <c r="D411" i="79"/>
  <c r="D412" i="79"/>
  <c r="D413" i="79"/>
  <c r="D414" i="79"/>
  <c r="D415" i="79"/>
  <c r="D416" i="79"/>
  <c r="D417" i="79"/>
  <c r="D418" i="79"/>
  <c r="D419" i="79"/>
  <c r="D420" i="79"/>
  <c r="D421" i="79"/>
  <c r="D422" i="79"/>
  <c r="D423" i="79"/>
  <c r="D424" i="79"/>
  <c r="D425" i="79"/>
  <c r="D426" i="79"/>
  <c r="D427" i="79"/>
  <c r="D428" i="79"/>
  <c r="D429" i="79"/>
  <c r="D430" i="79"/>
  <c r="D431" i="79"/>
  <c r="D432" i="79"/>
  <c r="D433" i="79"/>
  <c r="D434" i="79"/>
  <c r="D435" i="79"/>
  <c r="D436" i="79"/>
  <c r="D437" i="79"/>
  <c r="D438" i="79"/>
  <c r="D439" i="79"/>
  <c r="D440" i="79"/>
  <c r="D441" i="79"/>
  <c r="D442" i="79"/>
  <c r="D443" i="79"/>
  <c r="D444" i="79"/>
  <c r="D445" i="79"/>
  <c r="D446" i="79"/>
  <c r="D447" i="79"/>
  <c r="D448" i="79"/>
  <c r="D449" i="79"/>
  <c r="D450" i="79"/>
  <c r="D451" i="79"/>
  <c r="D452" i="79"/>
  <c r="D453" i="79"/>
  <c r="D454" i="79"/>
  <c r="D455" i="79"/>
  <c r="D456" i="79"/>
  <c r="D457" i="79"/>
  <c r="D458" i="79"/>
  <c r="D459" i="79"/>
  <c r="D460" i="79"/>
  <c r="D461" i="79"/>
  <c r="D462" i="79"/>
  <c r="D463" i="79"/>
  <c r="D464" i="79"/>
  <c r="D465" i="79"/>
  <c r="D466" i="79"/>
  <c r="D467" i="79"/>
  <c r="D468" i="79"/>
  <c r="D469" i="79"/>
  <c r="D470" i="79"/>
  <c r="D471" i="79"/>
  <c r="D472" i="79"/>
  <c r="D473" i="79"/>
  <c r="D474" i="79"/>
  <c r="D475" i="79"/>
  <c r="D476" i="79"/>
  <c r="D477" i="79"/>
  <c r="D478" i="79"/>
  <c r="D479" i="79"/>
  <c r="D480" i="79"/>
  <c r="D481" i="79"/>
  <c r="D482" i="79"/>
  <c r="D483" i="79"/>
  <c r="D484" i="79"/>
  <c r="D485" i="79"/>
  <c r="D486" i="79"/>
  <c r="D487" i="79"/>
  <c r="D488" i="79"/>
  <c r="D489" i="79"/>
  <c r="D490" i="79"/>
  <c r="D491" i="79"/>
  <c r="D492" i="79"/>
  <c r="D493" i="79"/>
  <c r="D494" i="79"/>
  <c r="D495" i="79"/>
  <c r="D496" i="79"/>
  <c r="D497" i="79"/>
  <c r="D498" i="79"/>
  <c r="D499" i="79"/>
  <c r="D500" i="79"/>
  <c r="D501" i="79"/>
  <c r="D502" i="79"/>
  <c r="D503" i="79"/>
  <c r="D504" i="79"/>
  <c r="D505" i="79"/>
  <c r="D506" i="79"/>
  <c r="D507" i="79"/>
  <c r="D508" i="79"/>
  <c r="D509" i="79"/>
  <c r="D510" i="79"/>
  <c r="D511" i="79"/>
  <c r="D512" i="79"/>
  <c r="D513" i="79"/>
  <c r="D514" i="79"/>
  <c r="D515" i="79"/>
  <c r="D516" i="79"/>
  <c r="D517" i="79"/>
  <c r="D518" i="79"/>
  <c r="D519" i="79"/>
  <c r="D520" i="79"/>
  <c r="D521" i="79"/>
  <c r="D522" i="79"/>
  <c r="D523" i="79"/>
  <c r="D524" i="79"/>
  <c r="D525" i="79"/>
  <c r="D526" i="79"/>
  <c r="D527" i="79"/>
  <c r="D528" i="79"/>
  <c r="D529" i="79"/>
  <c r="D530" i="79"/>
  <c r="D531" i="79"/>
  <c r="D532" i="79"/>
  <c r="D533" i="79"/>
  <c r="D534" i="79"/>
  <c r="D535" i="79"/>
  <c r="D536" i="79"/>
  <c r="D537" i="79"/>
  <c r="D538" i="79"/>
  <c r="D539" i="79"/>
  <c r="D540" i="79"/>
  <c r="D541" i="79"/>
  <c r="D542" i="79"/>
  <c r="D543" i="79"/>
  <c r="D544" i="79"/>
  <c r="D545" i="79"/>
  <c r="D546" i="79"/>
  <c r="D547" i="79"/>
  <c r="D548" i="79"/>
  <c r="D549" i="79"/>
  <c r="D550" i="79"/>
  <c r="D551" i="79"/>
  <c r="D552" i="79"/>
  <c r="D553" i="79"/>
  <c r="D554" i="79"/>
  <c r="D555" i="79"/>
  <c r="D556" i="79"/>
  <c r="D557" i="79"/>
  <c r="D558" i="79"/>
  <c r="D559" i="79"/>
  <c r="D560" i="79"/>
  <c r="D561" i="79"/>
  <c r="D562" i="79"/>
  <c r="D563" i="79"/>
  <c r="D564" i="79"/>
  <c r="D565" i="79"/>
  <c r="D566" i="79"/>
  <c r="D567" i="79"/>
  <c r="D568" i="79"/>
  <c r="D569" i="79"/>
  <c r="D570" i="79"/>
  <c r="D571" i="79"/>
  <c r="D572" i="79"/>
  <c r="D573" i="79"/>
  <c r="D574" i="79"/>
  <c r="D575" i="79"/>
  <c r="D576" i="79"/>
  <c r="D577" i="79"/>
  <c r="D578" i="79"/>
  <c r="D579" i="79"/>
  <c r="D580" i="79"/>
  <c r="D581" i="79"/>
  <c r="D582" i="79"/>
  <c r="D583" i="79"/>
  <c r="D584" i="79"/>
  <c r="D585" i="79"/>
  <c r="D586" i="79"/>
  <c r="D587" i="79"/>
  <c r="D588" i="79"/>
  <c r="D589" i="79"/>
  <c r="D590" i="79"/>
  <c r="D591" i="79"/>
  <c r="D592" i="79"/>
  <c r="D593" i="79"/>
  <c r="D594" i="79"/>
  <c r="D595" i="79"/>
  <c r="D596" i="79"/>
  <c r="D597" i="79"/>
  <c r="D598" i="79"/>
  <c r="D599" i="79"/>
  <c r="D600" i="79"/>
  <c r="D601" i="79"/>
  <c r="D602" i="79"/>
  <c r="D603" i="79"/>
  <c r="D604" i="79"/>
  <c r="D605" i="79"/>
  <c r="D606" i="79"/>
  <c r="D607" i="79"/>
  <c r="D608" i="79"/>
  <c r="D609" i="79"/>
  <c r="D610" i="79"/>
  <c r="D611" i="79"/>
  <c r="D612" i="79"/>
  <c r="D613" i="79"/>
  <c r="D614" i="79"/>
  <c r="D615" i="79"/>
  <c r="D616" i="79"/>
  <c r="D617" i="79"/>
  <c r="D618" i="79"/>
  <c r="D619" i="79"/>
  <c r="D620" i="79"/>
  <c r="D621" i="79"/>
  <c r="D622" i="79"/>
  <c r="D623" i="79"/>
  <c r="D624" i="79"/>
  <c r="D625" i="79"/>
  <c r="D626" i="79"/>
  <c r="D627" i="79"/>
  <c r="D628" i="79"/>
  <c r="D629" i="79"/>
  <c r="D630" i="79"/>
  <c r="D631" i="79"/>
  <c r="D632" i="79"/>
  <c r="D633" i="79"/>
  <c r="D634" i="79"/>
  <c r="D635" i="79"/>
  <c r="D636" i="79"/>
  <c r="D637" i="79"/>
  <c r="D638" i="79"/>
  <c r="D639" i="79"/>
  <c r="D640" i="79"/>
  <c r="D641" i="79"/>
  <c r="D642" i="79"/>
  <c r="D643" i="79"/>
  <c r="D644" i="79"/>
  <c r="D645" i="79"/>
  <c r="D646" i="79"/>
  <c r="D647" i="79"/>
  <c r="D648" i="79"/>
  <c r="D649" i="79"/>
  <c r="D650" i="79"/>
  <c r="D651" i="79"/>
  <c r="D652" i="79"/>
  <c r="D653" i="79"/>
  <c r="D654" i="79"/>
  <c r="D655" i="79"/>
  <c r="D656" i="79"/>
  <c r="D657" i="79"/>
  <c r="D658" i="79"/>
  <c r="D659" i="79"/>
  <c r="D660" i="79"/>
  <c r="D661" i="79"/>
  <c r="D662" i="79"/>
  <c r="D663" i="79"/>
  <c r="D664" i="79"/>
  <c r="D665" i="79"/>
  <c r="D666" i="79"/>
  <c r="D667" i="79"/>
  <c r="D668" i="79"/>
  <c r="D669" i="79"/>
  <c r="D670" i="79"/>
  <c r="D671" i="79"/>
  <c r="D672" i="79"/>
  <c r="D673" i="79"/>
  <c r="D674" i="79"/>
  <c r="D675" i="79"/>
  <c r="D676" i="79"/>
  <c r="D677" i="79"/>
  <c r="D678" i="79"/>
  <c r="D679" i="79"/>
  <c r="D680" i="79"/>
  <c r="D681" i="79"/>
  <c r="D682" i="79"/>
  <c r="D683" i="79"/>
  <c r="D684" i="79"/>
  <c r="D685" i="79"/>
  <c r="D686" i="79"/>
  <c r="D687" i="79"/>
  <c r="D688" i="79"/>
  <c r="D689" i="79"/>
  <c r="D690" i="79"/>
  <c r="D691" i="79"/>
  <c r="D692" i="79"/>
  <c r="D693" i="79"/>
  <c r="D694" i="79"/>
  <c r="D695" i="79"/>
  <c r="D696" i="79"/>
  <c r="D697" i="79"/>
  <c r="D698" i="79"/>
  <c r="D699" i="79"/>
  <c r="D700" i="79"/>
  <c r="D701" i="79"/>
  <c r="D702" i="79"/>
  <c r="D703" i="79"/>
  <c r="D704" i="79"/>
  <c r="D705" i="79"/>
  <c r="D706" i="79"/>
  <c r="D707" i="79"/>
  <c r="D708" i="79"/>
  <c r="D709" i="79"/>
  <c r="D710" i="79"/>
  <c r="D711" i="79"/>
  <c r="D712" i="79"/>
  <c r="D713" i="79"/>
  <c r="D714" i="79"/>
  <c r="D715" i="79"/>
  <c r="D716" i="79"/>
  <c r="D717" i="79"/>
  <c r="D718" i="79"/>
  <c r="D719" i="79"/>
  <c r="D720" i="79"/>
  <c r="D721" i="79"/>
  <c r="D722" i="79"/>
  <c r="D723" i="79"/>
  <c r="D724" i="79"/>
  <c r="D725" i="79"/>
  <c r="D726" i="79"/>
  <c r="D727" i="79"/>
  <c r="D728" i="79"/>
  <c r="D729" i="79"/>
  <c r="D730" i="79"/>
  <c r="D731" i="79"/>
  <c r="D732" i="79"/>
  <c r="D733" i="79"/>
  <c r="D734" i="79"/>
  <c r="D735" i="79"/>
  <c r="D736" i="79"/>
  <c r="D737" i="79"/>
  <c r="D738" i="79"/>
  <c r="D739" i="79"/>
  <c r="D740" i="79"/>
  <c r="D741" i="79"/>
  <c r="D742" i="79"/>
  <c r="D743" i="79"/>
  <c r="D744" i="79"/>
  <c r="D745" i="79"/>
  <c r="D746" i="79"/>
  <c r="D747" i="79"/>
  <c r="D748" i="79"/>
  <c r="D749" i="79"/>
  <c r="D750" i="79"/>
  <c r="D751" i="79"/>
  <c r="D752" i="79"/>
  <c r="D753" i="79"/>
  <c r="D754" i="79"/>
  <c r="D755" i="79"/>
  <c r="D756" i="79"/>
  <c r="D757" i="79"/>
  <c r="D758" i="79"/>
  <c r="D759" i="79"/>
  <c r="D760" i="79"/>
  <c r="D761" i="79"/>
  <c r="D762" i="79"/>
  <c r="D763" i="79"/>
  <c r="D764" i="79"/>
  <c r="D765" i="79"/>
  <c r="D766" i="79"/>
  <c r="D767" i="79"/>
  <c r="D768" i="79"/>
  <c r="D769" i="79"/>
  <c r="D770" i="79"/>
  <c r="D771" i="79"/>
  <c r="D772" i="79"/>
  <c r="D773" i="79"/>
  <c r="D774" i="79"/>
  <c r="D775" i="79"/>
  <c r="D776" i="79"/>
  <c r="D777" i="79"/>
  <c r="D778" i="79"/>
  <c r="D779" i="79"/>
  <c r="D780" i="79"/>
  <c r="D781" i="79"/>
  <c r="D782" i="79"/>
  <c r="D783" i="79"/>
  <c r="D784" i="79"/>
  <c r="D785" i="79"/>
  <c r="D786" i="79"/>
  <c r="D787" i="79"/>
  <c r="D788" i="79"/>
  <c r="D789" i="79"/>
  <c r="D790" i="79"/>
  <c r="D791" i="79"/>
  <c r="D792" i="79"/>
  <c r="D793" i="79"/>
  <c r="D794" i="79"/>
  <c r="D795" i="79"/>
  <c r="D796" i="79"/>
  <c r="D797" i="79"/>
  <c r="D798" i="79"/>
  <c r="D799" i="79"/>
  <c r="D800" i="79"/>
  <c r="D801" i="79"/>
  <c r="D802" i="79"/>
  <c r="D803" i="79"/>
  <c r="D804" i="79"/>
  <c r="D805" i="79"/>
  <c r="D806" i="79"/>
  <c r="D807" i="79"/>
  <c r="D808" i="79"/>
  <c r="D809" i="79"/>
  <c r="D810" i="79"/>
  <c r="D811" i="79"/>
  <c r="D812" i="79"/>
  <c r="D813" i="79"/>
  <c r="D814" i="79"/>
  <c r="D815" i="79"/>
  <c r="D816" i="79"/>
  <c r="D817" i="79"/>
  <c r="D818" i="79"/>
  <c r="D819" i="79"/>
  <c r="D820" i="79"/>
  <c r="D821" i="79"/>
  <c r="D822" i="79"/>
  <c r="D823" i="79"/>
  <c r="D824" i="79"/>
  <c r="D825" i="79"/>
  <c r="D826" i="79"/>
  <c r="D827" i="79"/>
  <c r="D828" i="79"/>
  <c r="D829" i="79"/>
  <c r="D830" i="79"/>
  <c r="D831" i="79"/>
  <c r="D832" i="79"/>
  <c r="D833" i="79"/>
  <c r="D834" i="79"/>
  <c r="D835" i="79"/>
  <c r="D836" i="79"/>
  <c r="D837" i="79"/>
  <c r="D838" i="79"/>
  <c r="D839" i="79"/>
  <c r="D840" i="79"/>
  <c r="D841" i="79"/>
  <c r="D842" i="79"/>
  <c r="D843" i="79"/>
  <c r="D844" i="79"/>
  <c r="D845" i="79"/>
  <c r="D846" i="79"/>
  <c r="D847" i="79"/>
  <c r="D848" i="79"/>
  <c r="D849" i="79"/>
  <c r="D850" i="79"/>
  <c r="D851" i="79"/>
  <c r="D852" i="79"/>
  <c r="D853" i="79"/>
  <c r="D854" i="79"/>
  <c r="D855" i="79"/>
  <c r="D856" i="79"/>
  <c r="D857" i="79"/>
  <c r="D858" i="79"/>
  <c r="D859" i="79"/>
  <c r="D860" i="79"/>
  <c r="D861" i="79"/>
  <c r="D862" i="79"/>
  <c r="D863" i="79"/>
  <c r="D864" i="79"/>
  <c r="D865" i="79"/>
  <c r="D866" i="79"/>
  <c r="D867" i="79"/>
  <c r="D868" i="79"/>
  <c r="D869" i="79"/>
  <c r="D870" i="79"/>
  <c r="D871" i="79"/>
  <c r="D872" i="79"/>
  <c r="D873" i="79"/>
  <c r="D874" i="79"/>
  <c r="D875" i="79"/>
  <c r="D876" i="79"/>
  <c r="D877" i="79"/>
  <c r="D878" i="79"/>
  <c r="D879" i="79"/>
  <c r="D880" i="79"/>
  <c r="D881" i="79"/>
  <c r="D882" i="79"/>
  <c r="D883" i="79"/>
  <c r="D884" i="79"/>
  <c r="D885" i="79"/>
  <c r="D886" i="79"/>
  <c r="D887" i="79"/>
  <c r="D888" i="79"/>
  <c r="D889" i="79"/>
  <c r="D890" i="79"/>
  <c r="D891" i="79"/>
  <c r="D892" i="79"/>
  <c r="D893" i="79"/>
  <c r="D894" i="79"/>
  <c r="D895" i="79"/>
  <c r="D896" i="79"/>
  <c r="D897" i="79"/>
  <c r="D898" i="79"/>
  <c r="D899" i="79"/>
  <c r="D900" i="79"/>
  <c r="D901" i="79"/>
  <c r="D902" i="79"/>
  <c r="D903" i="79"/>
  <c r="D904" i="79"/>
  <c r="D905" i="79"/>
  <c r="D906" i="79"/>
  <c r="D907" i="79"/>
  <c r="D908" i="79"/>
  <c r="D909" i="79"/>
  <c r="D910" i="79"/>
  <c r="D911" i="79"/>
  <c r="D912" i="79"/>
  <c r="D913" i="79"/>
  <c r="D914" i="79"/>
  <c r="D915" i="79"/>
  <c r="D916" i="79"/>
  <c r="D917" i="79"/>
  <c r="D918" i="79"/>
  <c r="D919" i="79"/>
  <c r="D920" i="79"/>
  <c r="D921" i="79"/>
  <c r="D922" i="79"/>
  <c r="D923" i="79"/>
  <c r="D924" i="79"/>
  <c r="D925" i="79"/>
  <c r="D926" i="79"/>
  <c r="D927" i="79"/>
  <c r="D928" i="79"/>
  <c r="D929" i="79"/>
  <c r="D930" i="79"/>
  <c r="D931" i="79"/>
  <c r="D932" i="79"/>
  <c r="D933" i="79"/>
  <c r="D934" i="79"/>
  <c r="D935" i="79"/>
  <c r="D936" i="79"/>
  <c r="D937" i="79"/>
  <c r="D938" i="79"/>
  <c r="D939" i="79"/>
  <c r="D940" i="79"/>
  <c r="D941" i="79"/>
  <c r="D942" i="79"/>
  <c r="D943" i="79"/>
  <c r="D944" i="79"/>
  <c r="D945" i="79"/>
  <c r="D946" i="79"/>
  <c r="D947" i="79"/>
  <c r="D948" i="79"/>
  <c r="D949" i="79"/>
  <c r="D950" i="79"/>
  <c r="D951" i="79"/>
  <c r="D952" i="79"/>
  <c r="D953" i="79"/>
  <c r="D954" i="79"/>
  <c r="D955" i="79"/>
  <c r="D956" i="79"/>
  <c r="D957" i="79"/>
  <c r="D958" i="79"/>
  <c r="D959" i="79"/>
  <c r="D960" i="79"/>
  <c r="D961" i="79"/>
  <c r="D962" i="79"/>
  <c r="D963" i="79"/>
  <c r="D964" i="79"/>
  <c r="D965" i="79"/>
  <c r="D966" i="79"/>
  <c r="D967" i="79"/>
  <c r="D968" i="79"/>
  <c r="D969" i="79"/>
  <c r="D970" i="79"/>
  <c r="D971" i="79"/>
  <c r="D972" i="79"/>
  <c r="D973" i="79"/>
  <c r="D974" i="79"/>
  <c r="D975" i="79"/>
  <c r="D976" i="79"/>
  <c r="D977" i="79"/>
  <c r="D978" i="79"/>
  <c r="D979" i="79"/>
  <c r="D980" i="79"/>
  <c r="D981" i="79"/>
  <c r="D982" i="79"/>
  <c r="D983" i="79"/>
  <c r="D984" i="79"/>
  <c r="D985" i="79"/>
  <c r="D986" i="79"/>
  <c r="D987" i="79"/>
  <c r="D988" i="79"/>
  <c r="D989" i="79"/>
  <c r="D990" i="79"/>
  <c r="D991" i="79"/>
  <c r="D992" i="79"/>
  <c r="D993" i="79"/>
  <c r="D994" i="79"/>
  <c r="D995" i="79"/>
  <c r="D996" i="79"/>
  <c r="D997" i="79"/>
  <c r="D998" i="79"/>
  <c r="D999" i="79"/>
  <c r="D1000" i="79"/>
  <c r="D1001" i="79"/>
  <c r="D1002" i="79"/>
  <c r="D1003" i="79"/>
  <c r="D1004" i="79"/>
  <c r="D1005" i="79"/>
  <c r="D1006" i="79"/>
  <c r="D1007" i="79"/>
  <c r="D1008" i="79"/>
  <c r="D1009" i="79"/>
  <c r="D1010" i="79"/>
  <c r="D1011" i="79"/>
  <c r="D1012" i="79"/>
  <c r="D1013" i="79"/>
  <c r="D1014" i="79"/>
  <c r="C17" i="79"/>
  <c r="C18" i="79"/>
  <c r="C19" i="79"/>
  <c r="C20" i="79"/>
  <c r="C21" i="79"/>
  <c r="C22" i="79"/>
  <c r="C23" i="79"/>
  <c r="C24" i="79"/>
  <c r="C25" i="79"/>
  <c r="C26" i="79"/>
  <c r="C27" i="79"/>
  <c r="C28" i="79"/>
  <c r="C29" i="79"/>
  <c r="C30" i="79"/>
  <c r="C31" i="79"/>
  <c r="C32" i="79"/>
  <c r="C33" i="79"/>
  <c r="C34" i="79"/>
  <c r="C35" i="79"/>
  <c r="C36" i="79"/>
  <c r="C37" i="79"/>
  <c r="C38" i="79"/>
  <c r="C39" i="79"/>
  <c r="C40" i="79"/>
  <c r="C41" i="79"/>
  <c r="C42" i="79"/>
  <c r="C43" i="79"/>
  <c r="C44" i="79"/>
  <c r="C45" i="79"/>
  <c r="C46" i="79"/>
  <c r="C47" i="79"/>
  <c r="C48" i="79"/>
  <c r="C49" i="79"/>
  <c r="C50" i="79"/>
  <c r="C51" i="79"/>
  <c r="C52" i="79"/>
  <c r="C53" i="79"/>
  <c r="C54" i="79"/>
  <c r="C55" i="79"/>
  <c r="C56" i="79"/>
  <c r="C57" i="79"/>
  <c r="C58" i="79"/>
  <c r="C59" i="79"/>
  <c r="C60" i="79"/>
  <c r="C61" i="79"/>
  <c r="C62" i="79"/>
  <c r="C63" i="79"/>
  <c r="C64" i="79"/>
  <c r="C65" i="79"/>
  <c r="C66" i="79"/>
  <c r="C67" i="79"/>
  <c r="C68" i="79"/>
  <c r="C69" i="79"/>
  <c r="C70" i="79"/>
  <c r="C71" i="79"/>
  <c r="C72" i="79"/>
  <c r="C73" i="79"/>
  <c r="C74" i="79"/>
  <c r="C75" i="79"/>
  <c r="C76" i="79"/>
  <c r="C77" i="79"/>
  <c r="C78" i="79"/>
  <c r="C79" i="79"/>
  <c r="C80" i="79"/>
  <c r="C81" i="79"/>
  <c r="C82" i="79"/>
  <c r="C83" i="79"/>
  <c r="C84" i="79"/>
  <c r="C85" i="79"/>
  <c r="C86" i="79"/>
  <c r="C87" i="79"/>
  <c r="C88" i="79"/>
  <c r="C89" i="79"/>
  <c r="C90" i="79"/>
  <c r="C91" i="79"/>
  <c r="C92" i="79"/>
  <c r="C93" i="79"/>
  <c r="C94" i="79"/>
  <c r="C95" i="79"/>
  <c r="C96" i="79"/>
  <c r="C97" i="79"/>
  <c r="C98" i="79"/>
  <c r="C99" i="79"/>
  <c r="C100" i="79"/>
  <c r="C101" i="79"/>
  <c r="C102" i="79"/>
  <c r="C103" i="79"/>
  <c r="C104" i="79"/>
  <c r="C105" i="79"/>
  <c r="C106" i="79"/>
  <c r="C107" i="79"/>
  <c r="C108" i="79"/>
  <c r="C109" i="79"/>
  <c r="C110" i="79"/>
  <c r="C111" i="79"/>
  <c r="C112" i="79"/>
  <c r="C113" i="79"/>
  <c r="C114" i="79"/>
  <c r="C115" i="79"/>
  <c r="C116" i="79"/>
  <c r="C117" i="79"/>
  <c r="C118" i="79"/>
  <c r="C119" i="79"/>
  <c r="C120" i="79"/>
  <c r="C121" i="79"/>
  <c r="C122" i="79"/>
  <c r="C123" i="79"/>
  <c r="C124" i="79"/>
  <c r="C125" i="79"/>
  <c r="C126" i="79"/>
  <c r="C127" i="79"/>
  <c r="C128" i="79"/>
  <c r="C129" i="79"/>
  <c r="C130" i="79"/>
  <c r="C131" i="79"/>
  <c r="C132" i="79"/>
  <c r="C133" i="79"/>
  <c r="C134" i="79"/>
  <c r="C135" i="79"/>
  <c r="C136" i="79"/>
  <c r="C137" i="79"/>
  <c r="C138" i="79"/>
  <c r="C139" i="79"/>
  <c r="C140" i="79"/>
  <c r="C141" i="79"/>
  <c r="C142" i="79"/>
  <c r="C143" i="79"/>
  <c r="C144" i="79"/>
  <c r="C145" i="79"/>
  <c r="C146" i="79"/>
  <c r="C147" i="79"/>
  <c r="C148" i="79"/>
  <c r="C149" i="79"/>
  <c r="C150" i="79"/>
  <c r="C151" i="79"/>
  <c r="C152" i="79"/>
  <c r="C153" i="79"/>
  <c r="C154" i="79"/>
  <c r="C155" i="79"/>
  <c r="C156" i="79"/>
  <c r="C157" i="79"/>
  <c r="C158" i="79"/>
  <c r="C159" i="79"/>
  <c r="C160" i="79"/>
  <c r="C161" i="79"/>
  <c r="C162" i="79"/>
  <c r="C163" i="79"/>
  <c r="C164" i="79"/>
  <c r="C165" i="79"/>
  <c r="C166" i="79"/>
  <c r="C167" i="79"/>
  <c r="C168" i="79"/>
  <c r="C169" i="79"/>
  <c r="C170" i="79"/>
  <c r="C171" i="79"/>
  <c r="C172" i="79"/>
  <c r="C173" i="79"/>
  <c r="C174" i="79"/>
  <c r="C175" i="79"/>
  <c r="C176" i="79"/>
  <c r="C177" i="79"/>
  <c r="C178" i="79"/>
  <c r="C179" i="79"/>
  <c r="C180" i="79"/>
  <c r="C181" i="79"/>
  <c r="C182" i="79"/>
  <c r="C183" i="79"/>
  <c r="C184" i="79"/>
  <c r="C185" i="79"/>
  <c r="C186" i="79"/>
  <c r="C187" i="79"/>
  <c r="C188" i="79"/>
  <c r="C189" i="79"/>
  <c r="C190" i="79"/>
  <c r="C191" i="79"/>
  <c r="C192" i="79"/>
  <c r="C193" i="79"/>
  <c r="C194" i="79"/>
  <c r="C195" i="79"/>
  <c r="C196" i="79"/>
  <c r="C197" i="79"/>
  <c r="C198" i="79"/>
  <c r="C199" i="79"/>
  <c r="C200" i="79"/>
  <c r="C201" i="79"/>
  <c r="C202" i="79"/>
  <c r="C203" i="79"/>
  <c r="C204" i="79"/>
  <c r="C205" i="79"/>
  <c r="C206" i="79"/>
  <c r="C207" i="79"/>
  <c r="C208" i="79"/>
  <c r="C209" i="79"/>
  <c r="C210" i="79"/>
  <c r="C211" i="79"/>
  <c r="C212" i="79"/>
  <c r="C213" i="79"/>
  <c r="C214" i="79"/>
  <c r="C215" i="79"/>
  <c r="C216" i="79"/>
  <c r="C217" i="79"/>
  <c r="C218" i="79"/>
  <c r="C219" i="79"/>
  <c r="C220" i="79"/>
  <c r="C221" i="79"/>
  <c r="C222" i="79"/>
  <c r="C223" i="79"/>
  <c r="C224" i="79"/>
  <c r="C225" i="79"/>
  <c r="C226" i="79"/>
  <c r="C227" i="79"/>
  <c r="C228" i="79"/>
  <c r="C229" i="79"/>
  <c r="C230" i="79"/>
  <c r="C231" i="79"/>
  <c r="C232" i="79"/>
  <c r="C233" i="79"/>
  <c r="C234" i="79"/>
  <c r="C235" i="79"/>
  <c r="C236" i="79"/>
  <c r="C237" i="79"/>
  <c r="C238" i="79"/>
  <c r="C239" i="79"/>
  <c r="C240" i="79"/>
  <c r="C241" i="79"/>
  <c r="C242" i="79"/>
  <c r="C243" i="79"/>
  <c r="C244" i="79"/>
  <c r="C245" i="79"/>
  <c r="C246" i="79"/>
  <c r="C247" i="79"/>
  <c r="C248" i="79"/>
  <c r="C249" i="79"/>
  <c r="C250" i="79"/>
  <c r="C251" i="79"/>
  <c r="C252" i="79"/>
  <c r="C253" i="79"/>
  <c r="C254" i="79"/>
  <c r="C255" i="79"/>
  <c r="C256" i="79"/>
  <c r="C257" i="79"/>
  <c r="C258" i="79"/>
  <c r="C259" i="79"/>
  <c r="C260" i="79"/>
  <c r="C261" i="79"/>
  <c r="C262" i="79"/>
  <c r="C263" i="79"/>
  <c r="C264" i="79"/>
  <c r="C265" i="79"/>
  <c r="C266" i="79"/>
  <c r="C267" i="79"/>
  <c r="C268" i="79"/>
  <c r="C269" i="79"/>
  <c r="C270" i="79"/>
  <c r="C271" i="79"/>
  <c r="C272" i="79"/>
  <c r="C273" i="79"/>
  <c r="C274" i="79"/>
  <c r="C275" i="79"/>
  <c r="C276" i="79"/>
  <c r="C277" i="79"/>
  <c r="C278" i="79"/>
  <c r="C279" i="79"/>
  <c r="C280" i="79"/>
  <c r="C281" i="79"/>
  <c r="C282" i="79"/>
  <c r="C283" i="79"/>
  <c r="C284" i="79"/>
  <c r="C285" i="79"/>
  <c r="C286" i="79"/>
  <c r="C287" i="79"/>
  <c r="C288" i="79"/>
  <c r="C289" i="79"/>
  <c r="C290" i="79"/>
  <c r="C291" i="79"/>
  <c r="C292" i="79"/>
  <c r="C293" i="79"/>
  <c r="C294" i="79"/>
  <c r="C295" i="79"/>
  <c r="C296" i="79"/>
  <c r="C297" i="79"/>
  <c r="C298" i="79"/>
  <c r="C299" i="79"/>
  <c r="C300" i="79"/>
  <c r="C301" i="79"/>
  <c r="C302" i="79"/>
  <c r="C303" i="79"/>
  <c r="C304" i="79"/>
  <c r="C305" i="79"/>
  <c r="C306" i="79"/>
  <c r="C307" i="79"/>
  <c r="C308" i="79"/>
  <c r="C309" i="79"/>
  <c r="C310" i="79"/>
  <c r="C311" i="79"/>
  <c r="C312" i="79"/>
  <c r="C313" i="79"/>
  <c r="C314" i="79"/>
  <c r="C315" i="79"/>
  <c r="C316" i="79"/>
  <c r="C317" i="79"/>
  <c r="C318" i="79"/>
  <c r="C319" i="79"/>
  <c r="C320" i="79"/>
  <c r="C321" i="79"/>
  <c r="C322" i="79"/>
  <c r="C323" i="79"/>
  <c r="C324" i="79"/>
  <c r="C325" i="79"/>
  <c r="C326" i="79"/>
  <c r="C327" i="79"/>
  <c r="C328" i="79"/>
  <c r="C329" i="79"/>
  <c r="C330" i="79"/>
  <c r="C331" i="79"/>
  <c r="C332" i="79"/>
  <c r="C333" i="79"/>
  <c r="C334" i="79"/>
  <c r="C335" i="79"/>
  <c r="C336" i="79"/>
  <c r="C337" i="79"/>
  <c r="C338" i="79"/>
  <c r="C339" i="79"/>
  <c r="C340" i="79"/>
  <c r="C341" i="79"/>
  <c r="C342" i="79"/>
  <c r="C343" i="79"/>
  <c r="C344" i="79"/>
  <c r="C345" i="79"/>
  <c r="C346" i="79"/>
  <c r="C347" i="79"/>
  <c r="C348" i="79"/>
  <c r="C349" i="79"/>
  <c r="C350" i="79"/>
  <c r="C351" i="79"/>
  <c r="C352" i="79"/>
  <c r="C353" i="79"/>
  <c r="C354" i="79"/>
  <c r="C355" i="79"/>
  <c r="C356" i="79"/>
  <c r="C357" i="79"/>
  <c r="C358" i="79"/>
  <c r="C359" i="79"/>
  <c r="C360" i="79"/>
  <c r="C361" i="79"/>
  <c r="C362" i="79"/>
  <c r="C363" i="79"/>
  <c r="C364" i="79"/>
  <c r="C365" i="79"/>
  <c r="C366" i="79"/>
  <c r="C367" i="79"/>
  <c r="C368" i="79"/>
  <c r="C369" i="79"/>
  <c r="C370" i="79"/>
  <c r="C371" i="79"/>
  <c r="C372" i="79"/>
  <c r="C373" i="79"/>
  <c r="C374" i="79"/>
  <c r="C375" i="79"/>
  <c r="C376" i="79"/>
  <c r="C377" i="79"/>
  <c r="C378" i="79"/>
  <c r="C379" i="79"/>
  <c r="C380" i="79"/>
  <c r="C381" i="79"/>
  <c r="C382" i="79"/>
  <c r="C383" i="79"/>
  <c r="C384" i="79"/>
  <c r="C385" i="79"/>
  <c r="C386" i="79"/>
  <c r="C387" i="79"/>
  <c r="C388" i="79"/>
  <c r="C389" i="79"/>
  <c r="C390" i="79"/>
  <c r="C391" i="79"/>
  <c r="C392" i="79"/>
  <c r="C393" i="79"/>
  <c r="C394" i="79"/>
  <c r="C395" i="79"/>
  <c r="C396" i="79"/>
  <c r="C397" i="79"/>
  <c r="C398" i="79"/>
  <c r="C399" i="79"/>
  <c r="C400" i="79"/>
  <c r="C401" i="79"/>
  <c r="C402" i="79"/>
  <c r="C403" i="79"/>
  <c r="C404" i="79"/>
  <c r="C405" i="79"/>
  <c r="C406" i="79"/>
  <c r="C407" i="79"/>
  <c r="C408" i="79"/>
  <c r="C409" i="79"/>
  <c r="C410" i="79"/>
  <c r="C411" i="79"/>
  <c r="C412" i="79"/>
  <c r="C413" i="79"/>
  <c r="C414" i="79"/>
  <c r="C415" i="79"/>
  <c r="C416" i="79"/>
  <c r="C417" i="79"/>
  <c r="C418" i="79"/>
  <c r="C419" i="79"/>
  <c r="C420" i="79"/>
  <c r="C421" i="79"/>
  <c r="C422" i="79"/>
  <c r="C423" i="79"/>
  <c r="C424" i="79"/>
  <c r="C425" i="79"/>
  <c r="C426" i="79"/>
  <c r="C427" i="79"/>
  <c r="C428" i="79"/>
  <c r="C429" i="79"/>
  <c r="C430" i="79"/>
  <c r="C431" i="79"/>
  <c r="C432" i="79"/>
  <c r="C433" i="79"/>
  <c r="C434" i="79"/>
  <c r="C435" i="79"/>
  <c r="C436" i="79"/>
  <c r="C437" i="79"/>
  <c r="C438" i="79"/>
  <c r="C439" i="79"/>
  <c r="C440" i="79"/>
  <c r="C441" i="79"/>
  <c r="C442" i="79"/>
  <c r="C443" i="79"/>
  <c r="C444" i="79"/>
  <c r="C445" i="79"/>
  <c r="C446" i="79"/>
  <c r="C447" i="79"/>
  <c r="C448" i="79"/>
  <c r="C449" i="79"/>
  <c r="C450" i="79"/>
  <c r="C451" i="79"/>
  <c r="C452" i="79"/>
  <c r="C453" i="79"/>
  <c r="C454" i="79"/>
  <c r="C455" i="79"/>
  <c r="C456" i="79"/>
  <c r="C457" i="79"/>
  <c r="C458" i="79"/>
  <c r="C459" i="79"/>
  <c r="C460" i="79"/>
  <c r="C461" i="79"/>
  <c r="C462" i="79"/>
  <c r="C463" i="79"/>
  <c r="C464" i="79"/>
  <c r="C465" i="79"/>
  <c r="C466" i="79"/>
  <c r="C467" i="79"/>
  <c r="C468" i="79"/>
  <c r="C469" i="79"/>
  <c r="C470" i="79"/>
  <c r="C471" i="79"/>
  <c r="C472" i="79"/>
  <c r="C473" i="79"/>
  <c r="C474" i="79"/>
  <c r="C475" i="79"/>
  <c r="C476" i="79"/>
  <c r="C477" i="79"/>
  <c r="C478" i="79"/>
  <c r="C479" i="79"/>
  <c r="C480" i="79"/>
  <c r="C481" i="79"/>
  <c r="C482" i="79"/>
  <c r="C483" i="79"/>
  <c r="C484" i="79"/>
  <c r="C485" i="79"/>
  <c r="C486" i="79"/>
  <c r="C487" i="79"/>
  <c r="C488" i="79"/>
  <c r="C489" i="79"/>
  <c r="C490" i="79"/>
  <c r="C491" i="79"/>
  <c r="C492" i="79"/>
  <c r="C493" i="79"/>
  <c r="C494" i="79"/>
  <c r="C495" i="79"/>
  <c r="C496" i="79"/>
  <c r="C497" i="79"/>
  <c r="C498" i="79"/>
  <c r="C499" i="79"/>
  <c r="C500" i="79"/>
  <c r="C501" i="79"/>
  <c r="C502" i="79"/>
  <c r="C503" i="79"/>
  <c r="C504" i="79"/>
  <c r="C505" i="79"/>
  <c r="C506" i="79"/>
  <c r="C507" i="79"/>
  <c r="C508" i="79"/>
  <c r="C509" i="79"/>
  <c r="C510" i="79"/>
  <c r="C511" i="79"/>
  <c r="C512" i="79"/>
  <c r="C513" i="79"/>
  <c r="C514" i="79"/>
  <c r="C515" i="79"/>
  <c r="C516" i="79"/>
  <c r="C517" i="79"/>
  <c r="C518" i="79"/>
  <c r="C519" i="79"/>
  <c r="C520" i="79"/>
  <c r="C521" i="79"/>
  <c r="C522" i="79"/>
  <c r="C523" i="79"/>
  <c r="C524" i="79"/>
  <c r="C525" i="79"/>
  <c r="C526" i="79"/>
  <c r="C527" i="79"/>
  <c r="C528" i="79"/>
  <c r="C529" i="79"/>
  <c r="C530" i="79"/>
  <c r="C531" i="79"/>
  <c r="C532" i="79"/>
  <c r="C533" i="79"/>
  <c r="C534" i="79"/>
  <c r="C535" i="79"/>
  <c r="C536" i="79"/>
  <c r="C537" i="79"/>
  <c r="C538" i="79"/>
  <c r="C539" i="79"/>
  <c r="C540" i="79"/>
  <c r="C541" i="79"/>
  <c r="C542" i="79"/>
  <c r="C543" i="79"/>
  <c r="C544" i="79"/>
  <c r="C545" i="79"/>
  <c r="C546" i="79"/>
  <c r="C547" i="79"/>
  <c r="C548" i="79"/>
  <c r="C549" i="79"/>
  <c r="C550" i="79"/>
  <c r="C551" i="79"/>
  <c r="C552" i="79"/>
  <c r="C553" i="79"/>
  <c r="C554" i="79"/>
  <c r="C555" i="79"/>
  <c r="C556" i="79"/>
  <c r="C557" i="79"/>
  <c r="C558" i="79"/>
  <c r="C559" i="79"/>
  <c r="C560" i="79"/>
  <c r="C561" i="79"/>
  <c r="C562" i="79"/>
  <c r="C563" i="79"/>
  <c r="C564" i="79"/>
  <c r="C565" i="79"/>
  <c r="C566" i="79"/>
  <c r="C567" i="79"/>
  <c r="C568" i="79"/>
  <c r="C569" i="79"/>
  <c r="C570" i="79"/>
  <c r="C571" i="79"/>
  <c r="C572" i="79"/>
  <c r="C573" i="79"/>
  <c r="C574" i="79"/>
  <c r="C575" i="79"/>
  <c r="C576" i="79"/>
  <c r="C577" i="79"/>
  <c r="C578" i="79"/>
  <c r="C579" i="79"/>
  <c r="C580" i="79"/>
  <c r="C581" i="79"/>
  <c r="C582" i="79"/>
  <c r="C583" i="79"/>
  <c r="C584" i="79"/>
  <c r="C585" i="79"/>
  <c r="C586" i="79"/>
  <c r="C587" i="79"/>
  <c r="C588" i="79"/>
  <c r="C589" i="79"/>
  <c r="C590" i="79"/>
  <c r="C591" i="79"/>
  <c r="C592" i="79"/>
  <c r="C593" i="79"/>
  <c r="C594" i="79"/>
  <c r="C595" i="79"/>
  <c r="C596" i="79"/>
  <c r="C597" i="79"/>
  <c r="C598" i="79"/>
  <c r="C599" i="79"/>
  <c r="C600" i="79"/>
  <c r="C601" i="79"/>
  <c r="C602" i="79"/>
  <c r="C603" i="79"/>
  <c r="C604" i="79"/>
  <c r="C605" i="79"/>
  <c r="C606" i="79"/>
  <c r="C607" i="79"/>
  <c r="C608" i="79"/>
  <c r="C609" i="79"/>
  <c r="C610" i="79"/>
  <c r="C611" i="79"/>
  <c r="C612" i="79"/>
  <c r="C613" i="79"/>
  <c r="C614" i="79"/>
  <c r="C615" i="79"/>
  <c r="C616" i="79"/>
  <c r="C617" i="79"/>
  <c r="C618" i="79"/>
  <c r="C619" i="79"/>
  <c r="C620" i="79"/>
  <c r="C621" i="79"/>
  <c r="C622" i="79"/>
  <c r="C623" i="79"/>
  <c r="C624" i="79"/>
  <c r="C625" i="79"/>
  <c r="C626" i="79"/>
  <c r="C627" i="79"/>
  <c r="C628" i="79"/>
  <c r="C629" i="79"/>
  <c r="C630" i="79"/>
  <c r="C631" i="79"/>
  <c r="C632" i="79"/>
  <c r="C633" i="79"/>
  <c r="C634" i="79"/>
  <c r="C635" i="79"/>
  <c r="C636" i="79"/>
  <c r="C637" i="79"/>
  <c r="C638" i="79"/>
  <c r="C639" i="79"/>
  <c r="C640" i="79"/>
  <c r="C641" i="79"/>
  <c r="C642" i="79"/>
  <c r="C643" i="79"/>
  <c r="C644" i="79"/>
  <c r="C645" i="79"/>
  <c r="C646" i="79"/>
  <c r="C647" i="79"/>
  <c r="C648" i="79"/>
  <c r="C649" i="79"/>
  <c r="C650" i="79"/>
  <c r="C651" i="79"/>
  <c r="C652" i="79"/>
  <c r="C653" i="79"/>
  <c r="C654" i="79"/>
  <c r="C655" i="79"/>
  <c r="C656" i="79"/>
  <c r="C657" i="79"/>
  <c r="C658" i="79"/>
  <c r="C659" i="79"/>
  <c r="C660" i="79"/>
  <c r="C661" i="79"/>
  <c r="C662" i="79"/>
  <c r="C663" i="79"/>
  <c r="C664" i="79"/>
  <c r="C665" i="79"/>
  <c r="C666" i="79"/>
  <c r="C667" i="79"/>
  <c r="C668" i="79"/>
  <c r="C669" i="79"/>
  <c r="C670" i="79"/>
  <c r="C671" i="79"/>
  <c r="C672" i="79"/>
  <c r="C673" i="79"/>
  <c r="C674" i="79"/>
  <c r="C675" i="79"/>
  <c r="C676" i="79"/>
  <c r="C677" i="79"/>
  <c r="C678" i="79"/>
  <c r="C679" i="79"/>
  <c r="C680" i="79"/>
  <c r="C681" i="79"/>
  <c r="C682" i="79"/>
  <c r="C683" i="79"/>
  <c r="C684" i="79"/>
  <c r="C685" i="79"/>
  <c r="C686" i="79"/>
  <c r="C687" i="79"/>
  <c r="C688" i="79"/>
  <c r="C689" i="79"/>
  <c r="C690" i="79"/>
  <c r="C691" i="79"/>
  <c r="C692" i="79"/>
  <c r="C693" i="79"/>
  <c r="C694" i="79"/>
  <c r="C695" i="79"/>
  <c r="C696" i="79"/>
  <c r="C697" i="79"/>
  <c r="C698" i="79"/>
  <c r="C699" i="79"/>
  <c r="C700" i="79"/>
  <c r="C701" i="79"/>
  <c r="C702" i="79"/>
  <c r="C703" i="79"/>
  <c r="C704" i="79"/>
  <c r="C705" i="79"/>
  <c r="C706" i="79"/>
  <c r="C707" i="79"/>
  <c r="C708" i="79"/>
  <c r="C709" i="79"/>
  <c r="C710" i="79"/>
  <c r="C711" i="79"/>
  <c r="C712" i="79"/>
  <c r="C713" i="79"/>
  <c r="C714" i="79"/>
  <c r="C715" i="79"/>
  <c r="C716" i="79"/>
  <c r="C717" i="79"/>
  <c r="C718" i="79"/>
  <c r="C719" i="79"/>
  <c r="C720" i="79"/>
  <c r="C721" i="79"/>
  <c r="C722" i="79"/>
  <c r="C723" i="79"/>
  <c r="C724" i="79"/>
  <c r="C725" i="79"/>
  <c r="C726" i="79"/>
  <c r="C727" i="79"/>
  <c r="C728" i="79"/>
  <c r="C729" i="79"/>
  <c r="C730" i="79"/>
  <c r="C731" i="79"/>
  <c r="C732" i="79"/>
  <c r="C733" i="79"/>
  <c r="C734" i="79"/>
  <c r="C735" i="79"/>
  <c r="C736" i="79"/>
  <c r="C737" i="79"/>
  <c r="C738" i="79"/>
  <c r="C739" i="79"/>
  <c r="C740" i="79"/>
  <c r="C741" i="79"/>
  <c r="C742" i="79"/>
  <c r="C743" i="79"/>
  <c r="C744" i="79"/>
  <c r="C745" i="79"/>
  <c r="C746" i="79"/>
  <c r="C747" i="79"/>
  <c r="C748" i="79"/>
  <c r="C749" i="79"/>
  <c r="C750" i="79"/>
  <c r="C751" i="79"/>
  <c r="C752" i="79"/>
  <c r="C753" i="79"/>
  <c r="C754" i="79"/>
  <c r="C755" i="79"/>
  <c r="C756" i="79"/>
  <c r="C757" i="79"/>
  <c r="C758" i="79"/>
  <c r="C759" i="79"/>
  <c r="C760" i="79"/>
  <c r="C761" i="79"/>
  <c r="C762" i="79"/>
  <c r="C763" i="79"/>
  <c r="C764" i="79"/>
  <c r="C765" i="79"/>
  <c r="C766" i="79"/>
  <c r="C767" i="79"/>
  <c r="C768" i="79"/>
  <c r="C769" i="79"/>
  <c r="C770" i="79"/>
  <c r="C771" i="79"/>
  <c r="C772" i="79"/>
  <c r="C773" i="79"/>
  <c r="C774" i="79"/>
  <c r="C775" i="79"/>
  <c r="C776" i="79"/>
  <c r="C777" i="79"/>
  <c r="C778" i="79"/>
  <c r="C779" i="79"/>
  <c r="C780" i="79"/>
  <c r="C781" i="79"/>
  <c r="C782" i="79"/>
  <c r="C783" i="79"/>
  <c r="C784" i="79"/>
  <c r="C785" i="79"/>
  <c r="C786" i="79"/>
  <c r="C787" i="79"/>
  <c r="C788" i="79"/>
  <c r="C789" i="79"/>
  <c r="C790" i="79"/>
  <c r="C791" i="79"/>
  <c r="C792" i="79"/>
  <c r="C793" i="79"/>
  <c r="C794" i="79"/>
  <c r="C795" i="79"/>
  <c r="C796" i="79"/>
  <c r="C797" i="79"/>
  <c r="C798" i="79"/>
  <c r="C799" i="79"/>
  <c r="C800" i="79"/>
  <c r="C801" i="79"/>
  <c r="C802" i="79"/>
  <c r="C803" i="79"/>
  <c r="C804" i="79"/>
  <c r="C805" i="79"/>
  <c r="C806" i="79"/>
  <c r="C807" i="79"/>
  <c r="C808" i="79"/>
  <c r="C809" i="79"/>
  <c r="C810" i="79"/>
  <c r="C811" i="79"/>
  <c r="C812" i="79"/>
  <c r="C813" i="79"/>
  <c r="C814" i="79"/>
  <c r="C815" i="79"/>
  <c r="C816" i="79"/>
  <c r="C817" i="79"/>
  <c r="C818" i="79"/>
  <c r="C819" i="79"/>
  <c r="C820" i="79"/>
  <c r="C821" i="79"/>
  <c r="C822" i="79"/>
  <c r="C823" i="79"/>
  <c r="C824" i="79"/>
  <c r="C825" i="79"/>
  <c r="C826" i="79"/>
  <c r="C827" i="79"/>
  <c r="C828" i="79"/>
  <c r="C829" i="79"/>
  <c r="C830" i="79"/>
  <c r="C831" i="79"/>
  <c r="C832" i="79"/>
  <c r="C833" i="79"/>
  <c r="C834" i="79"/>
  <c r="C835" i="79"/>
  <c r="C836" i="79"/>
  <c r="C837" i="79"/>
  <c r="C838" i="79"/>
  <c r="C839" i="79"/>
  <c r="C840" i="79"/>
  <c r="C841" i="79"/>
  <c r="C842" i="79"/>
  <c r="C843" i="79"/>
  <c r="C844" i="79"/>
  <c r="C845" i="79"/>
  <c r="C846" i="79"/>
  <c r="C847" i="79"/>
  <c r="C848" i="79"/>
  <c r="C849" i="79"/>
  <c r="C850" i="79"/>
  <c r="C851" i="79"/>
  <c r="C852" i="79"/>
  <c r="C853" i="79"/>
  <c r="C854" i="79"/>
  <c r="C855" i="79"/>
  <c r="C856" i="79"/>
  <c r="C857" i="79"/>
  <c r="C858" i="79"/>
  <c r="C859" i="79"/>
  <c r="C860" i="79"/>
  <c r="C861" i="79"/>
  <c r="C862" i="79"/>
  <c r="C863" i="79"/>
  <c r="C864" i="79"/>
  <c r="C865" i="79"/>
  <c r="C866" i="79"/>
  <c r="C867" i="79"/>
  <c r="C868" i="79"/>
  <c r="C869" i="79"/>
  <c r="C870" i="79"/>
  <c r="C871" i="79"/>
  <c r="C872" i="79"/>
  <c r="C873" i="79"/>
  <c r="C874" i="79"/>
  <c r="C875" i="79"/>
  <c r="C876" i="79"/>
  <c r="C877" i="79"/>
  <c r="C878" i="79"/>
  <c r="C879" i="79"/>
  <c r="C880" i="79"/>
  <c r="C881" i="79"/>
  <c r="C882" i="79"/>
  <c r="C883" i="79"/>
  <c r="C884" i="79"/>
  <c r="C885" i="79"/>
  <c r="C886" i="79"/>
  <c r="C887" i="79"/>
  <c r="C888" i="79"/>
  <c r="C889" i="79"/>
  <c r="C890" i="79"/>
  <c r="C891" i="79"/>
  <c r="C892" i="79"/>
  <c r="C893" i="79"/>
  <c r="C894" i="79"/>
  <c r="C895" i="79"/>
  <c r="C896" i="79"/>
  <c r="C897" i="79"/>
  <c r="C898" i="79"/>
  <c r="C899" i="79"/>
  <c r="C900" i="79"/>
  <c r="C901" i="79"/>
  <c r="C902" i="79"/>
  <c r="C903" i="79"/>
  <c r="C904" i="79"/>
  <c r="C905" i="79"/>
  <c r="C906" i="79"/>
  <c r="C907" i="79"/>
  <c r="C908" i="79"/>
  <c r="C909" i="79"/>
  <c r="C910" i="79"/>
  <c r="C911" i="79"/>
  <c r="C912" i="79"/>
  <c r="C913" i="79"/>
  <c r="C914" i="79"/>
  <c r="C915" i="79"/>
  <c r="C916" i="79"/>
  <c r="C917" i="79"/>
  <c r="C918" i="79"/>
  <c r="C919" i="79"/>
  <c r="C920" i="79"/>
  <c r="C921" i="79"/>
  <c r="C922" i="79"/>
  <c r="C923" i="79"/>
  <c r="C924" i="79"/>
  <c r="C925" i="79"/>
  <c r="C926" i="79"/>
  <c r="C927" i="79"/>
  <c r="C928" i="79"/>
  <c r="C929" i="79"/>
  <c r="C930" i="79"/>
  <c r="C931" i="79"/>
  <c r="C932" i="79"/>
  <c r="C933" i="79"/>
  <c r="C934" i="79"/>
  <c r="C935" i="79"/>
  <c r="C936" i="79"/>
  <c r="C937" i="79"/>
  <c r="C938" i="79"/>
  <c r="C939" i="79"/>
  <c r="C940" i="79"/>
  <c r="C941" i="79"/>
  <c r="C942" i="79"/>
  <c r="C943" i="79"/>
  <c r="C944" i="79"/>
  <c r="C945" i="79"/>
  <c r="C946" i="79"/>
  <c r="C947" i="79"/>
  <c r="C948" i="79"/>
  <c r="C949" i="79"/>
  <c r="C950" i="79"/>
  <c r="C951" i="79"/>
  <c r="C952" i="79"/>
  <c r="C953" i="79"/>
  <c r="C954" i="79"/>
  <c r="C955" i="79"/>
  <c r="C956" i="79"/>
  <c r="C957" i="79"/>
  <c r="C958" i="79"/>
  <c r="C959" i="79"/>
  <c r="C960" i="79"/>
  <c r="C961" i="79"/>
  <c r="C962" i="79"/>
  <c r="C963" i="79"/>
  <c r="C964" i="79"/>
  <c r="C965" i="79"/>
  <c r="C966" i="79"/>
  <c r="C967" i="79"/>
  <c r="C968" i="79"/>
  <c r="C969" i="79"/>
  <c r="C970" i="79"/>
  <c r="C971" i="79"/>
  <c r="C972" i="79"/>
  <c r="C973" i="79"/>
  <c r="C974" i="79"/>
  <c r="C975" i="79"/>
  <c r="C976" i="79"/>
  <c r="C977" i="79"/>
  <c r="C978" i="79"/>
  <c r="C979" i="79"/>
  <c r="C980" i="79"/>
  <c r="C981" i="79"/>
  <c r="C982" i="79"/>
  <c r="C983" i="79"/>
  <c r="C984" i="79"/>
  <c r="C985" i="79"/>
  <c r="C986" i="79"/>
  <c r="C987" i="79"/>
  <c r="C988" i="79"/>
  <c r="C989" i="79"/>
  <c r="C990" i="79"/>
  <c r="C991" i="79"/>
  <c r="C992" i="79"/>
  <c r="C993" i="79"/>
  <c r="C994" i="79"/>
  <c r="C995" i="79"/>
  <c r="C996" i="79"/>
  <c r="C997" i="79"/>
  <c r="C998" i="79"/>
  <c r="C999" i="79"/>
  <c r="C1000" i="79"/>
  <c r="C1001" i="79"/>
  <c r="C1002" i="79"/>
  <c r="C1003" i="79"/>
  <c r="C1004" i="79"/>
  <c r="C1005" i="79"/>
  <c r="C1006" i="79"/>
  <c r="C1007" i="79"/>
  <c r="C1008" i="79"/>
  <c r="C1009" i="79"/>
  <c r="C1010" i="79"/>
  <c r="C1011" i="79"/>
  <c r="C1012" i="79"/>
  <c r="C1013" i="79"/>
  <c r="C1014" i="79"/>
  <c r="B17" i="79"/>
  <c r="B18" i="79"/>
  <c r="B19" i="79"/>
  <c r="B20" i="79"/>
  <c r="B21" i="79"/>
  <c r="B22" i="79"/>
  <c r="B23" i="79"/>
  <c r="B24" i="79"/>
  <c r="B25" i="79"/>
  <c r="B26" i="79"/>
  <c r="B27" i="79"/>
  <c r="B28" i="79"/>
  <c r="B29" i="79"/>
  <c r="B30" i="79"/>
  <c r="B31" i="79"/>
  <c r="B32" i="79"/>
  <c r="B33" i="79"/>
  <c r="B34" i="79"/>
  <c r="B35" i="79"/>
  <c r="B36" i="79"/>
  <c r="B37" i="79"/>
  <c r="B38" i="79"/>
  <c r="B39" i="79"/>
  <c r="B40" i="79"/>
  <c r="B41" i="79"/>
  <c r="B42" i="79"/>
  <c r="B43" i="79"/>
  <c r="B44" i="79"/>
  <c r="B45" i="79"/>
  <c r="B46" i="79"/>
  <c r="B47" i="79"/>
  <c r="B48" i="79"/>
  <c r="B49" i="79"/>
  <c r="B50" i="79"/>
  <c r="B51" i="79"/>
  <c r="B52" i="79"/>
  <c r="B53" i="79"/>
  <c r="B54" i="79"/>
  <c r="B55" i="79"/>
  <c r="B56" i="79"/>
  <c r="B57" i="79"/>
  <c r="B58" i="79"/>
  <c r="B59" i="79"/>
  <c r="B60" i="79"/>
  <c r="B61" i="79"/>
  <c r="B62" i="79"/>
  <c r="B63" i="79"/>
  <c r="B64" i="79"/>
  <c r="B65" i="79"/>
  <c r="B66" i="79"/>
  <c r="B67" i="79"/>
  <c r="B68" i="79"/>
  <c r="B69" i="79"/>
  <c r="B70" i="79"/>
  <c r="B71" i="79"/>
  <c r="B72" i="79"/>
  <c r="B73" i="79"/>
  <c r="B74" i="79"/>
  <c r="B75" i="79"/>
  <c r="B76" i="79"/>
  <c r="B77" i="79"/>
  <c r="B78" i="79"/>
  <c r="B79" i="79"/>
  <c r="B80" i="79"/>
  <c r="B81" i="79"/>
  <c r="B82" i="79"/>
  <c r="B83" i="79"/>
  <c r="B84" i="79"/>
  <c r="B85" i="79"/>
  <c r="B86" i="79"/>
  <c r="B87" i="79"/>
  <c r="B88" i="79"/>
  <c r="B89" i="79"/>
  <c r="B90" i="79"/>
  <c r="B91" i="79"/>
  <c r="B92" i="79"/>
  <c r="B93" i="79"/>
  <c r="B94" i="79"/>
  <c r="B95" i="79"/>
  <c r="B96" i="79"/>
  <c r="B97" i="79"/>
  <c r="B98" i="79"/>
  <c r="B99" i="79"/>
  <c r="B100" i="79"/>
  <c r="B101" i="79"/>
  <c r="B102" i="79"/>
  <c r="B103" i="79"/>
  <c r="B104" i="79"/>
  <c r="B105" i="79"/>
  <c r="B106" i="79"/>
  <c r="B107" i="79"/>
  <c r="B108" i="79"/>
  <c r="B109" i="79"/>
  <c r="B110" i="79"/>
  <c r="B111" i="79"/>
  <c r="B112" i="79"/>
  <c r="B113" i="79"/>
  <c r="B114" i="79"/>
  <c r="B115" i="79"/>
  <c r="B116" i="79"/>
  <c r="B117" i="79"/>
  <c r="B118" i="79"/>
  <c r="B119" i="79"/>
  <c r="B120" i="79"/>
  <c r="B121" i="79"/>
  <c r="B122" i="79"/>
  <c r="B123" i="79"/>
  <c r="B124" i="79"/>
  <c r="B125" i="79"/>
  <c r="B126" i="79"/>
  <c r="B127" i="79"/>
  <c r="B128" i="79"/>
  <c r="B129" i="79"/>
  <c r="B130" i="79"/>
  <c r="B131" i="79"/>
  <c r="B132" i="79"/>
  <c r="B133" i="79"/>
  <c r="B134" i="79"/>
  <c r="B135" i="79"/>
  <c r="B136" i="79"/>
  <c r="B137" i="79"/>
  <c r="B138" i="79"/>
  <c r="B139" i="79"/>
  <c r="B140" i="79"/>
  <c r="B141" i="79"/>
  <c r="B142" i="79"/>
  <c r="B143" i="79"/>
  <c r="B144" i="79"/>
  <c r="B145" i="79"/>
  <c r="B146" i="79"/>
  <c r="B147" i="79"/>
  <c r="B148" i="79"/>
  <c r="B149" i="79"/>
  <c r="B150" i="79"/>
  <c r="B151" i="79"/>
  <c r="B152" i="79"/>
  <c r="B153" i="79"/>
  <c r="B154" i="79"/>
  <c r="B155" i="79"/>
  <c r="B156" i="79"/>
  <c r="B157" i="79"/>
  <c r="B158" i="79"/>
  <c r="B159" i="79"/>
  <c r="B160" i="79"/>
  <c r="B161" i="79"/>
  <c r="B162" i="79"/>
  <c r="B163" i="79"/>
  <c r="B164" i="79"/>
  <c r="B165" i="79"/>
  <c r="B166" i="79"/>
  <c r="B167" i="79"/>
  <c r="B168" i="79"/>
  <c r="B169" i="79"/>
  <c r="B170" i="79"/>
  <c r="B171" i="79"/>
  <c r="B172" i="79"/>
  <c r="B173" i="79"/>
  <c r="B174" i="79"/>
  <c r="B175" i="79"/>
  <c r="B176" i="79"/>
  <c r="B177" i="79"/>
  <c r="B178" i="79"/>
  <c r="B179" i="79"/>
  <c r="B180" i="79"/>
  <c r="B181" i="79"/>
  <c r="B182" i="79"/>
  <c r="B183" i="79"/>
  <c r="B184" i="79"/>
  <c r="B185" i="79"/>
  <c r="B186" i="79"/>
  <c r="B187" i="79"/>
  <c r="B188" i="79"/>
  <c r="B189" i="79"/>
  <c r="B190" i="79"/>
  <c r="B191" i="79"/>
  <c r="B192" i="79"/>
  <c r="B193" i="79"/>
  <c r="B194" i="79"/>
  <c r="B195" i="79"/>
  <c r="B196" i="79"/>
  <c r="B197" i="79"/>
  <c r="B198" i="79"/>
  <c r="B199" i="79"/>
  <c r="B200" i="79"/>
  <c r="B201" i="79"/>
  <c r="B202" i="79"/>
  <c r="B203" i="79"/>
  <c r="B204" i="79"/>
  <c r="B205" i="79"/>
  <c r="B206" i="79"/>
  <c r="B207" i="79"/>
  <c r="B208" i="79"/>
  <c r="B209" i="79"/>
  <c r="B210" i="79"/>
  <c r="B211" i="79"/>
  <c r="B212" i="79"/>
  <c r="B213" i="79"/>
  <c r="B214" i="79"/>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B415" i="79"/>
  <c r="B416" i="79"/>
  <c r="B417" i="79"/>
  <c r="B418" i="79"/>
  <c r="B419" i="79"/>
  <c r="B420" i="79"/>
  <c r="B421" i="79"/>
  <c r="B422" i="79"/>
  <c r="B423" i="79"/>
  <c r="B424" i="79"/>
  <c r="B425" i="79"/>
  <c r="B426" i="79"/>
  <c r="B427" i="79"/>
  <c r="B428" i="79"/>
  <c r="B429" i="79"/>
  <c r="B430" i="79"/>
  <c r="B431" i="79"/>
  <c r="B432" i="79"/>
  <c r="B433" i="79"/>
  <c r="B434" i="79"/>
  <c r="B435" i="79"/>
  <c r="B436" i="79"/>
  <c r="B437" i="79"/>
  <c r="B438" i="79"/>
  <c r="B439" i="79"/>
  <c r="B440" i="79"/>
  <c r="B441" i="79"/>
  <c r="B442" i="79"/>
  <c r="B443" i="79"/>
  <c r="B444" i="79"/>
  <c r="B445" i="79"/>
  <c r="B446" i="79"/>
  <c r="B447" i="79"/>
  <c r="B448" i="79"/>
  <c r="B449" i="79"/>
  <c r="B450" i="79"/>
  <c r="B451" i="79"/>
  <c r="B452" i="79"/>
  <c r="B453" i="79"/>
  <c r="B454" i="79"/>
  <c r="B455" i="79"/>
  <c r="B456" i="79"/>
  <c r="B457" i="79"/>
  <c r="B458" i="79"/>
  <c r="B459" i="79"/>
  <c r="B460" i="79"/>
  <c r="B461" i="79"/>
  <c r="B462" i="79"/>
  <c r="B463" i="79"/>
  <c r="B464" i="79"/>
  <c r="B465" i="79"/>
  <c r="B466" i="79"/>
  <c r="B467" i="79"/>
  <c r="B468" i="79"/>
  <c r="B469" i="79"/>
  <c r="B470" i="79"/>
  <c r="B471" i="79"/>
  <c r="B472" i="79"/>
  <c r="B473" i="79"/>
  <c r="B474" i="79"/>
  <c r="B475" i="79"/>
  <c r="B476" i="79"/>
  <c r="B477" i="79"/>
  <c r="B478" i="79"/>
  <c r="B479" i="79"/>
  <c r="B480" i="79"/>
  <c r="B481" i="79"/>
  <c r="B482" i="79"/>
  <c r="B483" i="79"/>
  <c r="B484" i="79"/>
  <c r="B485" i="79"/>
  <c r="B486" i="79"/>
  <c r="B487" i="79"/>
  <c r="B488" i="79"/>
  <c r="B489" i="79"/>
  <c r="B490" i="79"/>
  <c r="B491" i="79"/>
  <c r="B492" i="79"/>
  <c r="B493" i="79"/>
  <c r="B494" i="79"/>
  <c r="B495" i="79"/>
  <c r="B496" i="79"/>
  <c r="B497" i="79"/>
  <c r="B498" i="79"/>
  <c r="B499" i="79"/>
  <c r="B500" i="79"/>
  <c r="B501" i="79"/>
  <c r="B502" i="79"/>
  <c r="B503" i="79"/>
  <c r="B504" i="79"/>
  <c r="B505" i="79"/>
  <c r="B506" i="79"/>
  <c r="B507" i="79"/>
  <c r="B508" i="79"/>
  <c r="B509" i="79"/>
  <c r="B510" i="79"/>
  <c r="B511" i="79"/>
  <c r="B512" i="79"/>
  <c r="B513" i="79"/>
  <c r="B514" i="79"/>
  <c r="B515" i="79"/>
  <c r="B516" i="79"/>
  <c r="B517" i="79"/>
  <c r="B518" i="79"/>
  <c r="B519" i="79"/>
  <c r="B520" i="79"/>
  <c r="B521" i="79"/>
  <c r="B522" i="79"/>
  <c r="B523" i="79"/>
  <c r="B524" i="79"/>
  <c r="B525" i="79"/>
  <c r="B526" i="79"/>
  <c r="B527" i="79"/>
  <c r="B528" i="79"/>
  <c r="B529" i="79"/>
  <c r="B530" i="79"/>
  <c r="B531" i="79"/>
  <c r="B532" i="79"/>
  <c r="B533" i="79"/>
  <c r="B534" i="79"/>
  <c r="B535" i="79"/>
  <c r="B536" i="79"/>
  <c r="B537" i="79"/>
  <c r="B538" i="79"/>
  <c r="B539" i="79"/>
  <c r="B540" i="79"/>
  <c r="B541" i="79"/>
  <c r="B542" i="79"/>
  <c r="B543" i="79"/>
  <c r="B544" i="79"/>
  <c r="B545" i="79"/>
  <c r="B546" i="79"/>
  <c r="B547" i="79"/>
  <c r="B548" i="79"/>
  <c r="B549" i="79"/>
  <c r="B550" i="79"/>
  <c r="B551" i="79"/>
  <c r="B552" i="79"/>
  <c r="B553" i="79"/>
  <c r="B554" i="79"/>
  <c r="B555" i="79"/>
  <c r="B556" i="79"/>
  <c r="B557" i="79"/>
  <c r="B558" i="79"/>
  <c r="B559" i="79"/>
  <c r="B560" i="79"/>
  <c r="B561" i="79"/>
  <c r="B562" i="79"/>
  <c r="B563" i="79"/>
  <c r="B564" i="79"/>
  <c r="B565" i="79"/>
  <c r="B566" i="79"/>
  <c r="B567" i="79"/>
  <c r="B568" i="79"/>
  <c r="B569" i="79"/>
  <c r="B570" i="79"/>
  <c r="B571" i="79"/>
  <c r="B572" i="79"/>
  <c r="B573" i="79"/>
  <c r="B574" i="79"/>
  <c r="B575" i="79"/>
  <c r="B576" i="79"/>
  <c r="B577" i="79"/>
  <c r="B578" i="79"/>
  <c r="B579" i="79"/>
  <c r="B580" i="79"/>
  <c r="B581" i="79"/>
  <c r="B582" i="79"/>
  <c r="B583" i="79"/>
  <c r="B584" i="79"/>
  <c r="B585" i="79"/>
  <c r="B586" i="79"/>
  <c r="B587" i="79"/>
  <c r="B588" i="79"/>
  <c r="B589" i="79"/>
  <c r="B590" i="79"/>
  <c r="B591" i="79"/>
  <c r="B592" i="79"/>
  <c r="B593" i="79"/>
  <c r="B594" i="79"/>
  <c r="B595" i="79"/>
  <c r="B596" i="79"/>
  <c r="B597" i="79"/>
  <c r="B598" i="79"/>
  <c r="B599" i="79"/>
  <c r="B600" i="79"/>
  <c r="B601" i="79"/>
  <c r="B602" i="79"/>
  <c r="B603" i="79"/>
  <c r="B604" i="79"/>
  <c r="B605" i="79"/>
  <c r="B606" i="79"/>
  <c r="B607" i="79"/>
  <c r="B608" i="79"/>
  <c r="B609" i="79"/>
  <c r="B610" i="79"/>
  <c r="B611" i="79"/>
  <c r="B612" i="79"/>
  <c r="B613" i="79"/>
  <c r="B614" i="79"/>
  <c r="B615" i="79"/>
  <c r="B616" i="79"/>
  <c r="B617" i="79"/>
  <c r="B618" i="79"/>
  <c r="B619" i="79"/>
  <c r="B620" i="79"/>
  <c r="B621" i="79"/>
  <c r="B622" i="79"/>
  <c r="B623" i="79"/>
  <c r="B624" i="79"/>
  <c r="B625" i="79"/>
  <c r="B626" i="79"/>
  <c r="B627" i="79"/>
  <c r="B628" i="79"/>
  <c r="B629" i="79"/>
  <c r="B630" i="79"/>
  <c r="B631" i="79"/>
  <c r="B632" i="79"/>
  <c r="B633" i="79"/>
  <c r="B634" i="79"/>
  <c r="B635" i="79"/>
  <c r="B636" i="79"/>
  <c r="B637" i="79"/>
  <c r="B638" i="79"/>
  <c r="B639" i="79"/>
  <c r="B640" i="79"/>
  <c r="B641" i="79"/>
  <c r="B642" i="79"/>
  <c r="B643" i="79"/>
  <c r="B644" i="79"/>
  <c r="B645" i="79"/>
  <c r="B646" i="79"/>
  <c r="B647" i="79"/>
  <c r="B648" i="79"/>
  <c r="B649" i="79"/>
  <c r="B650" i="79"/>
  <c r="B651" i="79"/>
  <c r="B652" i="79"/>
  <c r="B653" i="79"/>
  <c r="B654" i="79"/>
  <c r="B655" i="79"/>
  <c r="B656" i="79"/>
  <c r="B657" i="79"/>
  <c r="B658" i="79"/>
  <c r="B659" i="79"/>
  <c r="B660" i="79"/>
  <c r="B661" i="79"/>
  <c r="B662" i="79"/>
  <c r="B663" i="79"/>
  <c r="B664" i="79"/>
  <c r="B665" i="79"/>
  <c r="B666" i="79"/>
  <c r="B667" i="79"/>
  <c r="B668" i="79"/>
  <c r="B669" i="79"/>
  <c r="B670" i="79"/>
  <c r="B671" i="79"/>
  <c r="B672" i="79"/>
  <c r="B673" i="79"/>
  <c r="B674" i="79"/>
  <c r="B675" i="79"/>
  <c r="B676" i="79"/>
  <c r="B677" i="79"/>
  <c r="B678" i="79"/>
  <c r="B679" i="79"/>
  <c r="B680" i="79"/>
  <c r="B681" i="79"/>
  <c r="B682" i="79"/>
  <c r="B683" i="79"/>
  <c r="B684" i="79"/>
  <c r="B685" i="79"/>
  <c r="B686" i="79"/>
  <c r="B687" i="79"/>
  <c r="B688" i="79"/>
  <c r="B689" i="79"/>
  <c r="B690" i="79"/>
  <c r="B691" i="79"/>
  <c r="B692" i="79"/>
  <c r="B693" i="79"/>
  <c r="B694" i="79"/>
  <c r="B695" i="79"/>
  <c r="B696" i="79"/>
  <c r="B697" i="79"/>
  <c r="B698" i="79"/>
  <c r="B699" i="79"/>
  <c r="B700" i="79"/>
  <c r="B701" i="79"/>
  <c r="B702" i="79"/>
  <c r="B703" i="79"/>
  <c r="B704" i="79"/>
  <c r="B705" i="79"/>
  <c r="B706" i="79"/>
  <c r="B707" i="79"/>
  <c r="B708" i="79"/>
  <c r="B709" i="79"/>
  <c r="B710" i="79"/>
  <c r="B711" i="79"/>
  <c r="B712" i="79"/>
  <c r="B713" i="79"/>
  <c r="B714" i="79"/>
  <c r="B715" i="79"/>
  <c r="B716" i="79"/>
  <c r="B717" i="79"/>
  <c r="B718" i="79"/>
  <c r="B719" i="79"/>
  <c r="B720" i="79"/>
  <c r="B721" i="79"/>
  <c r="B722" i="79"/>
  <c r="B723" i="79"/>
  <c r="B724" i="79"/>
  <c r="B725" i="79"/>
  <c r="B726" i="79"/>
  <c r="B727" i="79"/>
  <c r="B728" i="79"/>
  <c r="B729" i="79"/>
  <c r="B730" i="79"/>
  <c r="B731" i="79"/>
  <c r="B732" i="79"/>
  <c r="B733" i="79"/>
  <c r="B734" i="79"/>
  <c r="B735" i="79"/>
  <c r="B736" i="79"/>
  <c r="B737" i="79"/>
  <c r="B738" i="79"/>
  <c r="B739" i="79"/>
  <c r="B740" i="79"/>
  <c r="B741" i="79"/>
  <c r="B742" i="79"/>
  <c r="B743" i="79"/>
  <c r="B744" i="79"/>
  <c r="B745" i="79"/>
  <c r="B746" i="79"/>
  <c r="B747" i="79"/>
  <c r="B748" i="79"/>
  <c r="B749" i="79"/>
  <c r="B750" i="79"/>
  <c r="B751" i="79"/>
  <c r="B752" i="79"/>
  <c r="B753" i="79"/>
  <c r="B754" i="79"/>
  <c r="B755" i="79"/>
  <c r="B756" i="79"/>
  <c r="B757" i="79"/>
  <c r="B758" i="79"/>
  <c r="B759" i="79"/>
  <c r="B760" i="79"/>
  <c r="B761" i="79"/>
  <c r="B762" i="79"/>
  <c r="B763" i="79"/>
  <c r="B764" i="79"/>
  <c r="B765" i="79"/>
  <c r="B766" i="79"/>
  <c r="B767" i="79"/>
  <c r="B768" i="79"/>
  <c r="B769" i="79"/>
  <c r="B770" i="79"/>
  <c r="B771" i="79"/>
  <c r="B772" i="79"/>
  <c r="B773" i="79"/>
  <c r="B774" i="79"/>
  <c r="B775" i="79"/>
  <c r="B776" i="79"/>
  <c r="B777" i="79"/>
  <c r="B778" i="79"/>
  <c r="B779" i="79"/>
  <c r="B780" i="79"/>
  <c r="B781" i="79"/>
  <c r="B782" i="79"/>
  <c r="B783" i="79"/>
  <c r="B784" i="79"/>
  <c r="B785" i="79"/>
  <c r="B786" i="79"/>
  <c r="B787" i="79"/>
  <c r="B788" i="79"/>
  <c r="B789" i="79"/>
  <c r="B790" i="79"/>
  <c r="B791" i="79"/>
  <c r="B792" i="79"/>
  <c r="B793" i="79"/>
  <c r="B794" i="79"/>
  <c r="B795" i="79"/>
  <c r="B796" i="79"/>
  <c r="B797" i="79"/>
  <c r="B798" i="79"/>
  <c r="B799" i="79"/>
  <c r="B800" i="79"/>
  <c r="B801" i="79"/>
  <c r="B802" i="79"/>
  <c r="B803" i="79"/>
  <c r="B804" i="79"/>
  <c r="B805" i="79"/>
  <c r="B806" i="79"/>
  <c r="B807" i="79"/>
  <c r="B808" i="79"/>
  <c r="B809" i="79"/>
  <c r="B810" i="79"/>
  <c r="B811" i="79"/>
  <c r="B812" i="79"/>
  <c r="B813" i="79"/>
  <c r="B814" i="79"/>
  <c r="B815" i="79"/>
  <c r="B816" i="79"/>
  <c r="B817" i="79"/>
  <c r="B818" i="79"/>
  <c r="B819" i="79"/>
  <c r="B820" i="79"/>
  <c r="B821" i="79"/>
  <c r="B822" i="79"/>
  <c r="B823" i="79"/>
  <c r="B824" i="79"/>
  <c r="B825" i="79"/>
  <c r="B826" i="79"/>
  <c r="B827" i="79"/>
  <c r="B828" i="79"/>
  <c r="B829" i="79"/>
  <c r="B830" i="79"/>
  <c r="B831" i="79"/>
  <c r="B832" i="79"/>
  <c r="B833" i="79"/>
  <c r="B834" i="79"/>
  <c r="B835" i="79"/>
  <c r="B836" i="79"/>
  <c r="B837" i="79"/>
  <c r="B838" i="79"/>
  <c r="B839" i="79"/>
  <c r="B840" i="79"/>
  <c r="B841" i="79"/>
  <c r="B842" i="79"/>
  <c r="B843" i="79"/>
  <c r="B844" i="79"/>
  <c r="B845" i="79"/>
  <c r="B846" i="79"/>
  <c r="B847" i="79"/>
  <c r="B848" i="79"/>
  <c r="B849" i="79"/>
  <c r="B850" i="79"/>
  <c r="B851" i="79"/>
  <c r="B852" i="79"/>
  <c r="B853" i="79"/>
  <c r="B854" i="79"/>
  <c r="B855" i="79"/>
  <c r="B856" i="79"/>
  <c r="B857" i="79"/>
  <c r="B858" i="79"/>
  <c r="B859" i="79"/>
  <c r="B860" i="79"/>
  <c r="B861" i="79"/>
  <c r="B862" i="79"/>
  <c r="B863" i="79"/>
  <c r="B864" i="79"/>
  <c r="B865" i="79"/>
  <c r="B866" i="79"/>
  <c r="B867" i="79"/>
  <c r="B868" i="79"/>
  <c r="B869" i="79"/>
  <c r="B870" i="79"/>
  <c r="B871" i="79"/>
  <c r="B872" i="79"/>
  <c r="B873" i="79"/>
  <c r="B874" i="79"/>
  <c r="B875" i="79"/>
  <c r="B876" i="79"/>
  <c r="B877" i="79"/>
  <c r="B878" i="79"/>
  <c r="B879" i="79"/>
  <c r="B880" i="79"/>
  <c r="B881" i="79"/>
  <c r="B882" i="79"/>
  <c r="B883" i="79"/>
  <c r="B884" i="79"/>
  <c r="B885" i="79"/>
  <c r="B886" i="79"/>
  <c r="B887" i="79"/>
  <c r="B888" i="79"/>
  <c r="B889" i="79"/>
  <c r="B890" i="79"/>
  <c r="B891" i="79"/>
  <c r="B892" i="79"/>
  <c r="B893" i="79"/>
  <c r="B894" i="79"/>
  <c r="B895" i="79"/>
  <c r="B896" i="79"/>
  <c r="B897" i="79"/>
  <c r="B898" i="79"/>
  <c r="B899" i="79"/>
  <c r="B900" i="79"/>
  <c r="B901" i="79"/>
  <c r="B902" i="79"/>
  <c r="B903" i="79"/>
  <c r="B904" i="79"/>
  <c r="B905" i="79"/>
  <c r="B906" i="79"/>
  <c r="B907" i="79"/>
  <c r="B908" i="79"/>
  <c r="B909" i="79"/>
  <c r="B910" i="79"/>
  <c r="B911" i="79"/>
  <c r="B912" i="79"/>
  <c r="B913" i="79"/>
  <c r="B914" i="79"/>
  <c r="B915" i="79"/>
  <c r="B916" i="79"/>
  <c r="B917" i="79"/>
  <c r="B918" i="79"/>
  <c r="B919" i="79"/>
  <c r="B920" i="79"/>
  <c r="B921" i="79"/>
  <c r="B922" i="79"/>
  <c r="B923" i="79"/>
  <c r="B924" i="79"/>
  <c r="B925" i="79"/>
  <c r="B926" i="79"/>
  <c r="B927" i="79"/>
  <c r="B928" i="79"/>
  <c r="B929" i="79"/>
  <c r="B930" i="79"/>
  <c r="B931" i="79"/>
  <c r="B932" i="79"/>
  <c r="B933" i="79"/>
  <c r="B934" i="79"/>
  <c r="B935" i="79"/>
  <c r="B936" i="79"/>
  <c r="B937" i="79"/>
  <c r="B938" i="79"/>
  <c r="B939" i="79"/>
  <c r="B940" i="79"/>
  <c r="B941" i="79"/>
  <c r="B942" i="79"/>
  <c r="B943" i="79"/>
  <c r="B944" i="79"/>
  <c r="B945" i="79"/>
  <c r="B946" i="79"/>
  <c r="B947" i="79"/>
  <c r="B948" i="79"/>
  <c r="B949" i="79"/>
  <c r="B950" i="79"/>
  <c r="B951" i="79"/>
  <c r="B952" i="79"/>
  <c r="B953" i="79"/>
  <c r="B954" i="79"/>
  <c r="B955" i="79"/>
  <c r="B956" i="79"/>
  <c r="B957" i="79"/>
  <c r="B958" i="79"/>
  <c r="B959" i="79"/>
  <c r="B960" i="79"/>
  <c r="B961" i="79"/>
  <c r="B962" i="79"/>
  <c r="B963" i="79"/>
  <c r="B964" i="79"/>
  <c r="B965" i="79"/>
  <c r="B966" i="79"/>
  <c r="B967" i="79"/>
  <c r="B968" i="79"/>
  <c r="B969" i="79"/>
  <c r="B970" i="79"/>
  <c r="B971" i="79"/>
  <c r="B972" i="79"/>
  <c r="B973" i="79"/>
  <c r="B974" i="79"/>
  <c r="B975" i="79"/>
  <c r="B976" i="79"/>
  <c r="B977" i="79"/>
  <c r="B978" i="79"/>
  <c r="B979" i="79"/>
  <c r="B980" i="79"/>
  <c r="B981" i="79"/>
  <c r="B982" i="79"/>
  <c r="B983" i="79"/>
  <c r="B984" i="79"/>
  <c r="B985" i="79"/>
  <c r="B986" i="79"/>
  <c r="B987" i="79"/>
  <c r="B988" i="79"/>
  <c r="B989" i="79"/>
  <c r="B990" i="79"/>
  <c r="B991" i="79"/>
  <c r="B992" i="79"/>
  <c r="B993" i="79"/>
  <c r="B994" i="79"/>
  <c r="B995" i="79"/>
  <c r="B996" i="79"/>
  <c r="B997" i="79"/>
  <c r="B998" i="79"/>
  <c r="B999" i="79"/>
  <c r="B1000" i="79"/>
  <c r="B1001" i="79"/>
  <c r="B1002" i="79"/>
  <c r="B1003" i="79"/>
  <c r="B1004" i="79"/>
  <c r="B1005" i="79"/>
  <c r="B1006" i="79"/>
  <c r="B1007" i="79"/>
  <c r="B1008" i="79"/>
  <c r="B1009" i="79"/>
  <c r="B1010" i="79"/>
  <c r="B1011" i="79"/>
  <c r="B1012" i="79"/>
  <c r="B1013" i="79"/>
  <c r="B1014" i="79"/>
  <c r="A1007" i="79"/>
  <c r="A1008" i="79" s="1"/>
  <c r="A1009" i="79" s="1"/>
  <c r="A1010" i="79" s="1"/>
  <c r="A1011" i="79" s="1"/>
  <c r="A1012" i="79" s="1"/>
  <c r="A1013" i="79" s="1"/>
  <c r="A1014" i="79" s="1"/>
  <c r="A1006" i="79"/>
  <c r="A907" i="79"/>
  <c r="A908" i="79" s="1"/>
  <c r="A909" i="79" s="1"/>
  <c r="A910" i="79" s="1"/>
  <c r="A911" i="79" s="1"/>
  <c r="A912" i="79" s="1"/>
  <c r="A913" i="79" s="1"/>
  <c r="A914" i="79" s="1"/>
  <c r="A915" i="79" s="1"/>
  <c r="A916" i="79" s="1"/>
  <c r="A917" i="79" s="1"/>
  <c r="A918" i="79" s="1"/>
  <c r="A919" i="79" s="1"/>
  <c r="A920" i="79" s="1"/>
  <c r="A921" i="79" s="1"/>
  <c r="A922" i="79" s="1"/>
  <c r="A923" i="79" s="1"/>
  <c r="A924" i="79" s="1"/>
  <c r="A925" i="79" s="1"/>
  <c r="A926" i="79" s="1"/>
  <c r="A927" i="79" s="1"/>
  <c r="A928" i="79" s="1"/>
  <c r="A929" i="79" s="1"/>
  <c r="A930" i="79" s="1"/>
  <c r="A931" i="79" s="1"/>
  <c r="A932" i="79" s="1"/>
  <c r="A933" i="79" s="1"/>
  <c r="A934" i="79" s="1"/>
  <c r="A935" i="79" s="1"/>
  <c r="A936" i="79" s="1"/>
  <c r="A937" i="79" s="1"/>
  <c r="A938" i="79" s="1"/>
  <c r="A939" i="79" s="1"/>
  <c r="A940" i="79" s="1"/>
  <c r="A941" i="79" s="1"/>
  <c r="A942" i="79" s="1"/>
  <c r="A943" i="79" s="1"/>
  <c r="A944" i="79" s="1"/>
  <c r="A945" i="79" s="1"/>
  <c r="A946" i="79" s="1"/>
  <c r="A947" i="79" s="1"/>
  <c r="A948" i="79" s="1"/>
  <c r="A949" i="79" s="1"/>
  <c r="A950" i="79" s="1"/>
  <c r="A951" i="79" s="1"/>
  <c r="A952" i="79" s="1"/>
  <c r="A953" i="79" s="1"/>
  <c r="A954" i="79" s="1"/>
  <c r="A955" i="79" s="1"/>
  <c r="A956" i="79" s="1"/>
  <c r="A957" i="79" s="1"/>
  <c r="A958" i="79" s="1"/>
  <c r="A959" i="79" s="1"/>
  <c r="A960" i="79" s="1"/>
  <c r="A961" i="79" s="1"/>
  <c r="A962" i="79" s="1"/>
  <c r="A963" i="79" s="1"/>
  <c r="A964" i="79" s="1"/>
  <c r="A965" i="79" s="1"/>
  <c r="A966" i="79" s="1"/>
  <c r="A967" i="79" s="1"/>
  <c r="A968" i="79" s="1"/>
  <c r="A969" i="79" s="1"/>
  <c r="A970" i="79" s="1"/>
  <c r="A971" i="79" s="1"/>
  <c r="A972" i="79" s="1"/>
  <c r="A973" i="79" s="1"/>
  <c r="A974" i="79" s="1"/>
  <c r="A975" i="79" s="1"/>
  <c r="A976" i="79" s="1"/>
  <c r="A977" i="79" s="1"/>
  <c r="A978" i="79" s="1"/>
  <c r="A979" i="79" s="1"/>
  <c r="A980" i="79" s="1"/>
  <c r="A981" i="79" s="1"/>
  <c r="A982" i="79" s="1"/>
  <c r="A983" i="79" s="1"/>
  <c r="A984" i="79" s="1"/>
  <c r="A985" i="79" s="1"/>
  <c r="A986" i="79" s="1"/>
  <c r="A987" i="79" s="1"/>
  <c r="A988" i="79" s="1"/>
  <c r="A989" i="79" s="1"/>
  <c r="A990" i="79" s="1"/>
  <c r="A991" i="79" s="1"/>
  <c r="A992" i="79" s="1"/>
  <c r="A993" i="79" s="1"/>
  <c r="A994" i="79" s="1"/>
  <c r="A995" i="79" s="1"/>
  <c r="A996" i="79" s="1"/>
  <c r="A997" i="79" s="1"/>
  <c r="A998" i="79" s="1"/>
  <c r="A999" i="79" s="1"/>
  <c r="A1000" i="79" s="1"/>
  <c r="A1001" i="79" s="1"/>
  <c r="A1002" i="79" s="1"/>
  <c r="A1003" i="79" s="1"/>
  <c r="A1004" i="79" s="1"/>
  <c r="A1005" i="79" s="1"/>
  <c r="A808" i="79"/>
  <c r="A809" i="79" s="1"/>
  <c r="A810" i="79" s="1"/>
  <c r="A811" i="79" s="1"/>
  <c r="A812" i="79" s="1"/>
  <c r="A813" i="79" s="1"/>
  <c r="A814" i="79" s="1"/>
  <c r="A815" i="79" s="1"/>
  <c r="A816" i="79" s="1"/>
  <c r="A817" i="79" s="1"/>
  <c r="A818" i="79" s="1"/>
  <c r="A819" i="79" s="1"/>
  <c r="A820" i="79" s="1"/>
  <c r="A821" i="79" s="1"/>
  <c r="A822" i="79" s="1"/>
  <c r="A823" i="79" s="1"/>
  <c r="A824" i="79" s="1"/>
  <c r="A825" i="79" s="1"/>
  <c r="A826" i="79" s="1"/>
  <c r="A827" i="79" s="1"/>
  <c r="A828" i="79" s="1"/>
  <c r="A829" i="79" s="1"/>
  <c r="A830" i="79" s="1"/>
  <c r="A831" i="79" s="1"/>
  <c r="A832" i="79" s="1"/>
  <c r="A833" i="79" s="1"/>
  <c r="A834" i="79" s="1"/>
  <c r="A835" i="79" s="1"/>
  <c r="A836" i="79" s="1"/>
  <c r="A837" i="79" s="1"/>
  <c r="A838" i="79" s="1"/>
  <c r="A839" i="79" s="1"/>
  <c r="A840" i="79" s="1"/>
  <c r="A841" i="79" s="1"/>
  <c r="A842" i="79" s="1"/>
  <c r="A843" i="79" s="1"/>
  <c r="A844" i="79" s="1"/>
  <c r="A845" i="79" s="1"/>
  <c r="A846" i="79" s="1"/>
  <c r="A847" i="79" s="1"/>
  <c r="A848" i="79" s="1"/>
  <c r="A849" i="79" s="1"/>
  <c r="A850" i="79" s="1"/>
  <c r="A851" i="79" s="1"/>
  <c r="A852" i="79" s="1"/>
  <c r="A853" i="79" s="1"/>
  <c r="A854" i="79" s="1"/>
  <c r="A855" i="79" s="1"/>
  <c r="A856" i="79" s="1"/>
  <c r="A857" i="79" s="1"/>
  <c r="A858" i="79" s="1"/>
  <c r="A859" i="79" s="1"/>
  <c r="A860" i="79" s="1"/>
  <c r="A861" i="79" s="1"/>
  <c r="A862" i="79" s="1"/>
  <c r="A863" i="79" s="1"/>
  <c r="A864" i="79" s="1"/>
  <c r="A865" i="79" s="1"/>
  <c r="A866" i="79" s="1"/>
  <c r="A867" i="79" s="1"/>
  <c r="A868" i="79" s="1"/>
  <c r="A869" i="79" s="1"/>
  <c r="A870" i="79" s="1"/>
  <c r="A871" i="79" s="1"/>
  <c r="A872" i="79" s="1"/>
  <c r="A873" i="79" s="1"/>
  <c r="A874" i="79" s="1"/>
  <c r="A875" i="79" s="1"/>
  <c r="A876" i="79" s="1"/>
  <c r="A877" i="79" s="1"/>
  <c r="A878" i="79" s="1"/>
  <c r="A879" i="79" s="1"/>
  <c r="A880" i="79" s="1"/>
  <c r="A881" i="79" s="1"/>
  <c r="A882" i="79" s="1"/>
  <c r="A883" i="79" s="1"/>
  <c r="A884" i="79" s="1"/>
  <c r="A885" i="79" s="1"/>
  <c r="A886" i="79" s="1"/>
  <c r="A887" i="79" s="1"/>
  <c r="A888" i="79" s="1"/>
  <c r="A889" i="79" s="1"/>
  <c r="A890" i="79" s="1"/>
  <c r="A891" i="79" s="1"/>
  <c r="A892" i="79" s="1"/>
  <c r="A893" i="79" s="1"/>
  <c r="A894" i="79" s="1"/>
  <c r="A895" i="79" s="1"/>
  <c r="A896" i="79" s="1"/>
  <c r="A897" i="79" s="1"/>
  <c r="A898" i="79" s="1"/>
  <c r="A899" i="79" s="1"/>
  <c r="A900" i="79" s="1"/>
  <c r="A901" i="79" s="1"/>
  <c r="A902" i="79" s="1"/>
  <c r="A903" i="79" s="1"/>
  <c r="A904" i="79" s="1"/>
  <c r="A905" i="79" s="1"/>
  <c r="A906" i="79" s="1"/>
  <c r="A720" i="79"/>
  <c r="A721" i="79" s="1"/>
  <c r="A722" i="79" s="1"/>
  <c r="A723" i="79" s="1"/>
  <c r="A724" i="79" s="1"/>
  <c r="A725" i="79" s="1"/>
  <c r="A726" i="79" s="1"/>
  <c r="A727" i="79" s="1"/>
  <c r="A728" i="79" s="1"/>
  <c r="A729" i="79" s="1"/>
  <c r="A730" i="79" s="1"/>
  <c r="A731" i="79" s="1"/>
  <c r="A732" i="79" s="1"/>
  <c r="A733" i="79" s="1"/>
  <c r="A734" i="79" s="1"/>
  <c r="A735" i="79" s="1"/>
  <c r="A736" i="79" s="1"/>
  <c r="A737" i="79" s="1"/>
  <c r="A738" i="79" s="1"/>
  <c r="A739" i="79" s="1"/>
  <c r="A740" i="79" s="1"/>
  <c r="A741" i="79" s="1"/>
  <c r="A742" i="79" s="1"/>
  <c r="A743" i="79" s="1"/>
  <c r="A744" i="79" s="1"/>
  <c r="A745" i="79" s="1"/>
  <c r="A746" i="79" s="1"/>
  <c r="A747" i="79" s="1"/>
  <c r="A748" i="79" s="1"/>
  <c r="A749" i="79" s="1"/>
  <c r="A750" i="79" s="1"/>
  <c r="A751" i="79" s="1"/>
  <c r="A752" i="79" s="1"/>
  <c r="A753" i="79" s="1"/>
  <c r="A754" i="79" s="1"/>
  <c r="A755" i="79" s="1"/>
  <c r="A756" i="79" s="1"/>
  <c r="A757" i="79" s="1"/>
  <c r="A758" i="79" s="1"/>
  <c r="A759" i="79" s="1"/>
  <c r="A760" i="79" s="1"/>
  <c r="A761" i="79" s="1"/>
  <c r="A762" i="79" s="1"/>
  <c r="A763" i="79" s="1"/>
  <c r="A764" i="79" s="1"/>
  <c r="A765" i="79" s="1"/>
  <c r="A766" i="79" s="1"/>
  <c r="A767" i="79" s="1"/>
  <c r="A768" i="79" s="1"/>
  <c r="A769" i="79" s="1"/>
  <c r="A770" i="79" s="1"/>
  <c r="A771" i="79" s="1"/>
  <c r="A772" i="79" s="1"/>
  <c r="A773" i="79" s="1"/>
  <c r="A774" i="79" s="1"/>
  <c r="A775" i="79" s="1"/>
  <c r="A776" i="79" s="1"/>
  <c r="A777" i="79" s="1"/>
  <c r="A778" i="79" s="1"/>
  <c r="A779" i="79" s="1"/>
  <c r="A780" i="79" s="1"/>
  <c r="A781" i="79" s="1"/>
  <c r="A782" i="79" s="1"/>
  <c r="A783" i="79" s="1"/>
  <c r="A784" i="79" s="1"/>
  <c r="A785" i="79" s="1"/>
  <c r="A786" i="79" s="1"/>
  <c r="A787" i="79" s="1"/>
  <c r="A788" i="79" s="1"/>
  <c r="A789" i="79" s="1"/>
  <c r="A790" i="79" s="1"/>
  <c r="A791" i="79" s="1"/>
  <c r="A792" i="79" s="1"/>
  <c r="A793" i="79" s="1"/>
  <c r="A794" i="79" s="1"/>
  <c r="A795" i="79" s="1"/>
  <c r="A796" i="79" s="1"/>
  <c r="A797" i="79" s="1"/>
  <c r="A798" i="79" s="1"/>
  <c r="A799" i="79" s="1"/>
  <c r="A800" i="79" s="1"/>
  <c r="A801" i="79" s="1"/>
  <c r="A802" i="79" s="1"/>
  <c r="A803" i="79" s="1"/>
  <c r="A804" i="79" s="1"/>
  <c r="A805" i="79" s="1"/>
  <c r="A806" i="79" s="1"/>
  <c r="A807" i="79" s="1"/>
  <c r="A718" i="79"/>
  <c r="A719" i="79" s="1"/>
  <c r="A712" i="79"/>
  <c r="A713" i="79" s="1"/>
  <c r="A714" i="79" s="1"/>
  <c r="A715" i="79" s="1"/>
  <c r="A716" i="79" s="1"/>
  <c r="A717" i="79" s="1"/>
  <c r="A710" i="79"/>
  <c r="A711" i="79" s="1"/>
  <c r="A709" i="79"/>
  <c r="A612" i="79"/>
  <c r="A613" i="79" s="1"/>
  <c r="A614" i="79" s="1"/>
  <c r="A615" i="79" s="1"/>
  <c r="A616" i="79" s="1"/>
  <c r="A617" i="79" s="1"/>
  <c r="A618" i="79" s="1"/>
  <c r="A619" i="79" s="1"/>
  <c r="A620" i="79" s="1"/>
  <c r="A621" i="79" s="1"/>
  <c r="A622" i="79" s="1"/>
  <c r="A623" i="79" s="1"/>
  <c r="A624" i="79" s="1"/>
  <c r="A625" i="79" s="1"/>
  <c r="A626" i="79" s="1"/>
  <c r="A627" i="79" s="1"/>
  <c r="A628" i="79" s="1"/>
  <c r="A629" i="79" s="1"/>
  <c r="A630" i="79" s="1"/>
  <c r="A631" i="79" s="1"/>
  <c r="A632" i="79" s="1"/>
  <c r="A633" i="79" s="1"/>
  <c r="A634" i="79" s="1"/>
  <c r="A635" i="79" s="1"/>
  <c r="A636" i="79" s="1"/>
  <c r="A637" i="79" s="1"/>
  <c r="A638" i="79" s="1"/>
  <c r="A639" i="79" s="1"/>
  <c r="A640" i="79" s="1"/>
  <c r="A641" i="79" s="1"/>
  <c r="A642" i="79" s="1"/>
  <c r="A643" i="79" s="1"/>
  <c r="A644" i="79" s="1"/>
  <c r="A645" i="79" s="1"/>
  <c r="A646" i="79" s="1"/>
  <c r="A647" i="79" s="1"/>
  <c r="A648" i="79" s="1"/>
  <c r="A649" i="79" s="1"/>
  <c r="A650" i="79" s="1"/>
  <c r="A651" i="79" s="1"/>
  <c r="A652" i="79" s="1"/>
  <c r="A653" i="79" s="1"/>
  <c r="A654" i="79" s="1"/>
  <c r="A655" i="79" s="1"/>
  <c r="A656" i="79" s="1"/>
  <c r="A657" i="79" s="1"/>
  <c r="A658" i="79" s="1"/>
  <c r="A659" i="79" s="1"/>
  <c r="A660" i="79" s="1"/>
  <c r="A661" i="79" s="1"/>
  <c r="A662" i="79" s="1"/>
  <c r="A663" i="79" s="1"/>
  <c r="A664" i="79" s="1"/>
  <c r="A665" i="79" s="1"/>
  <c r="A666" i="79" s="1"/>
  <c r="A667" i="79" s="1"/>
  <c r="A668" i="79" s="1"/>
  <c r="A669" i="79" s="1"/>
  <c r="A670" i="79" s="1"/>
  <c r="A671" i="79" s="1"/>
  <c r="A672" i="79" s="1"/>
  <c r="A673" i="79" s="1"/>
  <c r="A674" i="79" s="1"/>
  <c r="A675" i="79" s="1"/>
  <c r="A676" i="79" s="1"/>
  <c r="A677" i="79" s="1"/>
  <c r="A678" i="79" s="1"/>
  <c r="A679" i="79" s="1"/>
  <c r="A680" i="79" s="1"/>
  <c r="A681" i="79" s="1"/>
  <c r="A682" i="79" s="1"/>
  <c r="A683" i="79" s="1"/>
  <c r="A684" i="79" s="1"/>
  <c r="A685" i="79" s="1"/>
  <c r="A686" i="79" s="1"/>
  <c r="A687" i="79" s="1"/>
  <c r="A688" i="79" s="1"/>
  <c r="A689" i="79" s="1"/>
  <c r="A690" i="79" s="1"/>
  <c r="A691" i="79" s="1"/>
  <c r="A692" i="79" s="1"/>
  <c r="A693" i="79" s="1"/>
  <c r="A694" i="79" s="1"/>
  <c r="A695" i="79" s="1"/>
  <c r="A696" i="79" s="1"/>
  <c r="A697" i="79" s="1"/>
  <c r="A698" i="79" s="1"/>
  <c r="A699" i="79" s="1"/>
  <c r="A700" i="79" s="1"/>
  <c r="A701" i="79" s="1"/>
  <c r="A702" i="79" s="1"/>
  <c r="A703" i="79" s="1"/>
  <c r="A704" i="79" s="1"/>
  <c r="A705" i="79" s="1"/>
  <c r="A706" i="79" s="1"/>
  <c r="A707" i="79" s="1"/>
  <c r="A708" i="79" s="1"/>
  <c r="A611" i="79"/>
  <c r="A610" i="79"/>
  <c r="A511" i="79"/>
  <c r="A512" i="79" s="1"/>
  <c r="A513" i="79" s="1"/>
  <c r="A514" i="79" s="1"/>
  <c r="A515" i="79" s="1"/>
  <c r="A516" i="79" s="1"/>
  <c r="A517" i="79" s="1"/>
  <c r="A518" i="79" s="1"/>
  <c r="A519" i="79" s="1"/>
  <c r="A520" i="79" s="1"/>
  <c r="A521" i="79" s="1"/>
  <c r="A522" i="79" s="1"/>
  <c r="A523" i="79" s="1"/>
  <c r="A524" i="79" s="1"/>
  <c r="A525" i="79" s="1"/>
  <c r="A526" i="79" s="1"/>
  <c r="A527" i="79" s="1"/>
  <c r="A528" i="79" s="1"/>
  <c r="A529" i="79" s="1"/>
  <c r="A530" i="79" s="1"/>
  <c r="A531" i="79" s="1"/>
  <c r="A532" i="79" s="1"/>
  <c r="A533" i="79" s="1"/>
  <c r="A534" i="79" s="1"/>
  <c r="A535" i="79" s="1"/>
  <c r="A536" i="79" s="1"/>
  <c r="A537" i="79" s="1"/>
  <c r="A538" i="79" s="1"/>
  <c r="A539" i="79" s="1"/>
  <c r="A540" i="79" s="1"/>
  <c r="A541" i="79" s="1"/>
  <c r="A542" i="79" s="1"/>
  <c r="A543" i="79" s="1"/>
  <c r="A544" i="79" s="1"/>
  <c r="A545" i="79" s="1"/>
  <c r="A546" i="79" s="1"/>
  <c r="A547" i="79" s="1"/>
  <c r="A548" i="79" s="1"/>
  <c r="A549" i="79" s="1"/>
  <c r="A550" i="79" s="1"/>
  <c r="A551" i="79" s="1"/>
  <c r="A552" i="79" s="1"/>
  <c r="A553" i="79" s="1"/>
  <c r="A554" i="79" s="1"/>
  <c r="A555" i="79" s="1"/>
  <c r="A556" i="79" s="1"/>
  <c r="A557" i="79" s="1"/>
  <c r="A558" i="79" s="1"/>
  <c r="A559" i="79" s="1"/>
  <c r="A560" i="79" s="1"/>
  <c r="A561" i="79" s="1"/>
  <c r="A562" i="79" s="1"/>
  <c r="A563" i="79" s="1"/>
  <c r="A564" i="79" s="1"/>
  <c r="A565" i="79" s="1"/>
  <c r="A566" i="79" s="1"/>
  <c r="A567" i="79" s="1"/>
  <c r="A568" i="79" s="1"/>
  <c r="A569" i="79" s="1"/>
  <c r="A570" i="79" s="1"/>
  <c r="A571" i="79" s="1"/>
  <c r="A572" i="79" s="1"/>
  <c r="A573" i="79" s="1"/>
  <c r="A574" i="79" s="1"/>
  <c r="A575" i="79" s="1"/>
  <c r="A576" i="79" s="1"/>
  <c r="A577" i="79" s="1"/>
  <c r="A578" i="79" s="1"/>
  <c r="A579" i="79" s="1"/>
  <c r="A580" i="79" s="1"/>
  <c r="A581" i="79" s="1"/>
  <c r="A582" i="79" s="1"/>
  <c r="A583" i="79" s="1"/>
  <c r="A584" i="79" s="1"/>
  <c r="A585" i="79" s="1"/>
  <c r="A586" i="79" s="1"/>
  <c r="A587" i="79" s="1"/>
  <c r="A588" i="79" s="1"/>
  <c r="A589" i="79" s="1"/>
  <c r="A590" i="79" s="1"/>
  <c r="A591" i="79" s="1"/>
  <c r="A592" i="79" s="1"/>
  <c r="A593" i="79" s="1"/>
  <c r="A594" i="79" s="1"/>
  <c r="A595" i="79" s="1"/>
  <c r="A596" i="79" s="1"/>
  <c r="A597" i="79" s="1"/>
  <c r="A598" i="79" s="1"/>
  <c r="A599" i="79" s="1"/>
  <c r="A600" i="79" s="1"/>
  <c r="A601" i="79" s="1"/>
  <c r="A602" i="79" s="1"/>
  <c r="A603" i="79" s="1"/>
  <c r="A604" i="79" s="1"/>
  <c r="A605" i="79" s="1"/>
  <c r="A606" i="79" s="1"/>
  <c r="A607" i="79" s="1"/>
  <c r="A608" i="79" s="1"/>
  <c r="A609" i="79" s="1"/>
  <c r="A419" i="79"/>
  <c r="A420" i="79" s="1"/>
  <c r="A421" i="79" s="1"/>
  <c r="A422" i="79" s="1"/>
  <c r="A423" i="79" s="1"/>
  <c r="A424" i="79" s="1"/>
  <c r="A425" i="79" s="1"/>
  <c r="A426" i="79" s="1"/>
  <c r="A427" i="79" s="1"/>
  <c r="A428" i="79" s="1"/>
  <c r="A429" i="79" s="1"/>
  <c r="A430" i="79" s="1"/>
  <c r="A431" i="79" s="1"/>
  <c r="A432" i="79" s="1"/>
  <c r="A433" i="79" s="1"/>
  <c r="A434" i="79" s="1"/>
  <c r="A435" i="79" s="1"/>
  <c r="A436" i="79" s="1"/>
  <c r="A437" i="79" s="1"/>
  <c r="A438" i="79" s="1"/>
  <c r="A439" i="79" s="1"/>
  <c r="A440" i="79" s="1"/>
  <c r="A441" i="79" s="1"/>
  <c r="A442" i="79" s="1"/>
  <c r="A443" i="79" s="1"/>
  <c r="A444" i="79" s="1"/>
  <c r="A445" i="79" s="1"/>
  <c r="A446" i="79" s="1"/>
  <c r="A447" i="79" s="1"/>
  <c r="A448" i="79" s="1"/>
  <c r="A449" i="79" s="1"/>
  <c r="A450" i="79" s="1"/>
  <c r="A451" i="79" s="1"/>
  <c r="A452" i="79" s="1"/>
  <c r="A453" i="79" s="1"/>
  <c r="A454" i="79" s="1"/>
  <c r="A455" i="79" s="1"/>
  <c r="A456" i="79" s="1"/>
  <c r="A457" i="79" s="1"/>
  <c r="A458" i="79" s="1"/>
  <c r="A459" i="79" s="1"/>
  <c r="A460" i="79" s="1"/>
  <c r="A461" i="79" s="1"/>
  <c r="A462" i="79" s="1"/>
  <c r="A463" i="79" s="1"/>
  <c r="A464" i="79" s="1"/>
  <c r="A465" i="79" s="1"/>
  <c r="A466" i="79" s="1"/>
  <c r="A467" i="79" s="1"/>
  <c r="A468" i="79" s="1"/>
  <c r="A469" i="79" s="1"/>
  <c r="A470" i="79" s="1"/>
  <c r="A471" i="79" s="1"/>
  <c r="A472" i="79" s="1"/>
  <c r="A473" i="79" s="1"/>
  <c r="A474" i="79" s="1"/>
  <c r="A475" i="79" s="1"/>
  <c r="A476" i="79" s="1"/>
  <c r="A477" i="79" s="1"/>
  <c r="A478" i="79" s="1"/>
  <c r="A479" i="79" s="1"/>
  <c r="A480" i="79" s="1"/>
  <c r="A481" i="79" s="1"/>
  <c r="A482" i="79" s="1"/>
  <c r="A483" i="79" s="1"/>
  <c r="A484" i="79" s="1"/>
  <c r="A485" i="79" s="1"/>
  <c r="A486" i="79" s="1"/>
  <c r="A487" i="79" s="1"/>
  <c r="A488" i="79" s="1"/>
  <c r="A489" i="79" s="1"/>
  <c r="A490" i="79" s="1"/>
  <c r="A491" i="79" s="1"/>
  <c r="A492" i="79" s="1"/>
  <c r="A493" i="79" s="1"/>
  <c r="A494" i="79" s="1"/>
  <c r="A495" i="79" s="1"/>
  <c r="A496" i="79" s="1"/>
  <c r="A497" i="79" s="1"/>
  <c r="A498" i="79" s="1"/>
  <c r="A499" i="79" s="1"/>
  <c r="A500" i="79" s="1"/>
  <c r="A501" i="79" s="1"/>
  <c r="A502" i="79" s="1"/>
  <c r="A503" i="79" s="1"/>
  <c r="A504" i="79" s="1"/>
  <c r="A505" i="79" s="1"/>
  <c r="A506" i="79" s="1"/>
  <c r="A507" i="79" s="1"/>
  <c r="A508" i="79" s="1"/>
  <c r="A509" i="79" s="1"/>
  <c r="A510" i="79" s="1"/>
  <c r="A415" i="79"/>
  <c r="A416" i="79" s="1"/>
  <c r="A417" i="79" s="1"/>
  <c r="A418" i="79" s="1"/>
  <c r="A414" i="79"/>
  <c r="A413" i="79"/>
  <c r="A412" i="79"/>
  <c r="A313" i="79"/>
  <c r="A314" i="79" s="1"/>
  <c r="A315" i="79" s="1"/>
  <c r="A316" i="79" s="1"/>
  <c r="A317" i="79" s="1"/>
  <c r="A318" i="79" s="1"/>
  <c r="A319" i="79" s="1"/>
  <c r="A320" i="79" s="1"/>
  <c r="A321" i="79" s="1"/>
  <c r="A322" i="79" s="1"/>
  <c r="A323" i="79" s="1"/>
  <c r="A324" i="79" s="1"/>
  <c r="A325" i="79" s="1"/>
  <c r="A326" i="79" s="1"/>
  <c r="A327" i="79" s="1"/>
  <c r="A328" i="79" s="1"/>
  <c r="A329" i="79" s="1"/>
  <c r="A330" i="79" s="1"/>
  <c r="A331" i="79" s="1"/>
  <c r="A332" i="79" s="1"/>
  <c r="A333" i="79" s="1"/>
  <c r="A334" i="79" s="1"/>
  <c r="A335" i="79" s="1"/>
  <c r="A336" i="79" s="1"/>
  <c r="A337" i="79" s="1"/>
  <c r="A338" i="79" s="1"/>
  <c r="A339" i="79" s="1"/>
  <c r="A340" i="79" s="1"/>
  <c r="A341" i="79" s="1"/>
  <c r="A342" i="79" s="1"/>
  <c r="A343" i="79" s="1"/>
  <c r="A344" i="79" s="1"/>
  <c r="A345" i="79" s="1"/>
  <c r="A346" i="79" s="1"/>
  <c r="A347" i="79" s="1"/>
  <c r="A348" i="79" s="1"/>
  <c r="A349" i="79" s="1"/>
  <c r="A350" i="79" s="1"/>
  <c r="A351" i="79" s="1"/>
  <c r="A352" i="79" s="1"/>
  <c r="A353" i="79" s="1"/>
  <c r="A354" i="79" s="1"/>
  <c r="A355" i="79" s="1"/>
  <c r="A356" i="79" s="1"/>
  <c r="A357" i="79" s="1"/>
  <c r="A358" i="79" s="1"/>
  <c r="A359" i="79" s="1"/>
  <c r="A360" i="79" s="1"/>
  <c r="A361" i="79" s="1"/>
  <c r="A362" i="79" s="1"/>
  <c r="A363" i="79" s="1"/>
  <c r="A364" i="79" s="1"/>
  <c r="A365" i="79" s="1"/>
  <c r="A366" i="79" s="1"/>
  <c r="A367" i="79" s="1"/>
  <c r="A368" i="79" s="1"/>
  <c r="A369" i="79" s="1"/>
  <c r="A370" i="79" s="1"/>
  <c r="A371" i="79" s="1"/>
  <c r="A372" i="79" s="1"/>
  <c r="A373" i="79" s="1"/>
  <c r="A374" i="79" s="1"/>
  <c r="A375" i="79" s="1"/>
  <c r="A376" i="79" s="1"/>
  <c r="A377" i="79" s="1"/>
  <c r="A378" i="79" s="1"/>
  <c r="A379" i="79" s="1"/>
  <c r="A380" i="79" s="1"/>
  <c r="A381" i="79" s="1"/>
  <c r="A382" i="79" s="1"/>
  <c r="A383" i="79" s="1"/>
  <c r="A384" i="79" s="1"/>
  <c r="A385" i="79" s="1"/>
  <c r="A386" i="79" s="1"/>
  <c r="A387" i="79" s="1"/>
  <c r="A388" i="79" s="1"/>
  <c r="A389" i="79" s="1"/>
  <c r="A390" i="79" s="1"/>
  <c r="A391" i="79" s="1"/>
  <c r="A392" i="79" s="1"/>
  <c r="A393" i="79" s="1"/>
  <c r="A394" i="79" s="1"/>
  <c r="A395" i="79" s="1"/>
  <c r="A396" i="79" s="1"/>
  <c r="A397" i="79" s="1"/>
  <c r="A398" i="79" s="1"/>
  <c r="A399" i="79" s="1"/>
  <c r="A400" i="79" s="1"/>
  <c r="A401" i="79" s="1"/>
  <c r="A402" i="79" s="1"/>
  <c r="A403" i="79" s="1"/>
  <c r="A404" i="79" s="1"/>
  <c r="A405" i="79" s="1"/>
  <c r="A406" i="79" s="1"/>
  <c r="A407" i="79" s="1"/>
  <c r="A408" i="79" s="1"/>
  <c r="A409" i="79" s="1"/>
  <c r="A410" i="79" s="1"/>
  <c r="A411" i="79" s="1"/>
  <c r="A214" i="79"/>
  <c r="A215" i="79" s="1"/>
  <c r="A216" i="79" s="1"/>
  <c r="A217" i="79" s="1"/>
  <c r="A218" i="79" s="1"/>
  <c r="A219" i="79" s="1"/>
  <c r="A220" i="79" s="1"/>
  <c r="A221" i="79" s="1"/>
  <c r="A222" i="79" s="1"/>
  <c r="A223" i="79" s="1"/>
  <c r="A224" i="79" s="1"/>
  <c r="A225" i="79" s="1"/>
  <c r="A226" i="79" s="1"/>
  <c r="A227" i="79" s="1"/>
  <c r="A228" i="79" s="1"/>
  <c r="A229" i="79" s="1"/>
  <c r="A230" i="79" s="1"/>
  <c r="A231" i="79" s="1"/>
  <c r="A232" i="79" s="1"/>
  <c r="A233" i="79" s="1"/>
  <c r="A234" i="79" s="1"/>
  <c r="A235" i="79" s="1"/>
  <c r="A236" i="79" s="1"/>
  <c r="A237" i="79" s="1"/>
  <c r="A238" i="79" s="1"/>
  <c r="A239" i="79" s="1"/>
  <c r="A240" i="79" s="1"/>
  <c r="A241" i="79" s="1"/>
  <c r="A242" i="79" s="1"/>
  <c r="A243" i="79" s="1"/>
  <c r="A244" i="79" s="1"/>
  <c r="A245" i="79" s="1"/>
  <c r="A246" i="79" s="1"/>
  <c r="A247" i="79" s="1"/>
  <c r="A248" i="79" s="1"/>
  <c r="A249" i="79" s="1"/>
  <c r="A250" i="79" s="1"/>
  <c r="A251" i="79" s="1"/>
  <c r="A252" i="79" s="1"/>
  <c r="A253" i="79" s="1"/>
  <c r="A254" i="79" s="1"/>
  <c r="A255" i="79" s="1"/>
  <c r="A256" i="79" s="1"/>
  <c r="A257" i="79" s="1"/>
  <c r="A258" i="79" s="1"/>
  <c r="A259" i="79" s="1"/>
  <c r="A260" i="79" s="1"/>
  <c r="A261" i="79" s="1"/>
  <c r="A262" i="79" s="1"/>
  <c r="A263" i="79" s="1"/>
  <c r="A264" i="79" s="1"/>
  <c r="A265" i="79" s="1"/>
  <c r="A266" i="79" s="1"/>
  <c r="A267" i="79" s="1"/>
  <c r="A268" i="79" s="1"/>
  <c r="A269" i="79" s="1"/>
  <c r="A270" i="79" s="1"/>
  <c r="A271" i="79" s="1"/>
  <c r="A272" i="79" s="1"/>
  <c r="A273" i="79" s="1"/>
  <c r="A274" i="79" s="1"/>
  <c r="A275" i="79" s="1"/>
  <c r="A276" i="79" s="1"/>
  <c r="A277" i="79" s="1"/>
  <c r="A278" i="79" s="1"/>
  <c r="A279" i="79" s="1"/>
  <c r="A280" i="79" s="1"/>
  <c r="A281" i="79" s="1"/>
  <c r="A282" i="79" s="1"/>
  <c r="A283" i="79" s="1"/>
  <c r="A284" i="79" s="1"/>
  <c r="A285" i="79" s="1"/>
  <c r="A286" i="79" s="1"/>
  <c r="A287" i="79" s="1"/>
  <c r="A288" i="79" s="1"/>
  <c r="A289" i="79" s="1"/>
  <c r="A290" i="79" s="1"/>
  <c r="A291" i="79" s="1"/>
  <c r="A292" i="79" s="1"/>
  <c r="A293" i="79" s="1"/>
  <c r="A294" i="79" s="1"/>
  <c r="A295" i="79" s="1"/>
  <c r="A296" i="79" s="1"/>
  <c r="A297" i="79" s="1"/>
  <c r="A298" i="79" s="1"/>
  <c r="A299" i="79" s="1"/>
  <c r="A300" i="79" s="1"/>
  <c r="A301" i="79" s="1"/>
  <c r="A302" i="79" s="1"/>
  <c r="A303" i="79" s="1"/>
  <c r="A304" i="79" s="1"/>
  <c r="A305" i="79" s="1"/>
  <c r="A306" i="79" s="1"/>
  <c r="A307" i="79" s="1"/>
  <c r="A308" i="79" s="1"/>
  <c r="A309" i="79" s="1"/>
  <c r="A310" i="79" s="1"/>
  <c r="A311" i="79" s="1"/>
  <c r="A312" i="79" s="1"/>
  <c r="A117" i="79"/>
  <c r="A118" i="79" s="1"/>
  <c r="A119" i="79" s="1"/>
  <c r="A120" i="79" s="1"/>
  <c r="A121" i="79" s="1"/>
  <c r="A122" i="79" s="1"/>
  <c r="A123" i="79" s="1"/>
  <c r="A124" i="79" s="1"/>
  <c r="A125" i="79" s="1"/>
  <c r="A126" i="79" s="1"/>
  <c r="A127" i="79" s="1"/>
  <c r="A128" i="79" s="1"/>
  <c r="A129" i="79" s="1"/>
  <c r="A130" i="79" s="1"/>
  <c r="A131" i="79" s="1"/>
  <c r="A132" i="79" s="1"/>
  <c r="A133" i="79" s="1"/>
  <c r="A134" i="79" s="1"/>
  <c r="A135" i="79" s="1"/>
  <c r="A136" i="79" s="1"/>
  <c r="A137" i="79" s="1"/>
  <c r="A138" i="79" s="1"/>
  <c r="A139" i="79" s="1"/>
  <c r="A140" i="79" s="1"/>
  <c r="A141" i="79" s="1"/>
  <c r="A142" i="79" s="1"/>
  <c r="A143" i="79" s="1"/>
  <c r="A144" i="79" s="1"/>
  <c r="A145" i="79" s="1"/>
  <c r="A146" i="79" s="1"/>
  <c r="A147" i="79" s="1"/>
  <c r="A148" i="79" s="1"/>
  <c r="A149" i="79" s="1"/>
  <c r="A150" i="79" s="1"/>
  <c r="A151" i="79" s="1"/>
  <c r="A152" i="79" s="1"/>
  <c r="A153" i="79" s="1"/>
  <c r="A154" i="79" s="1"/>
  <c r="A155" i="79" s="1"/>
  <c r="A156" i="79" s="1"/>
  <c r="A157" i="79" s="1"/>
  <c r="A158" i="79" s="1"/>
  <c r="A159" i="79" s="1"/>
  <c r="A160" i="79" s="1"/>
  <c r="A161" i="79" s="1"/>
  <c r="A162" i="79" s="1"/>
  <c r="A163" i="79" s="1"/>
  <c r="A164" i="79" s="1"/>
  <c r="A165" i="79" s="1"/>
  <c r="A166" i="79" s="1"/>
  <c r="A167" i="79" s="1"/>
  <c r="A168" i="79" s="1"/>
  <c r="A169" i="79" s="1"/>
  <c r="A170" i="79" s="1"/>
  <c r="A171" i="79" s="1"/>
  <c r="A172" i="79" s="1"/>
  <c r="A173" i="79" s="1"/>
  <c r="A174" i="79" s="1"/>
  <c r="A175" i="79" s="1"/>
  <c r="A176" i="79" s="1"/>
  <c r="A177" i="79" s="1"/>
  <c r="A178" i="79" s="1"/>
  <c r="A179" i="79" s="1"/>
  <c r="A180" i="79" s="1"/>
  <c r="A181" i="79" s="1"/>
  <c r="A182" i="79" s="1"/>
  <c r="A183" i="79" s="1"/>
  <c r="A184" i="79" s="1"/>
  <c r="A185" i="79" s="1"/>
  <c r="A186" i="79" s="1"/>
  <c r="A187" i="79" s="1"/>
  <c r="A188" i="79" s="1"/>
  <c r="A189" i="79" s="1"/>
  <c r="A190" i="79" s="1"/>
  <c r="A191" i="79" s="1"/>
  <c r="A192" i="79" s="1"/>
  <c r="A193" i="79" s="1"/>
  <c r="A194" i="79" s="1"/>
  <c r="A195" i="79" s="1"/>
  <c r="A196" i="79" s="1"/>
  <c r="A197" i="79" s="1"/>
  <c r="A198" i="79" s="1"/>
  <c r="A199" i="79" s="1"/>
  <c r="A200" i="79" s="1"/>
  <c r="A201" i="79" s="1"/>
  <c r="A202" i="79" s="1"/>
  <c r="A203" i="79" s="1"/>
  <c r="A204" i="79" s="1"/>
  <c r="A205" i="79" s="1"/>
  <c r="A206" i="79" s="1"/>
  <c r="A207" i="79" s="1"/>
  <c r="A208" i="79" s="1"/>
  <c r="A209" i="79" s="1"/>
  <c r="A210" i="79" s="1"/>
  <c r="A211" i="79" s="1"/>
  <c r="A212" i="79" s="1"/>
  <c r="A213" i="79" s="1"/>
  <c r="A116" i="79"/>
  <c r="A115" i="79"/>
  <c r="AE51" i="73"/>
  <c r="AE52" i="73"/>
  <c r="AE53" i="73"/>
  <c r="AE54" i="73"/>
  <c r="AE55" i="73"/>
  <c r="AE56" i="73"/>
  <c r="AE57" i="73"/>
  <c r="AE58" i="73"/>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E158" i="73"/>
  <c r="AE159" i="73"/>
  <c r="AE160" i="73"/>
  <c r="AE161" i="73"/>
  <c r="AE162" i="73"/>
  <c r="AE163" i="73"/>
  <c r="AE164" i="73"/>
  <c r="AE165" i="73"/>
  <c r="AE166" i="73"/>
  <c r="AE167" i="73"/>
  <c r="AE168" i="73"/>
  <c r="AE169" i="73"/>
  <c r="AE170" i="73"/>
  <c r="AE171" i="73"/>
  <c r="AE172" i="73"/>
  <c r="AE173" i="73"/>
  <c r="AE174" i="73"/>
  <c r="AE175" i="73"/>
  <c r="AE176" i="73"/>
  <c r="AE177" i="73"/>
  <c r="AE178" i="73"/>
  <c r="AE179" i="73"/>
  <c r="AE180" i="73"/>
  <c r="AE181" i="73"/>
  <c r="AE182" i="73"/>
  <c r="AE183" i="73"/>
  <c r="AE184" i="73"/>
  <c r="AE185" i="73"/>
  <c r="AE186" i="73"/>
  <c r="AE187" i="73"/>
  <c r="AE188" i="73"/>
  <c r="AE189" i="73"/>
  <c r="AE190" i="73"/>
  <c r="AE191" i="73"/>
  <c r="AE192" i="73"/>
  <c r="AE193" i="73"/>
  <c r="AE194" i="73"/>
  <c r="AE195" i="73"/>
  <c r="AE196" i="73"/>
  <c r="AE197" i="73"/>
  <c r="AE198" i="73"/>
  <c r="AE199" i="73"/>
  <c r="AE200" i="73"/>
  <c r="AE201" i="73"/>
  <c r="AE202" i="73"/>
  <c r="AE203" i="73"/>
  <c r="AE204" i="73"/>
  <c r="AE205" i="73"/>
  <c r="AE206" i="73"/>
  <c r="AE207" i="73"/>
  <c r="AE208" i="73"/>
  <c r="AE209" i="73"/>
  <c r="AE210" i="73"/>
  <c r="AE211" i="73"/>
  <c r="AE212" i="73"/>
  <c r="AE213" i="73"/>
  <c r="AE214" i="73"/>
  <c r="AE215" i="73"/>
  <c r="AE216" i="73"/>
  <c r="AE217" i="73"/>
  <c r="AE218" i="73"/>
  <c r="AE219" i="73"/>
  <c r="AE220" i="73"/>
  <c r="AE221" i="73"/>
  <c r="AE222" i="73"/>
  <c r="AE223" i="73"/>
  <c r="AE224" i="73"/>
  <c r="AE225" i="73"/>
  <c r="AE226" i="73"/>
  <c r="AE227" i="73"/>
  <c r="AE228" i="73"/>
  <c r="AE229" i="73"/>
  <c r="AE230" i="73"/>
  <c r="AE231" i="73"/>
  <c r="AE232" i="73"/>
  <c r="AE233" i="73"/>
  <c r="AE234" i="73"/>
  <c r="AE235" i="73"/>
  <c r="AE236" i="73"/>
  <c r="AE237" i="73"/>
  <c r="AE238" i="73"/>
  <c r="AE239" i="73"/>
  <c r="AE240" i="73"/>
  <c r="AE241" i="73"/>
  <c r="AE242" i="73"/>
  <c r="AE243" i="73"/>
  <c r="AE244" i="73"/>
  <c r="AE245" i="73"/>
  <c r="AE246" i="73"/>
  <c r="AE247" i="73"/>
  <c r="AE248" i="73"/>
  <c r="AE249" i="73"/>
  <c r="AE250" i="73"/>
  <c r="AE251" i="73"/>
  <c r="AE252" i="73"/>
  <c r="AE253" i="73"/>
  <c r="AE254" i="73"/>
  <c r="AE255" i="73"/>
  <c r="AE256" i="73"/>
  <c r="AE257" i="73"/>
  <c r="AE258" i="73"/>
  <c r="AE259" i="73"/>
  <c r="AE260" i="73"/>
  <c r="AE261" i="73"/>
  <c r="AE262" i="73"/>
  <c r="AE263" i="73"/>
  <c r="AE264" i="73"/>
  <c r="AE265" i="73"/>
  <c r="AE266" i="73"/>
  <c r="AE267" i="73"/>
  <c r="AE268" i="73"/>
  <c r="AE269" i="73"/>
  <c r="AE270" i="73"/>
  <c r="AE271" i="73"/>
  <c r="AE272" i="73"/>
  <c r="AE273" i="73"/>
  <c r="AE274" i="73"/>
  <c r="AE275" i="73"/>
  <c r="AE276" i="73"/>
  <c r="AE277" i="73"/>
  <c r="AE278" i="73"/>
  <c r="AE279" i="73"/>
  <c r="AE280" i="73"/>
  <c r="AE281" i="73"/>
  <c r="AE282" i="73"/>
  <c r="AE283" i="73"/>
  <c r="AE284" i="73"/>
  <c r="AE285" i="73"/>
  <c r="AE286" i="73"/>
  <c r="AE287" i="73"/>
  <c r="AE288" i="73"/>
  <c r="AE289" i="73"/>
  <c r="AE290" i="73"/>
  <c r="AE291" i="73"/>
  <c r="AE292" i="73"/>
  <c r="AE293" i="73"/>
  <c r="AE294" i="73"/>
  <c r="AE295" i="73"/>
  <c r="AE296" i="73"/>
  <c r="AE297" i="73"/>
  <c r="AE298" i="73"/>
  <c r="AE299" i="73"/>
  <c r="AE300" i="73"/>
  <c r="AE301" i="73"/>
  <c r="AE302" i="73"/>
  <c r="AE303" i="73"/>
  <c r="AE304" i="73"/>
  <c r="AE305" i="73"/>
  <c r="AE306" i="73"/>
  <c r="AE307" i="73"/>
  <c r="AE308" i="73"/>
  <c r="AE309" i="73"/>
  <c r="AE310" i="73"/>
  <c r="AE311" i="73"/>
  <c r="AE312" i="73"/>
  <c r="AE313" i="73"/>
  <c r="AE314" i="73"/>
  <c r="AE315" i="73"/>
  <c r="AE316" i="73"/>
  <c r="AE317" i="73"/>
  <c r="AE318" i="73"/>
  <c r="AE319" i="73"/>
  <c r="AE320" i="73"/>
  <c r="AE321" i="73"/>
  <c r="AE322" i="73"/>
  <c r="AE323" i="73"/>
  <c r="AE324" i="73"/>
  <c r="AE325" i="73"/>
  <c r="AE326" i="73"/>
  <c r="AE327" i="73"/>
  <c r="AE328" i="73"/>
  <c r="AE329" i="73"/>
  <c r="AE330" i="73"/>
  <c r="AE331" i="73"/>
  <c r="AE332" i="73"/>
  <c r="AE333" i="73"/>
  <c r="AE334" i="73"/>
  <c r="AE335" i="73"/>
  <c r="AE336" i="73"/>
  <c r="AE337" i="73"/>
  <c r="AE338" i="73"/>
  <c r="AE339" i="73"/>
  <c r="AE340" i="73"/>
  <c r="AE341" i="73"/>
  <c r="AE342" i="73"/>
  <c r="AE343" i="73"/>
  <c r="AE344" i="73"/>
  <c r="AE345" i="73"/>
  <c r="AE346" i="73"/>
  <c r="AE347" i="73"/>
  <c r="AE348" i="73"/>
  <c r="AE349" i="73"/>
  <c r="AE350" i="73"/>
  <c r="AE351" i="73"/>
  <c r="AE352" i="73"/>
  <c r="AE353" i="73"/>
  <c r="AE354" i="73"/>
  <c r="AE355" i="73"/>
  <c r="AE356" i="73"/>
  <c r="AE357" i="73"/>
  <c r="AE358" i="73"/>
  <c r="AE359" i="73"/>
  <c r="AE360" i="73"/>
  <c r="AE361" i="73"/>
  <c r="AE362" i="73"/>
  <c r="AE363" i="73"/>
  <c r="AE364" i="73"/>
  <c r="AE365" i="73"/>
  <c r="AE366" i="73"/>
  <c r="AE367" i="73"/>
  <c r="AE368" i="73"/>
  <c r="AE369" i="73"/>
  <c r="AE370" i="73"/>
  <c r="AE371" i="73"/>
  <c r="AE372" i="73"/>
  <c r="AE373" i="73"/>
  <c r="AE374" i="73"/>
  <c r="AE375" i="73"/>
  <c r="AE376" i="73"/>
  <c r="AE377" i="73"/>
  <c r="AE378" i="73"/>
  <c r="AE379" i="73"/>
  <c r="AE380" i="73"/>
  <c r="AE381" i="73"/>
  <c r="AE382" i="73"/>
  <c r="AE383" i="73"/>
  <c r="AE384" i="73"/>
  <c r="AE385" i="73"/>
  <c r="AE386" i="73"/>
  <c r="AE387" i="73"/>
  <c r="AE388" i="73"/>
  <c r="AE389" i="73"/>
  <c r="AE390" i="73"/>
  <c r="AE391" i="73"/>
  <c r="AE392" i="73"/>
  <c r="AE393" i="73"/>
  <c r="AE394" i="73"/>
  <c r="AE395" i="73"/>
  <c r="AE396" i="73"/>
  <c r="AE397" i="73"/>
  <c r="AE398" i="73"/>
  <c r="AE399" i="73"/>
  <c r="AE400" i="73"/>
  <c r="AE401" i="73"/>
  <c r="AE402" i="73"/>
  <c r="AE403" i="73"/>
  <c r="AE404" i="73"/>
  <c r="AE405" i="73"/>
  <c r="AE406" i="73"/>
  <c r="AE407" i="73"/>
  <c r="AE408" i="73"/>
  <c r="AE409" i="73"/>
  <c r="AE410" i="73"/>
  <c r="AE411" i="73"/>
  <c r="AE412" i="73"/>
  <c r="AE413" i="73"/>
  <c r="AE414" i="73"/>
  <c r="AE415" i="73"/>
  <c r="AE416" i="73"/>
  <c r="AE417" i="73"/>
  <c r="AE418" i="73"/>
  <c r="AE419" i="73"/>
  <c r="AE420" i="73"/>
  <c r="AE421" i="73"/>
  <c r="AE422" i="73"/>
  <c r="AE423" i="73"/>
  <c r="AE424" i="73"/>
  <c r="AE425" i="73"/>
  <c r="AE426" i="73"/>
  <c r="AE427" i="73"/>
  <c r="AE428" i="73"/>
  <c r="AE429" i="73"/>
  <c r="AE430" i="73"/>
  <c r="AE431" i="73"/>
  <c r="AE432" i="73"/>
  <c r="AE433" i="73"/>
  <c r="AE434" i="73"/>
  <c r="AE435" i="73"/>
  <c r="AE436" i="73"/>
  <c r="AE437" i="73"/>
  <c r="AE438" i="73"/>
  <c r="AE439" i="73"/>
  <c r="AE440" i="73"/>
  <c r="AE441" i="73"/>
  <c r="AE442" i="73"/>
  <c r="AE443" i="73"/>
  <c r="AE444" i="73"/>
  <c r="AE445" i="73"/>
  <c r="AE446" i="73"/>
  <c r="AE447" i="73"/>
  <c r="AE448" i="73"/>
  <c r="AE449" i="73"/>
  <c r="AE450" i="73"/>
  <c r="AE451" i="73"/>
  <c r="AE452" i="73"/>
  <c r="AE453" i="73"/>
  <c r="AE454" i="73"/>
  <c r="AE455" i="73"/>
  <c r="AE456" i="73"/>
  <c r="AE457" i="73"/>
  <c r="AE458" i="73"/>
  <c r="AE459" i="73"/>
  <c r="AE460" i="73"/>
  <c r="AE461" i="73"/>
  <c r="AE462" i="73"/>
  <c r="AE463" i="73"/>
  <c r="AE464" i="73"/>
  <c r="AE465" i="73"/>
  <c r="AE466" i="73"/>
  <c r="AE467" i="73"/>
  <c r="AE468" i="73"/>
  <c r="AE469" i="73"/>
  <c r="AE470" i="73"/>
  <c r="AE471" i="73"/>
  <c r="AE472" i="73"/>
  <c r="AE473" i="73"/>
  <c r="AE474" i="73"/>
  <c r="AE475" i="73"/>
  <c r="AE476" i="73"/>
  <c r="AE477" i="73"/>
  <c r="AE478" i="73"/>
  <c r="AE479" i="73"/>
  <c r="AE480" i="73"/>
  <c r="AE481" i="73"/>
  <c r="AE482" i="73"/>
  <c r="AE483" i="73"/>
  <c r="AE484" i="73"/>
  <c r="AE485" i="73"/>
  <c r="AE486" i="73"/>
  <c r="AE487" i="73"/>
  <c r="AE488" i="73"/>
  <c r="AE489" i="73"/>
  <c r="AE490" i="73"/>
  <c r="AE491" i="73"/>
  <c r="AE492" i="73"/>
  <c r="AE493" i="73"/>
  <c r="AE494" i="73"/>
  <c r="AE495" i="73"/>
  <c r="AE496" i="73"/>
  <c r="AE497" i="73"/>
  <c r="AE498" i="73"/>
  <c r="AE499" i="73"/>
  <c r="AE500" i="73"/>
  <c r="AE501" i="73"/>
  <c r="AE502" i="73"/>
  <c r="AE503" i="73"/>
  <c r="AE504" i="73"/>
  <c r="AE505" i="73"/>
  <c r="AE506" i="73"/>
  <c r="AE507" i="73"/>
  <c r="AE508" i="73"/>
  <c r="AE509" i="73"/>
  <c r="AE510" i="73"/>
  <c r="AE511" i="73"/>
  <c r="AE512" i="73"/>
  <c r="AE513" i="73"/>
  <c r="AE514" i="73"/>
  <c r="AE515" i="73"/>
  <c r="AE516" i="73"/>
  <c r="AE517" i="73"/>
  <c r="AE518" i="73"/>
  <c r="AE519" i="73"/>
  <c r="AE520" i="73"/>
  <c r="AE521" i="73"/>
  <c r="AE522" i="73"/>
  <c r="AE523" i="73"/>
  <c r="AE524" i="73"/>
  <c r="AE525" i="73"/>
  <c r="AE526" i="73"/>
  <c r="AE527" i="73"/>
  <c r="AE528" i="73"/>
  <c r="AE529" i="73"/>
  <c r="AE530" i="73"/>
  <c r="AE531" i="73"/>
  <c r="AE532" i="73"/>
  <c r="AE533" i="73"/>
  <c r="AE534" i="73"/>
  <c r="AE535" i="73"/>
  <c r="AE536" i="73"/>
  <c r="AE537" i="73"/>
  <c r="AE538" i="73"/>
  <c r="AE539" i="73"/>
  <c r="AE540" i="73"/>
  <c r="AE541" i="73"/>
  <c r="AE542" i="73"/>
  <c r="AE543" i="73"/>
  <c r="AE544" i="73"/>
  <c r="AE545" i="73"/>
  <c r="AE546" i="73"/>
  <c r="AE547" i="73"/>
  <c r="AE548" i="73"/>
  <c r="AE549" i="73"/>
  <c r="AE550" i="73"/>
  <c r="AE551" i="73"/>
  <c r="AE552" i="73"/>
  <c r="AE553" i="73"/>
  <c r="AE554" i="73"/>
  <c r="AE555" i="73"/>
  <c r="AE556" i="73"/>
  <c r="AE557" i="73"/>
  <c r="AE558" i="73"/>
  <c r="AE559" i="73"/>
  <c r="AE560" i="73"/>
  <c r="AE561" i="73"/>
  <c r="AE562" i="73"/>
  <c r="AE563" i="73"/>
  <c r="AE564" i="73"/>
  <c r="AE565" i="73"/>
  <c r="AE566" i="73"/>
  <c r="AE567" i="73"/>
  <c r="AE568" i="73"/>
  <c r="AE569" i="73"/>
  <c r="AE570" i="73"/>
  <c r="AE571" i="73"/>
  <c r="AE572" i="73"/>
  <c r="AE573" i="73"/>
  <c r="AE574" i="73"/>
  <c r="AE575" i="73"/>
  <c r="AE576" i="73"/>
  <c r="AE577" i="73"/>
  <c r="AE578" i="73"/>
  <c r="AE579" i="73"/>
  <c r="AE580" i="73"/>
  <c r="AE581" i="73"/>
  <c r="AE582" i="73"/>
  <c r="AE583" i="73"/>
  <c r="AE584" i="73"/>
  <c r="AE585" i="73"/>
  <c r="AE586" i="73"/>
  <c r="AE587" i="73"/>
  <c r="AE588" i="73"/>
  <c r="AE589" i="73"/>
  <c r="AE590" i="73"/>
  <c r="AE591" i="73"/>
  <c r="AE592" i="73"/>
  <c r="AE593" i="73"/>
  <c r="AE594" i="73"/>
  <c r="AE595" i="73"/>
  <c r="AE596" i="73"/>
  <c r="AE597" i="73"/>
  <c r="AE598" i="73"/>
  <c r="AE599" i="73"/>
  <c r="AE600" i="73"/>
  <c r="AE601" i="73"/>
  <c r="AE602" i="73"/>
  <c r="AE603" i="73"/>
  <c r="AE604" i="73"/>
  <c r="AE605" i="73"/>
  <c r="AE606" i="73"/>
  <c r="AE607" i="73"/>
  <c r="AE608" i="73"/>
  <c r="AE609" i="73"/>
  <c r="AE610" i="73"/>
  <c r="AE611" i="73"/>
  <c r="AE612" i="73"/>
  <c r="AE613" i="73"/>
  <c r="AE614" i="73"/>
  <c r="AE615" i="73"/>
  <c r="AE616" i="73"/>
  <c r="AE617" i="73"/>
  <c r="AE618" i="73"/>
  <c r="AE619" i="73"/>
  <c r="AE620" i="73"/>
  <c r="AE621" i="73"/>
  <c r="AE622" i="73"/>
  <c r="AE623" i="73"/>
  <c r="AE624" i="73"/>
  <c r="AE625" i="73"/>
  <c r="AE626" i="73"/>
  <c r="AE627" i="73"/>
  <c r="AE628" i="73"/>
  <c r="AE629" i="73"/>
  <c r="AE630" i="73"/>
  <c r="AE631" i="73"/>
  <c r="AE632" i="73"/>
  <c r="AE633" i="73"/>
  <c r="AE634" i="73"/>
  <c r="AE635" i="73"/>
  <c r="AE636" i="73"/>
  <c r="AE637" i="73"/>
  <c r="AE638" i="73"/>
  <c r="AE639" i="73"/>
  <c r="AE640" i="73"/>
  <c r="AE641" i="73"/>
  <c r="AE642" i="73"/>
  <c r="AE643" i="73"/>
  <c r="AE644" i="73"/>
  <c r="AE645" i="73"/>
  <c r="AE646" i="73"/>
  <c r="AE647" i="73"/>
  <c r="AE648" i="73"/>
  <c r="AE649" i="73"/>
  <c r="AE650" i="73"/>
  <c r="AE651" i="73"/>
  <c r="AE652" i="73"/>
  <c r="AE653" i="73"/>
  <c r="AE654" i="73"/>
  <c r="AE655" i="73"/>
  <c r="AE656" i="73"/>
  <c r="AE657" i="73"/>
  <c r="AE658" i="73"/>
  <c r="AE659" i="73"/>
  <c r="AE660" i="73"/>
  <c r="AE661" i="73"/>
  <c r="AE662" i="73"/>
  <c r="AE663" i="73"/>
  <c r="AE664" i="73"/>
  <c r="AE665" i="73"/>
  <c r="AE666" i="73"/>
  <c r="AE667" i="73"/>
  <c r="AE668" i="73"/>
  <c r="AE669" i="73"/>
  <c r="AE670" i="73"/>
  <c r="AE671" i="73"/>
  <c r="AE672" i="73"/>
  <c r="AE673" i="73"/>
  <c r="AE674" i="73"/>
  <c r="AE675" i="73"/>
  <c r="AE676" i="73"/>
  <c r="AE677" i="73"/>
  <c r="AE678" i="73"/>
  <c r="AE679" i="73"/>
  <c r="AE680" i="73"/>
  <c r="AE681" i="73"/>
  <c r="AE682" i="73"/>
  <c r="AE683" i="73"/>
  <c r="AE684" i="73"/>
  <c r="AE685" i="73"/>
  <c r="AE686" i="73"/>
  <c r="AE687" i="73"/>
  <c r="AE688" i="73"/>
  <c r="AE689" i="73"/>
  <c r="AE690" i="73"/>
  <c r="AE691" i="73"/>
  <c r="AE692" i="73"/>
  <c r="AE693" i="73"/>
  <c r="AE694" i="73"/>
  <c r="AE695" i="73"/>
  <c r="AE696" i="73"/>
  <c r="AE697" i="73"/>
  <c r="AE698" i="73"/>
  <c r="AE699" i="73"/>
  <c r="AE700" i="73"/>
  <c r="AE701" i="73"/>
  <c r="AE702" i="73"/>
  <c r="AE703" i="73"/>
  <c r="AE704" i="73"/>
  <c r="AE705" i="73"/>
  <c r="AE706" i="73"/>
  <c r="AE707" i="73"/>
  <c r="AE708" i="73"/>
  <c r="AE709" i="73"/>
  <c r="AE710" i="73"/>
  <c r="AE711" i="73"/>
  <c r="AE712" i="73"/>
  <c r="AE713" i="73"/>
  <c r="AE714" i="73"/>
  <c r="AE715" i="73"/>
  <c r="AE716" i="73"/>
  <c r="AE717" i="73"/>
  <c r="AE718" i="73"/>
  <c r="AE719" i="73"/>
  <c r="AE720" i="73"/>
  <c r="AE721" i="73"/>
  <c r="AE722" i="73"/>
  <c r="AE723" i="73"/>
  <c r="AE724" i="73"/>
  <c r="AE725" i="73"/>
  <c r="AE726" i="73"/>
  <c r="AE727" i="73"/>
  <c r="AE728" i="73"/>
  <c r="AE729" i="73"/>
  <c r="AE730" i="73"/>
  <c r="AE731" i="73"/>
  <c r="AE732" i="73"/>
  <c r="AE733" i="73"/>
  <c r="AE734" i="73"/>
  <c r="AE735" i="73"/>
  <c r="AE736" i="73"/>
  <c r="AE737" i="73"/>
  <c r="AE738" i="73"/>
  <c r="AE739" i="73"/>
  <c r="AE740" i="73"/>
  <c r="AE741" i="73"/>
  <c r="AE742" i="73"/>
  <c r="AE743" i="73"/>
  <c r="AE744" i="73"/>
  <c r="AE745" i="73"/>
  <c r="AE746" i="73"/>
  <c r="AE747" i="73"/>
  <c r="AE748" i="73"/>
  <c r="AE749" i="73"/>
  <c r="AE750" i="73"/>
  <c r="AE751" i="73"/>
  <c r="AE752" i="73"/>
  <c r="AE753" i="73"/>
  <c r="AE754" i="73"/>
  <c r="AE755" i="73"/>
  <c r="AE756" i="73"/>
  <c r="AE757" i="73"/>
  <c r="AE758" i="73"/>
  <c r="AE759" i="73"/>
  <c r="AE760" i="73"/>
  <c r="AE761" i="73"/>
  <c r="AE762" i="73"/>
  <c r="AE763" i="73"/>
  <c r="AE764" i="73"/>
  <c r="AE765" i="73"/>
  <c r="AE766" i="73"/>
  <c r="AE767" i="73"/>
  <c r="AE768" i="73"/>
  <c r="AE769" i="73"/>
  <c r="AE770" i="73"/>
  <c r="AE771" i="73"/>
  <c r="AE772" i="73"/>
  <c r="AE773" i="73"/>
  <c r="AE774" i="73"/>
  <c r="AE775" i="73"/>
  <c r="AE776" i="73"/>
  <c r="AE777" i="73"/>
  <c r="AE778" i="73"/>
  <c r="AE779" i="73"/>
  <c r="AE780" i="73"/>
  <c r="AE781" i="73"/>
  <c r="AE782" i="73"/>
  <c r="AE783" i="73"/>
  <c r="AE784" i="73"/>
  <c r="AE785" i="73"/>
  <c r="AE786" i="73"/>
  <c r="AE787" i="73"/>
  <c r="AE788" i="73"/>
  <c r="AE789" i="73"/>
  <c r="AE790" i="73"/>
  <c r="AE791" i="73"/>
  <c r="AE792" i="73"/>
  <c r="AE793" i="73"/>
  <c r="AE794" i="73"/>
  <c r="AE795" i="73"/>
  <c r="AE796" i="73"/>
  <c r="AE797" i="73"/>
  <c r="AE798" i="73"/>
  <c r="AE799" i="73"/>
  <c r="AE800" i="73"/>
  <c r="AE801" i="73"/>
  <c r="AE802" i="73"/>
  <c r="AE803" i="73"/>
  <c r="AE804" i="73"/>
  <c r="AE805" i="73"/>
  <c r="AE806" i="73"/>
  <c r="AE807" i="73"/>
  <c r="AE808" i="73"/>
  <c r="AE809" i="73"/>
  <c r="AE810" i="73"/>
  <c r="AE811" i="73"/>
  <c r="AE812" i="73"/>
  <c r="AE813" i="73"/>
  <c r="AE814" i="73"/>
  <c r="AE815" i="73"/>
  <c r="AE816" i="73"/>
  <c r="AE817" i="73"/>
  <c r="AE818" i="73"/>
  <c r="AE819" i="73"/>
  <c r="AE820" i="73"/>
  <c r="AE821" i="73"/>
  <c r="AE822" i="73"/>
  <c r="AE823" i="73"/>
  <c r="AE824" i="73"/>
  <c r="AE825" i="73"/>
  <c r="AE826" i="73"/>
  <c r="AE827" i="73"/>
  <c r="AE828" i="73"/>
  <c r="AE829" i="73"/>
  <c r="AE830" i="73"/>
  <c r="AE831" i="73"/>
  <c r="AE832" i="73"/>
  <c r="AE833" i="73"/>
  <c r="AE834" i="73"/>
  <c r="AE835" i="73"/>
  <c r="AE836" i="73"/>
  <c r="AE837" i="73"/>
  <c r="AE838" i="73"/>
  <c r="AE839" i="73"/>
  <c r="AE840" i="73"/>
  <c r="AE841" i="73"/>
  <c r="AE842" i="73"/>
  <c r="AE843" i="73"/>
  <c r="AE844" i="73"/>
  <c r="AE845" i="73"/>
  <c r="AE846" i="73"/>
  <c r="AE847" i="73"/>
  <c r="AE848" i="73"/>
  <c r="AE849" i="73"/>
  <c r="AE850" i="73"/>
  <c r="AE851" i="73"/>
  <c r="AE852" i="73"/>
  <c r="AE853" i="73"/>
  <c r="AE854" i="73"/>
  <c r="AE855" i="73"/>
  <c r="AE856" i="73"/>
  <c r="AE857" i="73"/>
  <c r="AE858" i="73"/>
  <c r="AE859" i="73"/>
  <c r="AE860" i="73"/>
  <c r="AE861" i="73"/>
  <c r="AE862" i="73"/>
  <c r="AE863" i="73"/>
  <c r="AE864" i="73"/>
  <c r="AE865" i="73"/>
  <c r="AE866" i="73"/>
  <c r="AE867" i="73"/>
  <c r="AE868" i="73"/>
  <c r="AE869" i="73"/>
  <c r="AE870" i="73"/>
  <c r="AE871" i="73"/>
  <c r="AE872" i="73"/>
  <c r="AE873" i="73"/>
  <c r="AE874" i="73"/>
  <c r="AE875" i="73"/>
  <c r="AE876" i="73"/>
  <c r="AE877" i="73"/>
  <c r="AE878" i="73"/>
  <c r="AE879" i="73"/>
  <c r="AE880" i="73"/>
  <c r="AE881" i="73"/>
  <c r="AE882" i="73"/>
  <c r="AE883" i="73"/>
  <c r="AE884" i="73"/>
  <c r="AE885" i="73"/>
  <c r="AE886" i="73"/>
  <c r="AE887" i="73"/>
  <c r="AE888" i="73"/>
  <c r="AE889" i="73"/>
  <c r="AE890" i="73"/>
  <c r="AE891" i="73"/>
  <c r="AE892" i="73"/>
  <c r="AE893" i="73"/>
  <c r="AE894" i="73"/>
  <c r="AE895" i="73"/>
  <c r="AE896" i="73"/>
  <c r="AE897" i="73"/>
  <c r="AE898" i="73"/>
  <c r="AE899" i="73"/>
  <c r="AE900" i="73"/>
  <c r="AE901" i="73"/>
  <c r="AE902" i="73"/>
  <c r="AE903" i="73"/>
  <c r="AE904" i="73"/>
  <c r="AE905" i="73"/>
  <c r="AE906" i="73"/>
  <c r="AE907" i="73"/>
  <c r="AE908" i="73"/>
  <c r="AE909" i="73"/>
  <c r="AE910" i="73"/>
  <c r="AE911" i="73"/>
  <c r="AE912" i="73"/>
  <c r="AE913" i="73"/>
  <c r="AE914" i="73"/>
  <c r="AE915" i="73"/>
  <c r="AE916" i="73"/>
  <c r="AE917" i="73"/>
  <c r="AE918" i="73"/>
  <c r="AE919" i="73"/>
  <c r="AE920" i="73"/>
  <c r="AE921" i="73"/>
  <c r="AE922" i="73"/>
  <c r="AE923" i="73"/>
  <c r="AE924" i="73"/>
  <c r="AE925" i="73"/>
  <c r="AE926" i="73"/>
  <c r="AE927" i="73"/>
  <c r="AE928" i="73"/>
  <c r="AE929" i="73"/>
  <c r="AE930" i="73"/>
  <c r="AE931" i="73"/>
  <c r="AE932" i="73"/>
  <c r="AE933" i="73"/>
  <c r="AE934" i="73"/>
  <c r="AE935" i="73"/>
  <c r="AE936" i="73"/>
  <c r="AE937" i="73"/>
  <c r="AE938" i="73"/>
  <c r="AE939" i="73"/>
  <c r="AE940" i="73"/>
  <c r="AE941" i="73"/>
  <c r="AE942" i="73"/>
  <c r="AE943" i="73"/>
  <c r="AE944" i="73"/>
  <c r="AE945" i="73"/>
  <c r="AE946" i="73"/>
  <c r="AE947" i="73"/>
  <c r="AE948" i="73"/>
  <c r="AE949" i="73"/>
  <c r="AE950" i="73"/>
  <c r="AE951" i="73"/>
  <c r="AE952" i="73"/>
  <c r="AE953" i="73"/>
  <c r="AE954" i="73"/>
  <c r="AE955" i="73"/>
  <c r="AE956" i="73"/>
  <c r="AE957" i="73"/>
  <c r="AE958" i="73"/>
  <c r="AE959" i="73"/>
  <c r="AE960" i="73"/>
  <c r="AE961" i="73"/>
  <c r="AE962" i="73"/>
  <c r="AE963" i="73"/>
  <c r="AE964" i="73"/>
  <c r="AE965" i="73"/>
  <c r="AE966" i="73"/>
  <c r="AE967" i="73"/>
  <c r="AE968" i="73"/>
  <c r="AE969" i="73"/>
  <c r="AE970" i="73"/>
  <c r="AE971" i="73"/>
  <c r="AE972" i="73"/>
  <c r="AE973" i="73"/>
  <c r="AE974" i="73"/>
  <c r="AE975" i="73"/>
  <c r="AE976" i="73"/>
  <c r="AE977" i="73"/>
  <c r="AE978" i="73"/>
  <c r="AE979" i="73"/>
  <c r="AE980" i="73"/>
  <c r="AE981" i="73"/>
  <c r="AE982" i="73"/>
  <c r="AE983" i="73"/>
  <c r="AE984" i="73"/>
  <c r="AE985" i="73"/>
  <c r="AE986" i="73"/>
  <c r="AE987" i="73"/>
  <c r="AE988" i="73"/>
  <c r="AE989" i="73"/>
  <c r="AE990" i="73"/>
  <c r="AE991" i="73"/>
  <c r="AE992" i="73"/>
  <c r="AE993" i="73"/>
  <c r="AE994" i="73"/>
  <c r="AE995" i="73"/>
  <c r="AE996" i="73"/>
  <c r="AE997" i="73"/>
  <c r="AE998" i="73"/>
  <c r="AE999" i="73"/>
  <c r="AE1000" i="73"/>
  <c r="AE1001" i="73"/>
  <c r="AE1002" i="73"/>
  <c r="AE1003" i="73"/>
  <c r="AE1004" i="73"/>
  <c r="AE1005" i="73"/>
  <c r="AE1006" i="73"/>
  <c r="AE1007" i="73"/>
  <c r="AE1008" i="73"/>
  <c r="AE1009" i="73"/>
  <c r="AE1010" i="73"/>
  <c r="AE1011" i="73"/>
  <c r="AE1012" i="73"/>
  <c r="AE1013" i="73"/>
  <c r="AE1014" i="73"/>
  <c r="AE1015" i="73"/>
  <c r="AE1016" i="73"/>
  <c r="AE1017" i="73"/>
  <c r="AE1018" i="73"/>
  <c r="AE1019" i="73"/>
  <c r="AE1020" i="73"/>
  <c r="AE1021" i="73"/>
  <c r="AE1022" i="73"/>
  <c r="AE1023" i="73"/>
  <c r="AE1024" i="73"/>
  <c r="AE1025" i="73"/>
  <c r="AE1026" i="73"/>
  <c r="AE1027" i="73"/>
  <c r="AE1028" i="73"/>
  <c r="AE1029" i="73"/>
  <c r="AE1030" i="73"/>
  <c r="AE1031" i="73"/>
  <c r="AE1032" i="73"/>
  <c r="AE1033" i="73"/>
  <c r="AE1034" i="73"/>
  <c r="AE1035" i="73"/>
  <c r="AE1036" i="73"/>
  <c r="AE1037" i="73"/>
  <c r="AE1038" i="73"/>
  <c r="AE1039" i="73"/>
  <c r="AE1040" i="73"/>
  <c r="AE1041" i="73"/>
  <c r="AE1042" i="73"/>
  <c r="AE1043" i="73"/>
  <c r="AE1044" i="73"/>
  <c r="AE1045" i="73"/>
  <c r="AE1046" i="73"/>
  <c r="AE1047" i="73"/>
  <c r="AE1048" i="73"/>
  <c r="AE1049"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158" i="73"/>
  <c r="AC159" i="73"/>
  <c r="AC160" i="73"/>
  <c r="AC161" i="73"/>
  <c r="AC162" i="73"/>
  <c r="AC163" i="73"/>
  <c r="AC164" i="73"/>
  <c r="AC165" i="73"/>
  <c r="AC166" i="73"/>
  <c r="AC167" i="73"/>
  <c r="AC168" i="73"/>
  <c r="AC169" i="73"/>
  <c r="AC170" i="73"/>
  <c r="AC171" i="73"/>
  <c r="AC172" i="73"/>
  <c r="AC173" i="73"/>
  <c r="AC174" i="73"/>
  <c r="AC175" i="73"/>
  <c r="AC176" i="73"/>
  <c r="AC177" i="73"/>
  <c r="AC178" i="73"/>
  <c r="AC179" i="73"/>
  <c r="AC180" i="73"/>
  <c r="AC181" i="73"/>
  <c r="AC182" i="73"/>
  <c r="AC183" i="73"/>
  <c r="AC184" i="73"/>
  <c r="AC185" i="73"/>
  <c r="AC186" i="73"/>
  <c r="AC187" i="73"/>
  <c r="AC188" i="73"/>
  <c r="AC189" i="73"/>
  <c r="AC190" i="73"/>
  <c r="AC191" i="73"/>
  <c r="AC192" i="73"/>
  <c r="AC193" i="73"/>
  <c r="AC194" i="73"/>
  <c r="AC195" i="73"/>
  <c r="AC196" i="73"/>
  <c r="AC197" i="73"/>
  <c r="AC198" i="73"/>
  <c r="AC199" i="73"/>
  <c r="AC200" i="73"/>
  <c r="AC201" i="73"/>
  <c r="AC202" i="73"/>
  <c r="AC203" i="73"/>
  <c r="AC204" i="73"/>
  <c r="AC205" i="73"/>
  <c r="AC206" i="73"/>
  <c r="AC207" i="73"/>
  <c r="AC208" i="73"/>
  <c r="AC209" i="73"/>
  <c r="AC210" i="73"/>
  <c r="AC211" i="73"/>
  <c r="AC212" i="73"/>
  <c r="AC213" i="73"/>
  <c r="AC214" i="73"/>
  <c r="AC215" i="73"/>
  <c r="AC216" i="73"/>
  <c r="AC217" i="73"/>
  <c r="AC218" i="73"/>
  <c r="AC219" i="73"/>
  <c r="AC220" i="73"/>
  <c r="AC221" i="73"/>
  <c r="AC222" i="73"/>
  <c r="AC223" i="73"/>
  <c r="AC224" i="73"/>
  <c r="AC225" i="73"/>
  <c r="AC226" i="73"/>
  <c r="AC227" i="73"/>
  <c r="AC228" i="73"/>
  <c r="AC229" i="73"/>
  <c r="AC230" i="73"/>
  <c r="AC231" i="73"/>
  <c r="AC232" i="73"/>
  <c r="AC233" i="73"/>
  <c r="AC234" i="73"/>
  <c r="AC235" i="73"/>
  <c r="AC236" i="73"/>
  <c r="AC237" i="73"/>
  <c r="AC238" i="73"/>
  <c r="AC239" i="73"/>
  <c r="AC240" i="73"/>
  <c r="AC241" i="73"/>
  <c r="AC242" i="73"/>
  <c r="AC243" i="73"/>
  <c r="AC244" i="73"/>
  <c r="AC245" i="73"/>
  <c r="AC246" i="73"/>
  <c r="AC247" i="73"/>
  <c r="AC248" i="73"/>
  <c r="AC249" i="73"/>
  <c r="AC250" i="73"/>
  <c r="AC251" i="73"/>
  <c r="AC252" i="73"/>
  <c r="AC253" i="73"/>
  <c r="AC254" i="73"/>
  <c r="AC255" i="73"/>
  <c r="AC256" i="73"/>
  <c r="AC257" i="73"/>
  <c r="AC258" i="73"/>
  <c r="AC259" i="73"/>
  <c r="AC260" i="73"/>
  <c r="AC261" i="73"/>
  <c r="AC262" i="73"/>
  <c r="AC263" i="73"/>
  <c r="AC264" i="73"/>
  <c r="AC265" i="73"/>
  <c r="AC266" i="73"/>
  <c r="AC267" i="73"/>
  <c r="AC268" i="73"/>
  <c r="AC269" i="73"/>
  <c r="AC270" i="73"/>
  <c r="AC271" i="73"/>
  <c r="AC272" i="73"/>
  <c r="AC273" i="73"/>
  <c r="AC274" i="73"/>
  <c r="AC275" i="73"/>
  <c r="AC276" i="73"/>
  <c r="AC277" i="73"/>
  <c r="AC278" i="73"/>
  <c r="AC279" i="73"/>
  <c r="AC280" i="73"/>
  <c r="AC281" i="73"/>
  <c r="AC282" i="73"/>
  <c r="AC283" i="73"/>
  <c r="AC284" i="73"/>
  <c r="AC285" i="73"/>
  <c r="AC286" i="73"/>
  <c r="AC287" i="73"/>
  <c r="AC288" i="73"/>
  <c r="AC289" i="73"/>
  <c r="AC290" i="73"/>
  <c r="AC291" i="73"/>
  <c r="AC292" i="73"/>
  <c r="AC293" i="73"/>
  <c r="AC294" i="73"/>
  <c r="AC295" i="73"/>
  <c r="AC296" i="73"/>
  <c r="AC297" i="73"/>
  <c r="AC298" i="73"/>
  <c r="AC299" i="73"/>
  <c r="AC300" i="73"/>
  <c r="AC301" i="73"/>
  <c r="AC302" i="73"/>
  <c r="AC303" i="73"/>
  <c r="AC304" i="73"/>
  <c r="AC305" i="73"/>
  <c r="AC306" i="73"/>
  <c r="AC307" i="73"/>
  <c r="AC308" i="73"/>
  <c r="AC309" i="73"/>
  <c r="AC310" i="73"/>
  <c r="AC311" i="73"/>
  <c r="AC312" i="73"/>
  <c r="AC313" i="73"/>
  <c r="AC314" i="73"/>
  <c r="AC315" i="73"/>
  <c r="AC316" i="73"/>
  <c r="AC317" i="73"/>
  <c r="AC318" i="73"/>
  <c r="AC319" i="73"/>
  <c r="AC320" i="73"/>
  <c r="AC321" i="73"/>
  <c r="AC322" i="73"/>
  <c r="AC323" i="73"/>
  <c r="AC324" i="73"/>
  <c r="AC325" i="73"/>
  <c r="AC326" i="73"/>
  <c r="AC327" i="73"/>
  <c r="AC328" i="73"/>
  <c r="AC329" i="73"/>
  <c r="AC330" i="73"/>
  <c r="AC331" i="73"/>
  <c r="AC332" i="73"/>
  <c r="AC333" i="73"/>
  <c r="AC334" i="73"/>
  <c r="AC335" i="73"/>
  <c r="AC336" i="73"/>
  <c r="AC337" i="73"/>
  <c r="AC338" i="73"/>
  <c r="AC339" i="73"/>
  <c r="AC340" i="73"/>
  <c r="AC341" i="73"/>
  <c r="AC342" i="73"/>
  <c r="AC343" i="73"/>
  <c r="AC344" i="73"/>
  <c r="AC345" i="73"/>
  <c r="AC346" i="73"/>
  <c r="AC347" i="73"/>
  <c r="AC348" i="73"/>
  <c r="AC349" i="73"/>
  <c r="AC350" i="73"/>
  <c r="AC351" i="73"/>
  <c r="AC352" i="73"/>
  <c r="AC353" i="73"/>
  <c r="AC354" i="73"/>
  <c r="AC355" i="73"/>
  <c r="AC356" i="73"/>
  <c r="AC357" i="73"/>
  <c r="AC358" i="73"/>
  <c r="AC359" i="73"/>
  <c r="AC360" i="73"/>
  <c r="AC361" i="73"/>
  <c r="AC362" i="73"/>
  <c r="AC363" i="73"/>
  <c r="AC364" i="73"/>
  <c r="AC365" i="73"/>
  <c r="AC366" i="73"/>
  <c r="AC367" i="73"/>
  <c r="AC368" i="73"/>
  <c r="AC369" i="73"/>
  <c r="AC370" i="73"/>
  <c r="AC371" i="73"/>
  <c r="AC372" i="73"/>
  <c r="AC373" i="73"/>
  <c r="AC374" i="73"/>
  <c r="AC375" i="73"/>
  <c r="AC376" i="73"/>
  <c r="AC377" i="73"/>
  <c r="AC378" i="73"/>
  <c r="AC379" i="73"/>
  <c r="AC380" i="73"/>
  <c r="AC381" i="73"/>
  <c r="AC382" i="73"/>
  <c r="AC383" i="73"/>
  <c r="AC384" i="73"/>
  <c r="AC385" i="73"/>
  <c r="AC386" i="73"/>
  <c r="AC387" i="73"/>
  <c r="AC388" i="73"/>
  <c r="AC389" i="73"/>
  <c r="AC390" i="73"/>
  <c r="AC391" i="73"/>
  <c r="AC392" i="73"/>
  <c r="AC393" i="73"/>
  <c r="AC394" i="73"/>
  <c r="AC395" i="73"/>
  <c r="AC396" i="73"/>
  <c r="AC397" i="73"/>
  <c r="AC398" i="73"/>
  <c r="AC399" i="73"/>
  <c r="AC400" i="73"/>
  <c r="AC401" i="73"/>
  <c r="AC402" i="73"/>
  <c r="AC403" i="73"/>
  <c r="AC404" i="73"/>
  <c r="AC405" i="73"/>
  <c r="AC406" i="73"/>
  <c r="AC407" i="73"/>
  <c r="AC408" i="73"/>
  <c r="AC409" i="73"/>
  <c r="AC410" i="73"/>
  <c r="AC411" i="73"/>
  <c r="AC412" i="73"/>
  <c r="AC413" i="73"/>
  <c r="AC414" i="73"/>
  <c r="AC415" i="73"/>
  <c r="AC416" i="73"/>
  <c r="AC417" i="73"/>
  <c r="AC418" i="73"/>
  <c r="AC419" i="73"/>
  <c r="AC420" i="73"/>
  <c r="AC421" i="73"/>
  <c r="AC422" i="73"/>
  <c r="AC423" i="73"/>
  <c r="AC424" i="73"/>
  <c r="AC425" i="73"/>
  <c r="AC426" i="73"/>
  <c r="AC427" i="73"/>
  <c r="AC428" i="73"/>
  <c r="AC429" i="73"/>
  <c r="AC430" i="73"/>
  <c r="AC431" i="73"/>
  <c r="AC432" i="73"/>
  <c r="AC433" i="73"/>
  <c r="AC434" i="73"/>
  <c r="AC435" i="73"/>
  <c r="AC436" i="73"/>
  <c r="AC437" i="73"/>
  <c r="AC438" i="73"/>
  <c r="AC439" i="73"/>
  <c r="AC440" i="73"/>
  <c r="AC441" i="73"/>
  <c r="AC442" i="73"/>
  <c r="AC443" i="73"/>
  <c r="AC444" i="73"/>
  <c r="AC445" i="73"/>
  <c r="AC446" i="73"/>
  <c r="AC447" i="73"/>
  <c r="AC448" i="73"/>
  <c r="AC449" i="73"/>
  <c r="AC450" i="73"/>
  <c r="AC451" i="73"/>
  <c r="AC452" i="73"/>
  <c r="AC453" i="73"/>
  <c r="AC454" i="73"/>
  <c r="AC455" i="73"/>
  <c r="AC456" i="73"/>
  <c r="AC457" i="73"/>
  <c r="AC458" i="73"/>
  <c r="AC459" i="73"/>
  <c r="AC460" i="73"/>
  <c r="AC461" i="73"/>
  <c r="AC462" i="73"/>
  <c r="AC463" i="73"/>
  <c r="AC464" i="73"/>
  <c r="AC465" i="73"/>
  <c r="AC466" i="73"/>
  <c r="AC467" i="73"/>
  <c r="AC468" i="73"/>
  <c r="AC469" i="73"/>
  <c r="AC470" i="73"/>
  <c r="AC471" i="73"/>
  <c r="AC472" i="73"/>
  <c r="AC473" i="73"/>
  <c r="AC474" i="73"/>
  <c r="AC475" i="73"/>
  <c r="AC476" i="73"/>
  <c r="AC477" i="73"/>
  <c r="AC478" i="73"/>
  <c r="AC479" i="73"/>
  <c r="AC480" i="73"/>
  <c r="AC481" i="73"/>
  <c r="AC482" i="73"/>
  <c r="AC483" i="73"/>
  <c r="AC484" i="73"/>
  <c r="AC485" i="73"/>
  <c r="AC486" i="73"/>
  <c r="AC487" i="73"/>
  <c r="AC488" i="73"/>
  <c r="AC489" i="73"/>
  <c r="AC490" i="73"/>
  <c r="AC491" i="73"/>
  <c r="AC492" i="73"/>
  <c r="AC493" i="73"/>
  <c r="AC494" i="73"/>
  <c r="AC495" i="73"/>
  <c r="AC496" i="73"/>
  <c r="AC497" i="73"/>
  <c r="AC498" i="73"/>
  <c r="AC499" i="73"/>
  <c r="AC500" i="73"/>
  <c r="AC501" i="73"/>
  <c r="AC502" i="73"/>
  <c r="AC503" i="73"/>
  <c r="AC504" i="73"/>
  <c r="AC505" i="73"/>
  <c r="AC506" i="73"/>
  <c r="AC507" i="73"/>
  <c r="AC508" i="73"/>
  <c r="AC509" i="73"/>
  <c r="AC510" i="73"/>
  <c r="AC511" i="73"/>
  <c r="AC512" i="73"/>
  <c r="AC513" i="73"/>
  <c r="AC514" i="73"/>
  <c r="AC515" i="73"/>
  <c r="AC516" i="73"/>
  <c r="AC517" i="73"/>
  <c r="AC518" i="73"/>
  <c r="AC519" i="73"/>
  <c r="AC520" i="73"/>
  <c r="AC521" i="73"/>
  <c r="AC522" i="73"/>
  <c r="AC523" i="73"/>
  <c r="AC524" i="73"/>
  <c r="AC525" i="73"/>
  <c r="AC526" i="73"/>
  <c r="AC527" i="73"/>
  <c r="AC528" i="73"/>
  <c r="AC529" i="73"/>
  <c r="AC530" i="73"/>
  <c r="AC531" i="73"/>
  <c r="AC532" i="73"/>
  <c r="AC533" i="73"/>
  <c r="AC534" i="73"/>
  <c r="AC535" i="73"/>
  <c r="AC536" i="73"/>
  <c r="AC537" i="73"/>
  <c r="AC538" i="73"/>
  <c r="AC539" i="73"/>
  <c r="AC540" i="73"/>
  <c r="AC541" i="73"/>
  <c r="AC542" i="73"/>
  <c r="AC543" i="73"/>
  <c r="AC544" i="73"/>
  <c r="AC545" i="73"/>
  <c r="AC546" i="73"/>
  <c r="AC547" i="73"/>
  <c r="AC548" i="73"/>
  <c r="AC549" i="73"/>
  <c r="AC550" i="73"/>
  <c r="AC551" i="73"/>
  <c r="AC552" i="73"/>
  <c r="AC553" i="73"/>
  <c r="AC554" i="73"/>
  <c r="AC555" i="73"/>
  <c r="AC556" i="73"/>
  <c r="AC557" i="73"/>
  <c r="AC558" i="73"/>
  <c r="AC559" i="73"/>
  <c r="AC560" i="73"/>
  <c r="AC561" i="73"/>
  <c r="AC562" i="73"/>
  <c r="AC563" i="73"/>
  <c r="AC564" i="73"/>
  <c r="AC565" i="73"/>
  <c r="AC566" i="73"/>
  <c r="AC567" i="73"/>
  <c r="AC568" i="73"/>
  <c r="AC569" i="73"/>
  <c r="AC570" i="73"/>
  <c r="AC571" i="73"/>
  <c r="AC572" i="73"/>
  <c r="AC573" i="73"/>
  <c r="AC574" i="73"/>
  <c r="AC575" i="73"/>
  <c r="AC576" i="73"/>
  <c r="AC577" i="73"/>
  <c r="AC578" i="73"/>
  <c r="AC579" i="73"/>
  <c r="AC580" i="73"/>
  <c r="AC581" i="73"/>
  <c r="AC582" i="73"/>
  <c r="AC583" i="73"/>
  <c r="AC584" i="73"/>
  <c r="AC585" i="73"/>
  <c r="AC586" i="73"/>
  <c r="AC587" i="73"/>
  <c r="AC588" i="73"/>
  <c r="AC589" i="73"/>
  <c r="AC590" i="73"/>
  <c r="AC591" i="73"/>
  <c r="AC592" i="73"/>
  <c r="AC593" i="73"/>
  <c r="AC594" i="73"/>
  <c r="AC595" i="73"/>
  <c r="AC596" i="73"/>
  <c r="AC597" i="73"/>
  <c r="AC598" i="73"/>
  <c r="AC599" i="73"/>
  <c r="AC600" i="73"/>
  <c r="AC601" i="73"/>
  <c r="AC602" i="73"/>
  <c r="AC603" i="73"/>
  <c r="AC604" i="73"/>
  <c r="AC605" i="73"/>
  <c r="AC606" i="73"/>
  <c r="AC607" i="73"/>
  <c r="AC608" i="73"/>
  <c r="AC609" i="73"/>
  <c r="AC610" i="73"/>
  <c r="AC611" i="73"/>
  <c r="AC612" i="73"/>
  <c r="AC613" i="73"/>
  <c r="AC614" i="73"/>
  <c r="AC615" i="73"/>
  <c r="AC616" i="73"/>
  <c r="AC617" i="73"/>
  <c r="AC618" i="73"/>
  <c r="AC619" i="73"/>
  <c r="AC620" i="73"/>
  <c r="AC621" i="73"/>
  <c r="AC622" i="73"/>
  <c r="AC623" i="73"/>
  <c r="AC624" i="73"/>
  <c r="AC625" i="73"/>
  <c r="AC626" i="73"/>
  <c r="AC627" i="73"/>
  <c r="AC628" i="73"/>
  <c r="AC629" i="73"/>
  <c r="AC630" i="73"/>
  <c r="AC631" i="73"/>
  <c r="AC632" i="73"/>
  <c r="AC633" i="73"/>
  <c r="AC634" i="73"/>
  <c r="AC635" i="73"/>
  <c r="AC636" i="73"/>
  <c r="AC637" i="73"/>
  <c r="AC638" i="73"/>
  <c r="AC639" i="73"/>
  <c r="AC640" i="73"/>
  <c r="AC641" i="73"/>
  <c r="AC642" i="73"/>
  <c r="AC643" i="73"/>
  <c r="AC644" i="73"/>
  <c r="AC645" i="73"/>
  <c r="AC646" i="73"/>
  <c r="AC647" i="73"/>
  <c r="AC648" i="73"/>
  <c r="AC649" i="73"/>
  <c r="AC650" i="73"/>
  <c r="AC651" i="73"/>
  <c r="AC652" i="73"/>
  <c r="AC653" i="73"/>
  <c r="AC654" i="73"/>
  <c r="AC655" i="73"/>
  <c r="AC656" i="73"/>
  <c r="AC657" i="73"/>
  <c r="AC658" i="73"/>
  <c r="AC659" i="73"/>
  <c r="AC660" i="73"/>
  <c r="AC661" i="73"/>
  <c r="AC662" i="73"/>
  <c r="AC663" i="73"/>
  <c r="AC664" i="73"/>
  <c r="AC665" i="73"/>
  <c r="AC666" i="73"/>
  <c r="AC667" i="73"/>
  <c r="AC668" i="73"/>
  <c r="AC669" i="73"/>
  <c r="AC670" i="73"/>
  <c r="AC671" i="73"/>
  <c r="AC672" i="73"/>
  <c r="AC673" i="73"/>
  <c r="AC674" i="73"/>
  <c r="AC675" i="73"/>
  <c r="AC676" i="73"/>
  <c r="AC677" i="73"/>
  <c r="AC678" i="73"/>
  <c r="AC679" i="73"/>
  <c r="AC680" i="73"/>
  <c r="AC681" i="73"/>
  <c r="AC682" i="73"/>
  <c r="AC683" i="73"/>
  <c r="AC684" i="73"/>
  <c r="AC685" i="73"/>
  <c r="AC686" i="73"/>
  <c r="AC687" i="73"/>
  <c r="AC688" i="73"/>
  <c r="AC689" i="73"/>
  <c r="AC690" i="73"/>
  <c r="AC691" i="73"/>
  <c r="AC692" i="73"/>
  <c r="AC693" i="73"/>
  <c r="AC694" i="73"/>
  <c r="AC695" i="73"/>
  <c r="AC696" i="73"/>
  <c r="AC697" i="73"/>
  <c r="AC698" i="73"/>
  <c r="AC699" i="73"/>
  <c r="AC700" i="73"/>
  <c r="AC701" i="73"/>
  <c r="AC702" i="73"/>
  <c r="AC703" i="73"/>
  <c r="AC704" i="73"/>
  <c r="AC705" i="73"/>
  <c r="AC706" i="73"/>
  <c r="AC707" i="73"/>
  <c r="AC708" i="73"/>
  <c r="AC709" i="73"/>
  <c r="AC710" i="73"/>
  <c r="AC711" i="73"/>
  <c r="AC712" i="73"/>
  <c r="AC713" i="73"/>
  <c r="AC714" i="73"/>
  <c r="AC715" i="73"/>
  <c r="AC716" i="73"/>
  <c r="AC717" i="73"/>
  <c r="AC718" i="73"/>
  <c r="AC719" i="73"/>
  <c r="AC720" i="73"/>
  <c r="AC721" i="73"/>
  <c r="AC722" i="73"/>
  <c r="AC723" i="73"/>
  <c r="AC724" i="73"/>
  <c r="AC725" i="73"/>
  <c r="AC726" i="73"/>
  <c r="AC727" i="73"/>
  <c r="AC728" i="73"/>
  <c r="AC729" i="73"/>
  <c r="AC730" i="73"/>
  <c r="AC731" i="73"/>
  <c r="AC732" i="73"/>
  <c r="AC733" i="73"/>
  <c r="AC734" i="73"/>
  <c r="AC735" i="73"/>
  <c r="AC736" i="73"/>
  <c r="AC737" i="73"/>
  <c r="AC738" i="73"/>
  <c r="AC739" i="73"/>
  <c r="AC740" i="73"/>
  <c r="AC741" i="73"/>
  <c r="AC742" i="73"/>
  <c r="AC743" i="73"/>
  <c r="AC744" i="73"/>
  <c r="AC745" i="73"/>
  <c r="AC746" i="73"/>
  <c r="AC747" i="73"/>
  <c r="AC748" i="73"/>
  <c r="AC749" i="73"/>
  <c r="AC750" i="73"/>
  <c r="AC751" i="73"/>
  <c r="AC752" i="73"/>
  <c r="AC753" i="73"/>
  <c r="AC754" i="73"/>
  <c r="AC755" i="73"/>
  <c r="AC756" i="73"/>
  <c r="AC757" i="73"/>
  <c r="AC758" i="73"/>
  <c r="AC759" i="73"/>
  <c r="AC760" i="73"/>
  <c r="AC761" i="73"/>
  <c r="AC762" i="73"/>
  <c r="AC763" i="73"/>
  <c r="AC764" i="73"/>
  <c r="AC765" i="73"/>
  <c r="AC766" i="73"/>
  <c r="AC767" i="73"/>
  <c r="AC768" i="73"/>
  <c r="AC769" i="73"/>
  <c r="AC770" i="73"/>
  <c r="AC771" i="73"/>
  <c r="AC772" i="73"/>
  <c r="AC773" i="73"/>
  <c r="AC774" i="73"/>
  <c r="AC775" i="73"/>
  <c r="AC776" i="73"/>
  <c r="AC777" i="73"/>
  <c r="AC778" i="73"/>
  <c r="AC779" i="73"/>
  <c r="AC780" i="73"/>
  <c r="AC781" i="73"/>
  <c r="AC782" i="73"/>
  <c r="AC783" i="73"/>
  <c r="AC784" i="73"/>
  <c r="AC785" i="73"/>
  <c r="AC786" i="73"/>
  <c r="AC787" i="73"/>
  <c r="AC788" i="73"/>
  <c r="AC789" i="73"/>
  <c r="AC790" i="73"/>
  <c r="AC791" i="73"/>
  <c r="AC792" i="73"/>
  <c r="AC793" i="73"/>
  <c r="AC794" i="73"/>
  <c r="AC795" i="73"/>
  <c r="AC796" i="73"/>
  <c r="AC797" i="73"/>
  <c r="AC798" i="73"/>
  <c r="AC799" i="73"/>
  <c r="AC800" i="73"/>
  <c r="AC801" i="73"/>
  <c r="AC802" i="73"/>
  <c r="AC803" i="73"/>
  <c r="AC804" i="73"/>
  <c r="AC805" i="73"/>
  <c r="AC806" i="73"/>
  <c r="AC807" i="73"/>
  <c r="AC808" i="73"/>
  <c r="AC809" i="73"/>
  <c r="AC810" i="73"/>
  <c r="AC811" i="73"/>
  <c r="AC812" i="73"/>
  <c r="AC813" i="73"/>
  <c r="AC814" i="73"/>
  <c r="AC815" i="73"/>
  <c r="AC816" i="73"/>
  <c r="AC817" i="73"/>
  <c r="AC818" i="73"/>
  <c r="AC819" i="73"/>
  <c r="AC820" i="73"/>
  <c r="AC821" i="73"/>
  <c r="AC822" i="73"/>
  <c r="AC823" i="73"/>
  <c r="AC824" i="73"/>
  <c r="AC825" i="73"/>
  <c r="AC826" i="73"/>
  <c r="AC827" i="73"/>
  <c r="AC828" i="73"/>
  <c r="AC829" i="73"/>
  <c r="AC830" i="73"/>
  <c r="AC831" i="73"/>
  <c r="AC832" i="73"/>
  <c r="AC833" i="73"/>
  <c r="AC834" i="73"/>
  <c r="AC835" i="73"/>
  <c r="AC836" i="73"/>
  <c r="AC837" i="73"/>
  <c r="AC838" i="73"/>
  <c r="AC839" i="73"/>
  <c r="AC840" i="73"/>
  <c r="AC841" i="73"/>
  <c r="AC842" i="73"/>
  <c r="AC843" i="73"/>
  <c r="AC844" i="73"/>
  <c r="AC845" i="73"/>
  <c r="AC846" i="73"/>
  <c r="AC847" i="73"/>
  <c r="AC848" i="73"/>
  <c r="AC849" i="73"/>
  <c r="AC850" i="73"/>
  <c r="AC851" i="73"/>
  <c r="AC852" i="73"/>
  <c r="AC853" i="73"/>
  <c r="AC854" i="73"/>
  <c r="AC855" i="73"/>
  <c r="AC856" i="73"/>
  <c r="AC857" i="73"/>
  <c r="AC858" i="73"/>
  <c r="AC859" i="73"/>
  <c r="AC860" i="73"/>
  <c r="AC861" i="73"/>
  <c r="AC862" i="73"/>
  <c r="AC863" i="73"/>
  <c r="AC864" i="73"/>
  <c r="AC865" i="73"/>
  <c r="AC866" i="73"/>
  <c r="AC867" i="73"/>
  <c r="AC868" i="73"/>
  <c r="AC869" i="73"/>
  <c r="AC870" i="73"/>
  <c r="AC871" i="73"/>
  <c r="AC872" i="73"/>
  <c r="AC873" i="73"/>
  <c r="AC874" i="73"/>
  <c r="AC875" i="73"/>
  <c r="AC876" i="73"/>
  <c r="AC877" i="73"/>
  <c r="AC878" i="73"/>
  <c r="AC879" i="73"/>
  <c r="AC880" i="73"/>
  <c r="AC881" i="73"/>
  <c r="AC882" i="73"/>
  <c r="AC883" i="73"/>
  <c r="AC884" i="73"/>
  <c r="AC885" i="73"/>
  <c r="AC886" i="73"/>
  <c r="AC887" i="73"/>
  <c r="AC888" i="73"/>
  <c r="AC889" i="73"/>
  <c r="AC890" i="73"/>
  <c r="AC891" i="73"/>
  <c r="AC892" i="73"/>
  <c r="AC893" i="73"/>
  <c r="AC894" i="73"/>
  <c r="AC895" i="73"/>
  <c r="AC896" i="73"/>
  <c r="AC897" i="73"/>
  <c r="AC898" i="73"/>
  <c r="AC899" i="73"/>
  <c r="AC900" i="73"/>
  <c r="AC901" i="73"/>
  <c r="AC902" i="73"/>
  <c r="AC903" i="73"/>
  <c r="AC904" i="73"/>
  <c r="AC905" i="73"/>
  <c r="AC906" i="73"/>
  <c r="AC907" i="73"/>
  <c r="AC908" i="73"/>
  <c r="AC909" i="73"/>
  <c r="AC910" i="73"/>
  <c r="AC911" i="73"/>
  <c r="AC912" i="73"/>
  <c r="AC913" i="73"/>
  <c r="AC914" i="73"/>
  <c r="AC915" i="73"/>
  <c r="AC916" i="73"/>
  <c r="AC917" i="73"/>
  <c r="AC918" i="73"/>
  <c r="AC919" i="73"/>
  <c r="AC920" i="73"/>
  <c r="AC921" i="73"/>
  <c r="AC922" i="73"/>
  <c r="AC923" i="73"/>
  <c r="AC924" i="73"/>
  <c r="AC925" i="73"/>
  <c r="AC926" i="73"/>
  <c r="AC927" i="73"/>
  <c r="AC928" i="73"/>
  <c r="AC929" i="73"/>
  <c r="AC930" i="73"/>
  <c r="AC931" i="73"/>
  <c r="AC932" i="73"/>
  <c r="AC933" i="73"/>
  <c r="AC934" i="73"/>
  <c r="AC935" i="73"/>
  <c r="AC936" i="73"/>
  <c r="AC937" i="73"/>
  <c r="AC938" i="73"/>
  <c r="AC939" i="73"/>
  <c r="AC940" i="73"/>
  <c r="AC941" i="73"/>
  <c r="AC942" i="73"/>
  <c r="AC943" i="73"/>
  <c r="AC944" i="73"/>
  <c r="AC945" i="73"/>
  <c r="AC946" i="73"/>
  <c r="AC947" i="73"/>
  <c r="AC948" i="73"/>
  <c r="AC949" i="73"/>
  <c r="AC950" i="73"/>
  <c r="AC951" i="73"/>
  <c r="AC952" i="73"/>
  <c r="AC953" i="73"/>
  <c r="AC954" i="73"/>
  <c r="AC955" i="73"/>
  <c r="AC956" i="73"/>
  <c r="AC957" i="73"/>
  <c r="AC958" i="73"/>
  <c r="AC959" i="73"/>
  <c r="AC960" i="73"/>
  <c r="AC961" i="73"/>
  <c r="AC962" i="73"/>
  <c r="AC963" i="73"/>
  <c r="AC964" i="73"/>
  <c r="AC965" i="73"/>
  <c r="AC966" i="73"/>
  <c r="AC967" i="73"/>
  <c r="AC968" i="73"/>
  <c r="AC969" i="73"/>
  <c r="AC970" i="73"/>
  <c r="AC971" i="73"/>
  <c r="AC972" i="73"/>
  <c r="AC973" i="73"/>
  <c r="AC974" i="73"/>
  <c r="AC975" i="73"/>
  <c r="AC976" i="73"/>
  <c r="AC977" i="73"/>
  <c r="AC978" i="73"/>
  <c r="AC979" i="73"/>
  <c r="AC980" i="73"/>
  <c r="AC981" i="73"/>
  <c r="AC982" i="73"/>
  <c r="AC983" i="73"/>
  <c r="AC984" i="73"/>
  <c r="AC985" i="73"/>
  <c r="AC986" i="73"/>
  <c r="AC987" i="73"/>
  <c r="AC988" i="73"/>
  <c r="AC989" i="73"/>
  <c r="AC990" i="73"/>
  <c r="AC991" i="73"/>
  <c r="AC992" i="73"/>
  <c r="AC993" i="73"/>
  <c r="AC994" i="73"/>
  <c r="AC995" i="73"/>
  <c r="AC996" i="73"/>
  <c r="AC997" i="73"/>
  <c r="AC998" i="73"/>
  <c r="AC999" i="73"/>
  <c r="AC1000" i="73"/>
  <c r="AC1001" i="73"/>
  <c r="AC1002" i="73"/>
  <c r="AC1003" i="73"/>
  <c r="AC1004" i="73"/>
  <c r="AC1005" i="73"/>
  <c r="AC1006" i="73"/>
  <c r="AC1007" i="73"/>
  <c r="AC1008" i="73"/>
  <c r="AC1009" i="73"/>
  <c r="AC1010" i="73"/>
  <c r="AC1011" i="73"/>
  <c r="AC1012" i="73"/>
  <c r="AC1013" i="73"/>
  <c r="AC1014" i="73"/>
  <c r="AC1015" i="73"/>
  <c r="AC1016" i="73"/>
  <c r="AC1017" i="73"/>
  <c r="AC1018" i="73"/>
  <c r="AC1019" i="73"/>
  <c r="AC1020" i="73"/>
  <c r="AC1021" i="73"/>
  <c r="AC1022" i="73"/>
  <c r="AC1023" i="73"/>
  <c r="AC1024" i="73"/>
  <c r="AC1025" i="73"/>
  <c r="AC1026" i="73"/>
  <c r="AC1027" i="73"/>
  <c r="AC1028" i="73"/>
  <c r="AC1029" i="73"/>
  <c r="AC1030" i="73"/>
  <c r="AC1031" i="73"/>
  <c r="AC1032" i="73"/>
  <c r="AC1033" i="73"/>
  <c r="AC1034" i="73"/>
  <c r="AC1035" i="73"/>
  <c r="AC1036" i="73"/>
  <c r="AC1037" i="73"/>
  <c r="AC1038" i="73"/>
  <c r="AC1039" i="73"/>
  <c r="AC1040" i="73"/>
  <c r="AC1041" i="73"/>
  <c r="AC1042" i="73"/>
  <c r="AC1043" i="73"/>
  <c r="AC1044" i="73"/>
  <c r="AC1045" i="73"/>
  <c r="AC1046" i="73"/>
  <c r="AC1047" i="73"/>
  <c r="AC1048" i="73"/>
  <c r="AC1049" i="73"/>
  <c r="AW46" i="90"/>
  <c r="AW45" i="90"/>
  <c r="S150" i="79" l="1"/>
  <c r="Q150" i="79"/>
  <c r="S141" i="79"/>
  <c r="R141" i="79"/>
  <c r="Q141" i="79"/>
  <c r="S1013" i="79"/>
  <c r="Q1013" i="79"/>
  <c r="S965" i="79"/>
  <c r="R965" i="79"/>
  <c r="Q965" i="79"/>
  <c r="S933" i="79"/>
  <c r="Q933" i="79"/>
  <c r="R933" i="79"/>
  <c r="S885" i="79"/>
  <c r="R885" i="79"/>
  <c r="Q885" i="79"/>
  <c r="S837" i="79"/>
  <c r="R837" i="79"/>
  <c r="Q837" i="79"/>
  <c r="S797" i="79"/>
  <c r="R797" i="79"/>
  <c r="Q797" i="79"/>
  <c r="S765" i="79"/>
  <c r="R765" i="79"/>
  <c r="Q765" i="79"/>
  <c r="S725" i="79"/>
  <c r="R725" i="79"/>
  <c r="Q725" i="79"/>
  <c r="S685" i="79"/>
  <c r="R685" i="79"/>
  <c r="Q685" i="79"/>
  <c r="R645" i="79"/>
  <c r="Q645" i="79"/>
  <c r="S645" i="79"/>
  <c r="S597" i="79"/>
  <c r="R597" i="79"/>
  <c r="Q597" i="79"/>
  <c r="S557" i="79"/>
  <c r="Q557" i="79"/>
  <c r="R557" i="79"/>
  <c r="S525" i="79"/>
  <c r="R525" i="79"/>
  <c r="Q525" i="79"/>
  <c r="S493" i="79"/>
  <c r="R493" i="79"/>
  <c r="Q493" i="79"/>
  <c r="S453" i="79"/>
  <c r="R453" i="79"/>
  <c r="Q453" i="79"/>
  <c r="S421" i="79"/>
  <c r="Q421" i="79"/>
  <c r="R421" i="79"/>
  <c r="S381" i="79"/>
  <c r="R381" i="79"/>
  <c r="Q381" i="79"/>
  <c r="S357" i="79"/>
  <c r="Q357" i="79"/>
  <c r="R357" i="79"/>
  <c r="S309" i="79"/>
  <c r="R309" i="79"/>
  <c r="Q309" i="79"/>
  <c r="S277" i="79"/>
  <c r="Q277" i="79"/>
  <c r="R277" i="79"/>
  <c r="S237" i="79"/>
  <c r="R237" i="79"/>
  <c r="Q237" i="79"/>
  <c r="S213" i="79"/>
  <c r="R213" i="79"/>
  <c r="Q213" i="79"/>
  <c r="S181" i="79"/>
  <c r="R181" i="79"/>
  <c r="Q181" i="79"/>
  <c r="S157" i="79"/>
  <c r="R157" i="79"/>
  <c r="Q157" i="79"/>
  <c r="S1003" i="79"/>
  <c r="Q1003" i="79"/>
  <c r="R1003" i="79"/>
  <c r="S939" i="79"/>
  <c r="Q939" i="79"/>
  <c r="R939" i="79"/>
  <c r="S811" i="79"/>
  <c r="R811" i="79"/>
  <c r="Q811" i="79"/>
  <c r="S715" i="79"/>
  <c r="R715" i="79"/>
  <c r="Q715" i="79"/>
  <c r="S587" i="79"/>
  <c r="R587" i="79"/>
  <c r="Q587" i="79"/>
  <c r="S427" i="79"/>
  <c r="R427" i="79"/>
  <c r="Q427" i="79"/>
  <c r="S363" i="79"/>
  <c r="R363" i="79"/>
  <c r="Q363" i="79"/>
  <c r="S267" i="79"/>
  <c r="R267" i="79"/>
  <c r="Q267" i="79"/>
  <c r="S171" i="79"/>
  <c r="R171" i="79"/>
  <c r="Q171" i="79"/>
  <c r="AH934" i="79"/>
  <c r="R934" i="79"/>
  <c r="AH246" i="79"/>
  <c r="R246" i="79"/>
  <c r="AH230" i="79"/>
  <c r="R230" i="79"/>
  <c r="AH214" i="79"/>
  <c r="R214" i="79"/>
  <c r="AH198" i="79"/>
  <c r="R198" i="79"/>
  <c r="AH182" i="79"/>
  <c r="R182" i="79"/>
  <c r="AH166" i="79"/>
  <c r="R166" i="79"/>
  <c r="AH150" i="79"/>
  <c r="R150" i="79"/>
  <c r="S133" i="79"/>
  <c r="S996" i="79"/>
  <c r="R996" i="79"/>
  <c r="Q996" i="79"/>
  <c r="R964" i="79"/>
  <c r="Q964" i="79"/>
  <c r="S964" i="79"/>
  <c r="S932" i="79"/>
  <c r="R932" i="79"/>
  <c r="Q932" i="79"/>
  <c r="S900" i="79"/>
  <c r="R900" i="79"/>
  <c r="Q900" i="79"/>
  <c r="R868" i="79"/>
  <c r="Q868" i="79"/>
  <c r="S868" i="79"/>
  <c r="S836" i="79"/>
  <c r="R836" i="79"/>
  <c r="Q836" i="79"/>
  <c r="S804" i="79"/>
  <c r="R804" i="79"/>
  <c r="Q804" i="79"/>
  <c r="S772" i="79"/>
  <c r="R772" i="79"/>
  <c r="Q772" i="79"/>
  <c r="S740" i="79"/>
  <c r="R740" i="79"/>
  <c r="Q740" i="79"/>
  <c r="S708" i="79"/>
  <c r="R708" i="79"/>
  <c r="Q708" i="79"/>
  <c r="S676" i="79"/>
  <c r="R676" i="79"/>
  <c r="Q676" i="79"/>
  <c r="S644" i="79"/>
  <c r="R644" i="79"/>
  <c r="Q644" i="79"/>
  <c r="S612" i="79"/>
  <c r="R612" i="79"/>
  <c r="Q612" i="79"/>
  <c r="S580" i="79"/>
  <c r="R580" i="79"/>
  <c r="Q580" i="79"/>
  <c r="S548" i="79"/>
  <c r="R548" i="79"/>
  <c r="Q548" i="79"/>
  <c r="S516" i="79"/>
  <c r="R516" i="79"/>
  <c r="Q516" i="79"/>
  <c r="S484" i="79"/>
  <c r="Q484" i="79"/>
  <c r="R484" i="79"/>
  <c r="S452" i="79"/>
  <c r="Q452" i="79"/>
  <c r="R452" i="79"/>
  <c r="S420" i="79"/>
  <c r="Q420" i="79"/>
  <c r="R420" i="79"/>
  <c r="S388" i="79"/>
  <c r="R388" i="79"/>
  <c r="Q388" i="79"/>
  <c r="S356" i="79"/>
  <c r="Q356" i="79"/>
  <c r="R356" i="79"/>
  <c r="S324" i="79"/>
  <c r="R324" i="79"/>
  <c r="Q324" i="79"/>
  <c r="S292" i="79"/>
  <c r="R292" i="79"/>
  <c r="Q292" i="79"/>
  <c r="S260" i="79"/>
  <c r="R260" i="79"/>
  <c r="Q260" i="79"/>
  <c r="S228" i="79"/>
  <c r="R228" i="79"/>
  <c r="Q228" i="79"/>
  <c r="S196" i="79"/>
  <c r="R196" i="79"/>
  <c r="Q196" i="79"/>
  <c r="S162" i="79"/>
  <c r="R162" i="79"/>
  <c r="Q162" i="79"/>
  <c r="S163" i="79"/>
  <c r="R163" i="79"/>
  <c r="Q163" i="79"/>
  <c r="S155" i="79"/>
  <c r="R155" i="79"/>
  <c r="Q155" i="79"/>
  <c r="S147" i="79"/>
  <c r="R147" i="79"/>
  <c r="Q147" i="79"/>
  <c r="S131" i="79"/>
  <c r="R131" i="79"/>
  <c r="Q131" i="79"/>
  <c r="S123" i="79"/>
  <c r="R123" i="79"/>
  <c r="Q123" i="79"/>
  <c r="S995" i="79"/>
  <c r="Q995" i="79"/>
  <c r="R995" i="79"/>
  <c r="R963" i="79"/>
  <c r="Q963" i="79"/>
  <c r="S963" i="79"/>
  <c r="S931" i="79"/>
  <c r="Q931" i="79"/>
  <c r="R931" i="79"/>
  <c r="S899" i="79"/>
  <c r="R899" i="79"/>
  <c r="Q899" i="79"/>
  <c r="Q867" i="79"/>
  <c r="R867" i="79"/>
  <c r="S867" i="79"/>
  <c r="R835" i="79"/>
  <c r="Q835" i="79"/>
  <c r="S835" i="79"/>
  <c r="S803" i="79"/>
  <c r="R803" i="79"/>
  <c r="Q803" i="79"/>
  <c r="S771" i="79"/>
  <c r="R771" i="79"/>
  <c r="Q771" i="79"/>
  <c r="S739" i="79"/>
  <c r="R739" i="79"/>
  <c r="Q739" i="79"/>
  <c r="S707" i="79"/>
  <c r="R707" i="79"/>
  <c r="Q707" i="79"/>
  <c r="S675" i="79"/>
  <c r="R675" i="79"/>
  <c r="Q675" i="79"/>
  <c r="R643" i="79"/>
  <c r="S643" i="79"/>
  <c r="Q643" i="79"/>
  <c r="S611" i="79"/>
  <c r="R611" i="79"/>
  <c r="Q611" i="79"/>
  <c r="S579" i="79"/>
  <c r="R579" i="79"/>
  <c r="Q579" i="79"/>
  <c r="S547" i="79"/>
  <c r="R547" i="79"/>
  <c r="Q547" i="79"/>
  <c r="S515" i="79"/>
  <c r="R515" i="79"/>
  <c r="Q515" i="79"/>
  <c r="S483" i="79"/>
  <c r="Q483" i="79"/>
  <c r="S451" i="79"/>
  <c r="Q451" i="79"/>
  <c r="R451" i="79"/>
  <c r="S419" i="79"/>
  <c r="R419" i="79"/>
  <c r="Q419" i="79"/>
  <c r="S387" i="79"/>
  <c r="R387" i="79"/>
  <c r="Q387" i="79"/>
  <c r="S355" i="79"/>
  <c r="R355" i="79"/>
  <c r="Q355" i="79"/>
  <c r="S323" i="79"/>
  <c r="R323" i="79"/>
  <c r="Q323" i="79"/>
  <c r="S291" i="79"/>
  <c r="R291" i="79"/>
  <c r="Q291" i="79"/>
  <c r="S259" i="79"/>
  <c r="Q259" i="79"/>
  <c r="R259" i="79"/>
  <c r="S227" i="79"/>
  <c r="R227" i="79"/>
  <c r="Q227" i="79"/>
  <c r="S195" i="79"/>
  <c r="R195" i="79"/>
  <c r="Q195" i="79"/>
  <c r="S161" i="79"/>
  <c r="R161" i="79"/>
  <c r="Q161" i="79"/>
  <c r="R483" i="79"/>
  <c r="S989" i="79"/>
  <c r="Q989" i="79"/>
  <c r="S949" i="79"/>
  <c r="R949" i="79"/>
  <c r="Q949" i="79"/>
  <c r="S909" i="79"/>
  <c r="R909" i="79"/>
  <c r="Q909" i="79"/>
  <c r="S877" i="79"/>
  <c r="R877" i="79"/>
  <c r="Q877" i="79"/>
  <c r="S829" i="79"/>
  <c r="R829" i="79"/>
  <c r="Q829" i="79"/>
  <c r="S781" i="79"/>
  <c r="R781" i="79"/>
  <c r="Q781" i="79"/>
  <c r="R749" i="79"/>
  <c r="Q749" i="79"/>
  <c r="S749" i="79"/>
  <c r="S701" i="79"/>
  <c r="R701" i="79"/>
  <c r="Q701" i="79"/>
  <c r="S661" i="79"/>
  <c r="R661" i="79"/>
  <c r="Q661" i="79"/>
  <c r="S621" i="79"/>
  <c r="R621" i="79"/>
  <c r="Q621" i="79"/>
  <c r="S573" i="79"/>
  <c r="R573" i="79"/>
  <c r="Q573" i="79"/>
  <c r="S541" i="79"/>
  <c r="R541" i="79"/>
  <c r="Q541" i="79"/>
  <c r="S509" i="79"/>
  <c r="R509" i="79"/>
  <c r="Q509" i="79"/>
  <c r="S469" i="79"/>
  <c r="R469" i="79"/>
  <c r="Q469" i="79"/>
  <c r="S429" i="79"/>
  <c r="Q429" i="79"/>
  <c r="R429" i="79"/>
  <c r="S397" i="79"/>
  <c r="R397" i="79"/>
  <c r="Q397" i="79"/>
  <c r="S365" i="79"/>
  <c r="R365" i="79"/>
  <c r="Q365" i="79"/>
  <c r="R317" i="79"/>
  <c r="S317" i="79"/>
  <c r="Q317" i="79"/>
  <c r="S285" i="79"/>
  <c r="R285" i="79"/>
  <c r="Q285" i="79"/>
  <c r="S245" i="79"/>
  <c r="R245" i="79"/>
  <c r="Q245" i="79"/>
  <c r="S197" i="79"/>
  <c r="R197" i="79"/>
  <c r="Q197" i="79"/>
  <c r="S149" i="79"/>
  <c r="R149" i="79"/>
  <c r="Q149" i="79"/>
  <c r="S523" i="79"/>
  <c r="R523" i="79"/>
  <c r="Q523" i="79"/>
  <c r="S1010" i="79"/>
  <c r="R1010" i="79"/>
  <c r="Q1010" i="79"/>
  <c r="S1002" i="79"/>
  <c r="Q1002" i="79"/>
  <c r="R1002" i="79"/>
  <c r="Q994" i="79"/>
  <c r="R994" i="79"/>
  <c r="Q986" i="79"/>
  <c r="R986" i="79"/>
  <c r="S986" i="79"/>
  <c r="S978" i="79"/>
  <c r="Q978" i="79"/>
  <c r="R978" i="79"/>
  <c r="S970" i="79"/>
  <c r="Q970" i="79"/>
  <c r="R970" i="79"/>
  <c r="Q962" i="79"/>
  <c r="S962" i="79"/>
  <c r="R962" i="79"/>
  <c r="S954" i="79"/>
  <c r="R954" i="79"/>
  <c r="Q954" i="79"/>
  <c r="S938" i="79"/>
  <c r="Q938" i="79"/>
  <c r="R938" i="79"/>
  <c r="S930" i="79"/>
  <c r="Q930" i="79"/>
  <c r="R930" i="79"/>
  <c r="Q922" i="79"/>
  <c r="R922" i="79"/>
  <c r="S914" i="79"/>
  <c r="Q914" i="79"/>
  <c r="R914" i="79"/>
  <c r="S906" i="79"/>
  <c r="Q906" i="79"/>
  <c r="R906" i="79"/>
  <c r="S898" i="79"/>
  <c r="Q898" i="79"/>
  <c r="R898" i="79"/>
  <c r="S890" i="79"/>
  <c r="R890" i="79"/>
  <c r="Q890" i="79"/>
  <c r="S882" i="79"/>
  <c r="Q882" i="79"/>
  <c r="S874" i="79"/>
  <c r="Q874" i="79"/>
  <c r="R874" i="79"/>
  <c r="S866" i="79"/>
  <c r="Q866" i="79"/>
  <c r="R866" i="79"/>
  <c r="S858" i="79"/>
  <c r="Q858" i="79"/>
  <c r="R858" i="79"/>
  <c r="S850" i="79"/>
  <c r="R850" i="79"/>
  <c r="Q850" i="79"/>
  <c r="S842" i="79"/>
  <c r="R842" i="79"/>
  <c r="Q842" i="79"/>
  <c r="S834" i="79"/>
  <c r="R834" i="79"/>
  <c r="Q834" i="79"/>
  <c r="S826" i="79"/>
  <c r="R826" i="79"/>
  <c r="Q826" i="79"/>
  <c r="S818" i="79"/>
  <c r="Q818" i="79"/>
  <c r="S810" i="79"/>
  <c r="R810" i="79"/>
  <c r="Q810" i="79"/>
  <c r="S802" i="79"/>
  <c r="R802" i="79"/>
  <c r="Q802" i="79"/>
  <c r="S794" i="79"/>
  <c r="R794" i="79"/>
  <c r="Q794" i="79"/>
  <c r="S786" i="79"/>
  <c r="R786" i="79"/>
  <c r="Q786" i="79"/>
  <c r="S778" i="79"/>
  <c r="R778" i="79"/>
  <c r="Q778" i="79"/>
  <c r="S770" i="79"/>
  <c r="R770" i="79"/>
  <c r="Q770" i="79"/>
  <c r="S762" i="79"/>
  <c r="R762" i="79"/>
  <c r="Q762" i="79"/>
  <c r="S754" i="79"/>
  <c r="Q754" i="79"/>
  <c r="S746" i="79"/>
  <c r="R746" i="79"/>
  <c r="Q746" i="79"/>
  <c r="S738" i="79"/>
  <c r="R738" i="79"/>
  <c r="Q738" i="79"/>
  <c r="R730" i="79"/>
  <c r="S730" i="79"/>
  <c r="Q730" i="79"/>
  <c r="S722" i="79"/>
  <c r="R722" i="79"/>
  <c r="Q722" i="79"/>
  <c r="S714" i="79"/>
  <c r="R714" i="79"/>
  <c r="Q714" i="79"/>
  <c r="S706" i="79"/>
  <c r="R706" i="79"/>
  <c r="Q706" i="79"/>
  <c r="S698" i="79"/>
  <c r="R698" i="79"/>
  <c r="Q698" i="79"/>
  <c r="S690" i="79"/>
  <c r="R690" i="79"/>
  <c r="Q690" i="79"/>
  <c r="S682" i="79"/>
  <c r="R682" i="79"/>
  <c r="Q682" i="79"/>
  <c r="S674" i="79"/>
  <c r="R674" i="79"/>
  <c r="Q674" i="79"/>
  <c r="S666" i="79"/>
  <c r="R666" i="79"/>
  <c r="Q666" i="79"/>
  <c r="S658" i="79"/>
  <c r="R658" i="79"/>
  <c r="Q658" i="79"/>
  <c r="S650" i="79"/>
  <c r="R650" i="79"/>
  <c r="Q650" i="79"/>
  <c r="S642" i="79"/>
  <c r="R642" i="79"/>
  <c r="Q642" i="79"/>
  <c r="S634" i="79"/>
  <c r="R634" i="79"/>
  <c r="Q634" i="79"/>
  <c r="S626" i="79"/>
  <c r="R626" i="79"/>
  <c r="Q626" i="79"/>
  <c r="S618" i="79"/>
  <c r="R618" i="79"/>
  <c r="Q618" i="79"/>
  <c r="S610" i="79"/>
  <c r="R610" i="79"/>
  <c r="Q610" i="79"/>
  <c r="S602" i="79"/>
  <c r="R602" i="79"/>
  <c r="Q602" i="79"/>
  <c r="S594" i="79"/>
  <c r="R594" i="79"/>
  <c r="Q594" i="79"/>
  <c r="R586" i="79"/>
  <c r="Q586" i="79"/>
  <c r="S586" i="79"/>
  <c r="S578" i="79"/>
  <c r="R578" i="79"/>
  <c r="Q578" i="79"/>
  <c r="S570" i="79"/>
  <c r="R570" i="79"/>
  <c r="Q570" i="79"/>
  <c r="S562" i="79"/>
  <c r="R562" i="79"/>
  <c r="Q562" i="79"/>
  <c r="S554" i="79"/>
  <c r="R554" i="79"/>
  <c r="Q554" i="79"/>
  <c r="S546" i="79"/>
  <c r="R546" i="79"/>
  <c r="Q546" i="79"/>
  <c r="S538" i="79"/>
  <c r="Q538" i="79"/>
  <c r="R538" i="79"/>
  <c r="S530" i="79"/>
  <c r="Q530" i="79"/>
  <c r="R530" i="79"/>
  <c r="S522" i="79"/>
  <c r="Q522" i="79"/>
  <c r="R522" i="79"/>
  <c r="S514" i="79"/>
  <c r="R514" i="79"/>
  <c r="Q514" i="79"/>
  <c r="S506" i="79"/>
  <c r="R506" i="79"/>
  <c r="Q506" i="79"/>
  <c r="S498" i="79"/>
  <c r="R498" i="79"/>
  <c r="Q498" i="79"/>
  <c r="S490" i="79"/>
  <c r="R490" i="79"/>
  <c r="Q490" i="79"/>
  <c r="R482" i="79"/>
  <c r="S482" i="79"/>
  <c r="Q482" i="79"/>
  <c r="S474" i="79"/>
  <c r="Q474" i="79"/>
  <c r="R474" i="79"/>
  <c r="S466" i="79"/>
  <c r="R466" i="79"/>
  <c r="Q466" i="79"/>
  <c r="S458" i="79"/>
  <c r="R458" i="79"/>
  <c r="Q458" i="79"/>
  <c r="S450" i="79"/>
  <c r="Q450" i="79"/>
  <c r="R450" i="79"/>
  <c r="S442" i="79"/>
  <c r="Q442" i="79"/>
  <c r="R442" i="79"/>
  <c r="R434" i="79"/>
  <c r="Q434" i="79"/>
  <c r="S426" i="79"/>
  <c r="R426" i="79"/>
  <c r="Q426" i="79"/>
  <c r="S418" i="79"/>
  <c r="R418" i="79"/>
  <c r="Q418" i="79"/>
  <c r="S410" i="79"/>
  <c r="R410" i="79"/>
  <c r="Q410" i="79"/>
  <c r="S402" i="79"/>
  <c r="R402" i="79"/>
  <c r="Q402" i="79"/>
  <c r="S394" i="79"/>
  <c r="Q394" i="79"/>
  <c r="R394" i="79"/>
  <c r="S386" i="79"/>
  <c r="R386" i="79"/>
  <c r="Q386" i="79"/>
  <c r="S378" i="79"/>
  <c r="R378" i="79"/>
  <c r="Q378" i="79"/>
  <c r="S370" i="79"/>
  <c r="R370" i="79"/>
  <c r="Q370" i="79"/>
  <c r="S362" i="79"/>
  <c r="R362" i="79"/>
  <c r="Q362" i="79"/>
  <c r="S354" i="79"/>
  <c r="R354" i="79"/>
  <c r="Q354" i="79"/>
  <c r="S346" i="79"/>
  <c r="R346" i="79"/>
  <c r="Q346" i="79"/>
  <c r="S338" i="79"/>
  <c r="R338" i="79"/>
  <c r="Q338" i="79"/>
  <c r="S330" i="79"/>
  <c r="R330" i="79"/>
  <c r="Q330" i="79"/>
  <c r="S322" i="79"/>
  <c r="R322" i="79"/>
  <c r="Q322" i="79"/>
  <c r="S314" i="79"/>
  <c r="Q314" i="79"/>
  <c r="R314" i="79"/>
  <c r="S306" i="79"/>
  <c r="R306" i="79"/>
  <c r="Q306" i="79"/>
  <c r="S298" i="79"/>
  <c r="R298" i="79"/>
  <c r="Q298" i="79"/>
  <c r="S290" i="79"/>
  <c r="R290" i="79"/>
  <c r="Q290" i="79"/>
  <c r="S282" i="79"/>
  <c r="R282" i="79"/>
  <c r="Q282" i="79"/>
  <c r="S274" i="79"/>
  <c r="R274" i="79"/>
  <c r="Q274" i="79"/>
  <c r="S266" i="79"/>
  <c r="R266" i="79"/>
  <c r="Q266" i="79"/>
  <c r="S258" i="79"/>
  <c r="Q258" i="79"/>
  <c r="R258" i="79"/>
  <c r="S250" i="79"/>
  <c r="R250" i="79"/>
  <c r="Q250" i="79"/>
  <c r="R242" i="79"/>
  <c r="S242" i="79"/>
  <c r="Q242" i="79"/>
  <c r="S234" i="79"/>
  <c r="R234" i="79"/>
  <c r="Q234" i="79"/>
  <c r="S226" i="79"/>
  <c r="R226" i="79"/>
  <c r="Q226" i="79"/>
  <c r="S218" i="79"/>
  <c r="R218" i="79"/>
  <c r="Q218" i="79"/>
  <c r="S210" i="79"/>
  <c r="R210" i="79"/>
  <c r="Q210" i="79"/>
  <c r="S202" i="79"/>
  <c r="R202" i="79"/>
  <c r="Q202" i="79"/>
  <c r="S194" i="79"/>
  <c r="R194" i="79"/>
  <c r="Q194" i="79"/>
  <c r="S186" i="79"/>
  <c r="R186" i="79"/>
  <c r="Q186" i="79"/>
  <c r="S178" i="79"/>
  <c r="R178" i="79"/>
  <c r="Q178" i="79"/>
  <c r="S170" i="79"/>
  <c r="R170" i="79"/>
  <c r="Q170" i="79"/>
  <c r="S154" i="79"/>
  <c r="R154" i="79"/>
  <c r="Q154" i="79"/>
  <c r="S146" i="79"/>
  <c r="R146" i="79"/>
  <c r="Q146" i="79"/>
  <c r="S138" i="79"/>
  <c r="R138" i="79"/>
  <c r="Q138" i="79"/>
  <c r="S122" i="79"/>
  <c r="R122" i="79"/>
  <c r="Q122" i="79"/>
  <c r="S988" i="79"/>
  <c r="R988" i="79"/>
  <c r="Q988" i="79"/>
  <c r="S956" i="79"/>
  <c r="R956" i="79"/>
  <c r="Q956" i="79"/>
  <c r="S924" i="79"/>
  <c r="R924" i="79"/>
  <c r="Q924" i="79"/>
  <c r="R892" i="79"/>
  <c r="S892" i="79"/>
  <c r="Q892" i="79"/>
  <c r="S860" i="79"/>
  <c r="R860" i="79"/>
  <c r="Q860" i="79"/>
  <c r="S828" i="79"/>
  <c r="R828" i="79"/>
  <c r="Q828" i="79"/>
  <c r="S796" i="79"/>
  <c r="R796" i="79"/>
  <c r="Q796" i="79"/>
  <c r="S764" i="79"/>
  <c r="R764" i="79"/>
  <c r="Q764" i="79"/>
  <c r="S732" i="79"/>
  <c r="R732" i="79"/>
  <c r="Q732" i="79"/>
  <c r="S700" i="79"/>
  <c r="R700" i="79"/>
  <c r="Q700" i="79"/>
  <c r="S668" i="79"/>
  <c r="R668" i="79"/>
  <c r="Q668" i="79"/>
  <c r="S636" i="79"/>
  <c r="R636" i="79"/>
  <c r="Q636" i="79"/>
  <c r="S604" i="79"/>
  <c r="R604" i="79"/>
  <c r="Q604" i="79"/>
  <c r="S572" i="79"/>
  <c r="R572" i="79"/>
  <c r="Q572" i="79"/>
  <c r="S540" i="79"/>
  <c r="R540" i="79"/>
  <c r="Q540" i="79"/>
  <c r="S508" i="79"/>
  <c r="R508" i="79"/>
  <c r="Q508" i="79"/>
  <c r="S476" i="79"/>
  <c r="R476" i="79"/>
  <c r="Q476" i="79"/>
  <c r="S444" i="79"/>
  <c r="R444" i="79"/>
  <c r="Q444" i="79"/>
  <c r="S412" i="79"/>
  <c r="R412" i="79"/>
  <c r="Q412" i="79"/>
  <c r="S380" i="79"/>
  <c r="R380" i="79"/>
  <c r="Q380" i="79"/>
  <c r="S348" i="79"/>
  <c r="R348" i="79"/>
  <c r="Q348" i="79"/>
  <c r="S316" i="79"/>
  <c r="R316" i="79"/>
  <c r="Q316" i="79"/>
  <c r="S284" i="79"/>
  <c r="R284" i="79"/>
  <c r="Q284" i="79"/>
  <c r="S252" i="79"/>
  <c r="R252" i="79"/>
  <c r="Q252" i="79"/>
  <c r="S220" i="79"/>
  <c r="Q220" i="79"/>
  <c r="R220" i="79"/>
  <c r="S188" i="79"/>
  <c r="R188" i="79"/>
  <c r="Q188" i="79"/>
  <c r="S151" i="79"/>
  <c r="R151" i="79"/>
  <c r="Q151" i="79"/>
  <c r="Q984" i="79"/>
  <c r="R952" i="79"/>
  <c r="S1005" i="79"/>
  <c r="R1005" i="79"/>
  <c r="Q1005" i="79"/>
  <c r="S957" i="79"/>
  <c r="R957" i="79"/>
  <c r="Q957" i="79"/>
  <c r="S901" i="79"/>
  <c r="R901" i="79"/>
  <c r="Q901" i="79"/>
  <c r="S853" i="79"/>
  <c r="Q853" i="79"/>
  <c r="R853" i="79"/>
  <c r="S813" i="79"/>
  <c r="R813" i="79"/>
  <c r="Q813" i="79"/>
  <c r="S757" i="79"/>
  <c r="R757" i="79"/>
  <c r="Q757" i="79"/>
  <c r="S709" i="79"/>
  <c r="R709" i="79"/>
  <c r="Q709" i="79"/>
  <c r="S653" i="79"/>
  <c r="R653" i="79"/>
  <c r="Q653" i="79"/>
  <c r="S613" i="79"/>
  <c r="R613" i="79"/>
  <c r="Q613" i="79"/>
  <c r="S565" i="79"/>
  <c r="R565" i="79"/>
  <c r="Q565" i="79"/>
  <c r="S517" i="79"/>
  <c r="R517" i="79"/>
  <c r="Q517" i="79"/>
  <c r="S477" i="79"/>
  <c r="R477" i="79"/>
  <c r="Q477" i="79"/>
  <c r="R437" i="79"/>
  <c r="Q437" i="79"/>
  <c r="S437" i="79"/>
  <c r="S389" i="79"/>
  <c r="R389" i="79"/>
  <c r="Q389" i="79"/>
  <c r="S341" i="79"/>
  <c r="R341" i="79"/>
  <c r="Q341" i="79"/>
  <c r="S293" i="79"/>
  <c r="R293" i="79"/>
  <c r="Q293" i="79"/>
  <c r="S253" i="79"/>
  <c r="R253" i="79"/>
  <c r="Q253" i="79"/>
  <c r="S205" i="79"/>
  <c r="R205" i="79"/>
  <c r="Q205" i="79"/>
  <c r="S165" i="79"/>
  <c r="R165" i="79"/>
  <c r="Q165" i="79"/>
  <c r="R117" i="79"/>
  <c r="Q117" i="79"/>
  <c r="S117" i="79"/>
  <c r="S907" i="79"/>
  <c r="Q907" i="79"/>
  <c r="R907" i="79"/>
  <c r="S779" i="79"/>
  <c r="R779" i="79"/>
  <c r="Q779" i="79"/>
  <c r="S651" i="79"/>
  <c r="R651" i="79"/>
  <c r="Q651" i="79"/>
  <c r="S491" i="79"/>
  <c r="R491" i="79"/>
  <c r="Q491" i="79"/>
  <c r="S331" i="79"/>
  <c r="R331" i="79"/>
  <c r="Q331" i="79"/>
  <c r="S203" i="79"/>
  <c r="R203" i="79"/>
  <c r="Q203" i="79"/>
  <c r="AH1014" i="79"/>
  <c r="R1014" i="79"/>
  <c r="AH984" i="79"/>
  <c r="R984" i="79"/>
  <c r="AH883" i="79"/>
  <c r="R883" i="79"/>
  <c r="S1009" i="79"/>
  <c r="R1009" i="79"/>
  <c r="Q1009" i="79"/>
  <c r="S1001" i="79"/>
  <c r="Q1001" i="79"/>
  <c r="R1001" i="79"/>
  <c r="S993" i="79"/>
  <c r="Q993" i="79"/>
  <c r="R993" i="79"/>
  <c r="Q985" i="79"/>
  <c r="R985" i="79"/>
  <c r="S985" i="79"/>
  <c r="S977" i="79"/>
  <c r="Q977" i="79"/>
  <c r="R977" i="79"/>
  <c r="S969" i="79"/>
  <c r="Q969" i="79"/>
  <c r="R969" i="79"/>
  <c r="S961" i="79"/>
  <c r="Q961" i="79"/>
  <c r="R961" i="79"/>
  <c r="S953" i="79"/>
  <c r="Q953" i="79"/>
  <c r="R953" i="79"/>
  <c r="R945" i="79"/>
  <c r="Q945" i="79"/>
  <c r="S937" i="79"/>
  <c r="Q937" i="79"/>
  <c r="R937" i="79"/>
  <c r="S929" i="79"/>
  <c r="Q929" i="79"/>
  <c r="R929" i="79"/>
  <c r="Q921" i="79"/>
  <c r="R921" i="79"/>
  <c r="S921" i="79"/>
  <c r="S913" i="79"/>
  <c r="Q913" i="79"/>
  <c r="R913" i="79"/>
  <c r="S905" i="79"/>
  <c r="Q905" i="79"/>
  <c r="R905" i="79"/>
  <c r="Q897" i="79"/>
  <c r="S897" i="79"/>
  <c r="R897" i="79"/>
  <c r="S889" i="79"/>
  <c r="Q889" i="79"/>
  <c r="R889" i="79"/>
  <c r="R881" i="79"/>
  <c r="Q881" i="79"/>
  <c r="S873" i="79"/>
  <c r="Q873" i="79"/>
  <c r="R873" i="79"/>
  <c r="S865" i="79"/>
  <c r="Q865" i="79"/>
  <c r="R865" i="79"/>
  <c r="S857" i="79"/>
  <c r="Q857" i="79"/>
  <c r="R857" i="79"/>
  <c r="S849" i="79"/>
  <c r="Q849" i="79"/>
  <c r="R849" i="79"/>
  <c r="R841" i="79"/>
  <c r="Q841" i="79"/>
  <c r="S841" i="79"/>
  <c r="R833" i="79"/>
  <c r="S833" i="79"/>
  <c r="Q833" i="79"/>
  <c r="S825" i="79"/>
  <c r="R825" i="79"/>
  <c r="Q825" i="79"/>
  <c r="R817" i="79"/>
  <c r="Q817" i="79"/>
  <c r="S809" i="79"/>
  <c r="R809" i="79"/>
  <c r="Q809" i="79"/>
  <c r="S801" i="79"/>
  <c r="R801" i="79"/>
  <c r="Q801" i="79"/>
  <c r="R793" i="79"/>
  <c r="S793" i="79"/>
  <c r="Q793" i="79"/>
  <c r="S785" i="79"/>
  <c r="R785" i="79"/>
  <c r="Q785" i="79"/>
  <c r="R777" i="79"/>
  <c r="S777" i="79"/>
  <c r="Q777" i="79"/>
  <c r="S769" i="79"/>
  <c r="R769" i="79"/>
  <c r="Q769" i="79"/>
  <c r="S761" i="79"/>
  <c r="R761" i="79"/>
  <c r="Q761" i="79"/>
  <c r="S753" i="79"/>
  <c r="R753" i="79"/>
  <c r="Q753" i="79"/>
  <c r="S745" i="79"/>
  <c r="R745" i="79"/>
  <c r="Q745" i="79"/>
  <c r="S737" i="79"/>
  <c r="R737" i="79"/>
  <c r="Q737" i="79"/>
  <c r="S729" i="79"/>
  <c r="R729" i="79"/>
  <c r="Q729" i="79"/>
  <c r="S721" i="79"/>
  <c r="R721" i="79"/>
  <c r="Q721" i="79"/>
  <c r="S713" i="79"/>
  <c r="R713" i="79"/>
  <c r="Q713" i="79"/>
  <c r="S705" i="79"/>
  <c r="R705" i="79"/>
  <c r="Q705" i="79"/>
  <c r="R697" i="79"/>
  <c r="Q697" i="79"/>
  <c r="S697" i="79"/>
  <c r="S689" i="79"/>
  <c r="R689" i="79"/>
  <c r="Q689" i="79"/>
  <c r="S681" i="79"/>
  <c r="R681" i="79"/>
  <c r="Q681" i="79"/>
  <c r="S673" i="79"/>
  <c r="R673" i="79"/>
  <c r="Q673" i="79"/>
  <c r="S665" i="79"/>
  <c r="R665" i="79"/>
  <c r="Q665" i="79"/>
  <c r="S657" i="79"/>
  <c r="R657" i="79"/>
  <c r="Q657" i="79"/>
  <c r="S649" i="79"/>
  <c r="R649" i="79"/>
  <c r="Q649" i="79"/>
  <c r="S641" i="79"/>
  <c r="R641" i="79"/>
  <c r="Q641" i="79"/>
  <c r="S633" i="79"/>
  <c r="R633" i="79"/>
  <c r="Q633" i="79"/>
  <c r="S625" i="79"/>
  <c r="R625" i="79"/>
  <c r="Q625" i="79"/>
  <c r="S617" i="79"/>
  <c r="R617" i="79"/>
  <c r="Q617" i="79"/>
  <c r="S609" i="79"/>
  <c r="R609" i="79"/>
  <c r="Q609" i="79"/>
  <c r="S601" i="79"/>
  <c r="R601" i="79"/>
  <c r="Q601" i="79"/>
  <c r="S593" i="79"/>
  <c r="R593" i="79"/>
  <c r="Q593" i="79"/>
  <c r="R585" i="79"/>
  <c r="Q585" i="79"/>
  <c r="S585" i="79"/>
  <c r="R577" i="79"/>
  <c r="S577" i="79"/>
  <c r="Q577" i="79"/>
  <c r="S569" i="79"/>
  <c r="R569" i="79"/>
  <c r="Q569" i="79"/>
  <c r="S561" i="79"/>
  <c r="R561" i="79"/>
  <c r="Q561" i="79"/>
  <c r="S553" i="79"/>
  <c r="R553" i="79"/>
  <c r="Q553" i="79"/>
  <c r="S545" i="79"/>
  <c r="R545" i="79"/>
  <c r="Q545" i="79"/>
  <c r="S537" i="79"/>
  <c r="R537" i="79"/>
  <c r="Q537" i="79"/>
  <c r="S529" i="79"/>
  <c r="Q529" i="79"/>
  <c r="R529" i="79"/>
  <c r="Q521" i="79"/>
  <c r="R521" i="79"/>
  <c r="S521" i="79"/>
  <c r="S513" i="79"/>
  <c r="R513" i="79"/>
  <c r="Q513" i="79"/>
  <c r="S505" i="79"/>
  <c r="R505" i="79"/>
  <c r="Q505" i="79"/>
  <c r="S497" i="79"/>
  <c r="R497" i="79"/>
  <c r="Q497" i="79"/>
  <c r="S489" i="79"/>
  <c r="R489" i="79"/>
  <c r="Q489" i="79"/>
  <c r="S481" i="79"/>
  <c r="Q481" i="79"/>
  <c r="R481" i="79"/>
  <c r="S473" i="79"/>
  <c r="R473" i="79"/>
  <c r="Q473" i="79"/>
  <c r="S465" i="79"/>
  <c r="R465" i="79"/>
  <c r="Q465" i="79"/>
  <c r="S457" i="79"/>
  <c r="R457" i="79"/>
  <c r="Q457" i="79"/>
  <c r="S449" i="79"/>
  <c r="R449" i="79"/>
  <c r="Q449" i="79"/>
  <c r="S441" i="79"/>
  <c r="Q441" i="79"/>
  <c r="R441" i="79"/>
  <c r="R433" i="79"/>
  <c r="S433" i="79"/>
  <c r="Q433" i="79"/>
  <c r="S425" i="79"/>
  <c r="R425" i="79"/>
  <c r="Q425" i="79"/>
  <c r="S417" i="79"/>
  <c r="Q417" i="79"/>
  <c r="R417" i="79"/>
  <c r="S409" i="79"/>
  <c r="R409" i="79"/>
  <c r="Q409" i="79"/>
  <c r="S401" i="79"/>
  <c r="R401" i="79"/>
  <c r="Q401" i="79"/>
  <c r="S393" i="79"/>
  <c r="R393" i="79"/>
  <c r="Q393" i="79"/>
  <c r="S385" i="79"/>
  <c r="Q385" i="79"/>
  <c r="R385" i="79"/>
  <c r="S377" i="79"/>
  <c r="R377" i="79"/>
  <c r="Q377" i="79"/>
  <c r="S369" i="79"/>
  <c r="Q369" i="79"/>
  <c r="R369" i="79"/>
  <c r="R361" i="79"/>
  <c r="Q361" i="79"/>
  <c r="S361" i="79"/>
  <c r="S353" i="79"/>
  <c r="R353" i="79"/>
  <c r="Q353" i="79"/>
  <c r="S345" i="79"/>
  <c r="R345" i="79"/>
  <c r="Q345" i="79"/>
  <c r="S337" i="79"/>
  <c r="R337" i="79"/>
  <c r="Q337" i="79"/>
  <c r="S329" i="79"/>
  <c r="Q329" i="79"/>
  <c r="R329" i="79"/>
  <c r="S321" i="79"/>
  <c r="R321" i="79"/>
  <c r="Q321" i="79"/>
  <c r="S313" i="79"/>
  <c r="Q313" i="79"/>
  <c r="R313" i="79"/>
  <c r="S305" i="79"/>
  <c r="R305" i="79"/>
  <c r="Q305" i="79"/>
  <c r="S297" i="79"/>
  <c r="R297" i="79"/>
  <c r="Q297" i="79"/>
  <c r="S289" i="79"/>
  <c r="R289" i="79"/>
  <c r="Q289" i="79"/>
  <c r="S281" i="79"/>
  <c r="R281" i="79"/>
  <c r="Q281" i="79"/>
  <c r="S273" i="79"/>
  <c r="R273" i="79"/>
  <c r="Q273" i="79"/>
  <c r="S265" i="79"/>
  <c r="R265" i="79"/>
  <c r="Q265" i="79"/>
  <c r="S257" i="79"/>
  <c r="Q257" i="79"/>
  <c r="R257" i="79"/>
  <c r="S249" i="79"/>
  <c r="R249" i="79"/>
  <c r="Q249" i="79"/>
  <c r="S241" i="79"/>
  <c r="Q241" i="79"/>
  <c r="R241" i="79"/>
  <c r="S233" i="79"/>
  <c r="R233" i="79"/>
  <c r="Q233" i="79"/>
  <c r="S225" i="79"/>
  <c r="R225" i="79"/>
  <c r="Q225" i="79"/>
  <c r="S217" i="79"/>
  <c r="R217" i="79"/>
  <c r="Q217" i="79"/>
  <c r="R209" i="79"/>
  <c r="S209" i="79"/>
  <c r="Q209" i="79"/>
  <c r="S201" i="79"/>
  <c r="R201" i="79"/>
  <c r="Q201" i="79"/>
  <c r="S193" i="79"/>
  <c r="R193" i="79"/>
  <c r="Q193" i="79"/>
  <c r="S185" i="79"/>
  <c r="Q185" i="79"/>
  <c r="R185" i="79"/>
  <c r="S177" i="79"/>
  <c r="R177" i="79"/>
  <c r="Q177" i="79"/>
  <c r="S169" i="79"/>
  <c r="R169" i="79"/>
  <c r="Q169" i="79"/>
  <c r="S153" i="79"/>
  <c r="R153" i="79"/>
  <c r="Q153" i="79"/>
  <c r="S145" i="79"/>
  <c r="R145" i="79"/>
  <c r="Q145" i="79"/>
  <c r="S137" i="79"/>
  <c r="R137" i="79"/>
  <c r="Q137" i="79"/>
  <c r="S121" i="79"/>
  <c r="R121" i="79"/>
  <c r="Q121" i="79"/>
  <c r="S987" i="79"/>
  <c r="Q987" i="79"/>
  <c r="R987" i="79"/>
  <c r="S955" i="79"/>
  <c r="R955" i="79"/>
  <c r="Q955" i="79"/>
  <c r="S923" i="79"/>
  <c r="Q923" i="79"/>
  <c r="R923" i="79"/>
  <c r="S891" i="79"/>
  <c r="R891" i="79"/>
  <c r="Q891" i="79"/>
  <c r="S859" i="79"/>
  <c r="Q859" i="79"/>
  <c r="R859" i="79"/>
  <c r="S827" i="79"/>
  <c r="R827" i="79"/>
  <c r="Q827" i="79"/>
  <c r="R795" i="79"/>
  <c r="S795" i="79"/>
  <c r="Q795" i="79"/>
  <c r="S763" i="79"/>
  <c r="R763" i="79"/>
  <c r="Q763" i="79"/>
  <c r="S731" i="79"/>
  <c r="R731" i="79"/>
  <c r="Q731" i="79"/>
  <c r="S699" i="79"/>
  <c r="R699" i="79"/>
  <c r="Q699" i="79"/>
  <c r="S667" i="79"/>
  <c r="R667" i="79"/>
  <c r="Q667" i="79"/>
  <c r="S635" i="79"/>
  <c r="R635" i="79"/>
  <c r="Q635" i="79"/>
  <c r="S603" i="79"/>
  <c r="R603" i="79"/>
  <c r="Q603" i="79"/>
  <c r="S571" i="79"/>
  <c r="R571" i="79"/>
  <c r="Q571" i="79"/>
  <c r="S539" i="79"/>
  <c r="R539" i="79"/>
  <c r="Q539" i="79"/>
  <c r="R507" i="79"/>
  <c r="S507" i="79"/>
  <c r="Q507" i="79"/>
  <c r="R475" i="79"/>
  <c r="S475" i="79"/>
  <c r="Q475" i="79"/>
  <c r="S443" i="79"/>
  <c r="R443" i="79"/>
  <c r="Q443" i="79"/>
  <c r="S411" i="79"/>
  <c r="R411" i="79"/>
  <c r="Q411" i="79"/>
  <c r="S379" i="79"/>
  <c r="R379" i="79"/>
  <c r="Q379" i="79"/>
  <c r="S347" i="79"/>
  <c r="R347" i="79"/>
  <c r="Q347" i="79"/>
  <c r="R315" i="79"/>
  <c r="S315" i="79"/>
  <c r="Q315" i="79"/>
  <c r="S283" i="79"/>
  <c r="R283" i="79"/>
  <c r="Q283" i="79"/>
  <c r="S251" i="79"/>
  <c r="R251" i="79"/>
  <c r="Q251" i="79"/>
  <c r="S219" i="79"/>
  <c r="R219" i="79"/>
  <c r="Q219" i="79"/>
  <c r="S187" i="79"/>
  <c r="R187" i="79"/>
  <c r="Q187" i="79"/>
  <c r="Q983" i="79"/>
  <c r="S981" i="79"/>
  <c r="Q981" i="79"/>
  <c r="R981" i="79"/>
  <c r="S917" i="79"/>
  <c r="Q917" i="79"/>
  <c r="R917" i="79"/>
  <c r="S861" i="79"/>
  <c r="Q861" i="79"/>
  <c r="R861" i="79"/>
  <c r="S805" i="79"/>
  <c r="R805" i="79"/>
  <c r="Q805" i="79"/>
  <c r="S741" i="79"/>
  <c r="R741" i="79"/>
  <c r="Q741" i="79"/>
  <c r="S693" i="79"/>
  <c r="R693" i="79"/>
  <c r="Q693" i="79"/>
  <c r="S637" i="79"/>
  <c r="R637" i="79"/>
  <c r="Q637" i="79"/>
  <c r="S589" i="79"/>
  <c r="R589" i="79"/>
  <c r="Q589" i="79"/>
  <c r="S549" i="79"/>
  <c r="R549" i="79"/>
  <c r="Q549" i="79"/>
  <c r="S501" i="79"/>
  <c r="R501" i="79"/>
  <c r="Q501" i="79"/>
  <c r="S461" i="79"/>
  <c r="R461" i="79"/>
  <c r="Q461" i="79"/>
  <c r="S413" i="79"/>
  <c r="R413" i="79"/>
  <c r="Q413" i="79"/>
  <c r="S373" i="79"/>
  <c r="R373" i="79"/>
  <c r="Q373" i="79"/>
  <c r="S325" i="79"/>
  <c r="Q325" i="79"/>
  <c r="R325" i="79"/>
  <c r="S269" i="79"/>
  <c r="R269" i="79"/>
  <c r="Q269" i="79"/>
  <c r="S229" i="79"/>
  <c r="R229" i="79"/>
  <c r="Q229" i="79"/>
  <c r="S189" i="79"/>
  <c r="R189" i="79"/>
  <c r="Q189" i="79"/>
  <c r="R133" i="79"/>
  <c r="Q133" i="79"/>
  <c r="S971" i="79"/>
  <c r="Q971" i="79"/>
  <c r="R971" i="79"/>
  <c r="S843" i="79"/>
  <c r="R843" i="79"/>
  <c r="Q843" i="79"/>
  <c r="S683" i="79"/>
  <c r="R683" i="79"/>
  <c r="Q683" i="79"/>
  <c r="S555" i="79"/>
  <c r="R555" i="79"/>
  <c r="Q555" i="79"/>
  <c r="S395" i="79"/>
  <c r="Q395" i="79"/>
  <c r="R395" i="79"/>
  <c r="S235" i="79"/>
  <c r="R235" i="79"/>
  <c r="Q235" i="79"/>
  <c r="AH983" i="79"/>
  <c r="R983" i="79"/>
  <c r="S1008" i="79"/>
  <c r="R1008" i="79"/>
  <c r="Q1008" i="79"/>
  <c r="S1000" i="79"/>
  <c r="R1000" i="79"/>
  <c r="Q1000" i="79"/>
  <c r="S992" i="79"/>
  <c r="R992" i="79"/>
  <c r="Q992" i="79"/>
  <c r="S976" i="79"/>
  <c r="R976" i="79"/>
  <c r="Q976" i="79"/>
  <c r="S968" i="79"/>
  <c r="R968" i="79"/>
  <c r="Q968" i="79"/>
  <c r="S960" i="79"/>
  <c r="R960" i="79"/>
  <c r="Q960" i="79"/>
  <c r="S944" i="79"/>
  <c r="R944" i="79"/>
  <c r="Q944" i="79"/>
  <c r="S936" i="79"/>
  <c r="R936" i="79"/>
  <c r="Q936" i="79"/>
  <c r="S928" i="79"/>
  <c r="R928" i="79"/>
  <c r="Q928" i="79"/>
  <c r="R920" i="79"/>
  <c r="S920" i="79"/>
  <c r="S912" i="79"/>
  <c r="R912" i="79"/>
  <c r="Q912" i="79"/>
  <c r="S904" i="79"/>
  <c r="R904" i="79"/>
  <c r="Q904" i="79"/>
  <c r="S896" i="79"/>
  <c r="R896" i="79"/>
  <c r="Q896" i="79"/>
  <c r="S888" i="79"/>
  <c r="R888" i="79"/>
  <c r="S880" i="79"/>
  <c r="R880" i="79"/>
  <c r="Q880" i="79"/>
  <c r="S872" i="79"/>
  <c r="R872" i="79"/>
  <c r="Q872" i="79"/>
  <c r="S864" i="79"/>
  <c r="R864" i="79"/>
  <c r="Q864" i="79"/>
  <c r="S856" i="79"/>
  <c r="R856" i="79"/>
  <c r="S848" i="79"/>
  <c r="R848" i="79"/>
  <c r="Q848" i="79"/>
  <c r="R840" i="79"/>
  <c r="S840" i="79"/>
  <c r="Q840" i="79"/>
  <c r="S832" i="79"/>
  <c r="R832" i="79"/>
  <c r="Q832" i="79"/>
  <c r="S824" i="79"/>
  <c r="R824" i="79"/>
  <c r="S816" i="79"/>
  <c r="R816" i="79"/>
  <c r="Q816" i="79"/>
  <c r="S808" i="79"/>
  <c r="R808" i="79"/>
  <c r="Q808" i="79"/>
  <c r="R800" i="79"/>
  <c r="S800" i="79"/>
  <c r="Q800" i="79"/>
  <c r="S792" i="79"/>
  <c r="R792" i="79"/>
  <c r="S784" i="79"/>
  <c r="R784" i="79"/>
  <c r="Q784" i="79"/>
  <c r="S776" i="79"/>
  <c r="R776" i="79"/>
  <c r="Q776" i="79"/>
  <c r="S768" i="79"/>
  <c r="R768" i="79"/>
  <c r="Q768" i="79"/>
  <c r="S760" i="79"/>
  <c r="R760" i="79"/>
  <c r="R752" i="79"/>
  <c r="S752" i="79"/>
  <c r="Q752" i="79"/>
  <c r="S744" i="79"/>
  <c r="R744" i="79"/>
  <c r="Q744" i="79"/>
  <c r="S736" i="79"/>
  <c r="R736" i="79"/>
  <c r="Q736" i="79"/>
  <c r="S728" i="79"/>
  <c r="R728" i="79"/>
  <c r="S720" i="79"/>
  <c r="R720" i="79"/>
  <c r="Q720" i="79"/>
  <c r="S712" i="79"/>
  <c r="R712" i="79"/>
  <c r="Q712" i="79"/>
  <c r="S704" i="79"/>
  <c r="R704" i="79"/>
  <c r="Q704" i="79"/>
  <c r="S696" i="79"/>
  <c r="R696" i="79"/>
  <c r="S688" i="79"/>
  <c r="R688" i="79"/>
  <c r="Q688" i="79"/>
  <c r="S680" i="79"/>
  <c r="R680" i="79"/>
  <c r="Q680" i="79"/>
  <c r="S672" i="79"/>
  <c r="R672" i="79"/>
  <c r="Q672" i="79"/>
  <c r="S656" i="79"/>
  <c r="R656" i="79"/>
  <c r="Q656" i="79"/>
  <c r="S648" i="79"/>
  <c r="R648" i="79"/>
  <c r="Q648" i="79"/>
  <c r="S640" i="79"/>
  <c r="R640" i="79"/>
  <c r="Q640" i="79"/>
  <c r="S632" i="79"/>
  <c r="R632" i="79"/>
  <c r="S624" i="79"/>
  <c r="R624" i="79"/>
  <c r="Q624" i="79"/>
  <c r="S616" i="79"/>
  <c r="R616" i="79"/>
  <c r="Q616" i="79"/>
  <c r="S608" i="79"/>
  <c r="R608" i="79"/>
  <c r="Q608" i="79"/>
  <c r="S600" i="79"/>
  <c r="R600" i="79"/>
  <c r="S592" i="79"/>
  <c r="R592" i="79"/>
  <c r="Q592" i="79"/>
  <c r="S584" i="79"/>
  <c r="R584" i="79"/>
  <c r="Q584" i="79"/>
  <c r="S576" i="79"/>
  <c r="R576" i="79"/>
  <c r="Q576" i="79"/>
  <c r="S568" i="79"/>
  <c r="R568" i="79"/>
  <c r="R560" i="79"/>
  <c r="S560" i="79"/>
  <c r="Q560" i="79"/>
  <c r="R552" i="79"/>
  <c r="S552" i="79"/>
  <c r="Q552" i="79"/>
  <c r="S544" i="79"/>
  <c r="R544" i="79"/>
  <c r="Q544" i="79"/>
  <c r="S536" i="79"/>
  <c r="R536" i="79"/>
  <c r="S528" i="79"/>
  <c r="R528" i="79"/>
  <c r="Q528" i="79"/>
  <c r="R520" i="79"/>
  <c r="S520" i="79"/>
  <c r="Q520" i="79"/>
  <c r="S512" i="79"/>
  <c r="Q512" i="79"/>
  <c r="R512" i="79"/>
  <c r="S504" i="79"/>
  <c r="R504" i="79"/>
  <c r="S496" i="79"/>
  <c r="R496" i="79"/>
  <c r="Q496" i="79"/>
  <c r="S488" i="79"/>
  <c r="R488" i="79"/>
  <c r="Q488" i="79"/>
  <c r="S480" i="79"/>
  <c r="R480" i="79"/>
  <c r="Q480" i="79"/>
  <c r="S472" i="79"/>
  <c r="R472" i="79"/>
  <c r="R464" i="79"/>
  <c r="S464" i="79"/>
  <c r="Q464" i="79"/>
  <c r="S456" i="79"/>
  <c r="R456" i="79"/>
  <c r="Q456" i="79"/>
  <c r="R448" i="79"/>
  <c r="S448" i="79"/>
  <c r="Q448" i="79"/>
  <c r="S440" i="79"/>
  <c r="R440" i="79"/>
  <c r="S432" i="79"/>
  <c r="R432" i="79"/>
  <c r="Q432" i="79"/>
  <c r="R424" i="79"/>
  <c r="S424" i="79"/>
  <c r="Q424" i="79"/>
  <c r="R416" i="79"/>
  <c r="S416" i="79"/>
  <c r="Q416" i="79"/>
  <c r="S408" i="79"/>
  <c r="R408" i="79"/>
  <c r="S400" i="79"/>
  <c r="R400" i="79"/>
  <c r="Q400" i="79"/>
  <c r="S392" i="79"/>
  <c r="R392" i="79"/>
  <c r="Q392" i="79"/>
  <c r="S384" i="79"/>
  <c r="R384" i="79"/>
  <c r="Q384" i="79"/>
  <c r="S376" i="79"/>
  <c r="R376" i="79"/>
  <c r="S368" i="79"/>
  <c r="R368" i="79"/>
  <c r="Q368" i="79"/>
  <c r="R360" i="79"/>
  <c r="S360" i="79"/>
  <c r="Q360" i="79"/>
  <c r="S352" i="79"/>
  <c r="R352" i="79"/>
  <c r="Q352" i="79"/>
  <c r="S344" i="79"/>
  <c r="R344" i="79"/>
  <c r="R336" i="79"/>
  <c r="S336" i="79"/>
  <c r="Q336" i="79"/>
  <c r="R328" i="79"/>
  <c r="S328" i="79"/>
  <c r="Q328" i="79"/>
  <c r="S320" i="79"/>
  <c r="R320" i="79"/>
  <c r="Q320" i="79"/>
  <c r="S312" i="79"/>
  <c r="R312" i="79"/>
  <c r="S304" i="79"/>
  <c r="R304" i="79"/>
  <c r="Q304" i="79"/>
  <c r="S296" i="79"/>
  <c r="R296" i="79"/>
  <c r="Q296" i="79"/>
  <c r="R288" i="79"/>
  <c r="S288" i="79"/>
  <c r="Q288" i="79"/>
  <c r="S280" i="79"/>
  <c r="R280" i="79"/>
  <c r="R272" i="79"/>
  <c r="S272" i="79"/>
  <c r="Q272" i="79"/>
  <c r="S264" i="79"/>
  <c r="R264" i="79"/>
  <c r="Q264" i="79"/>
  <c r="R256" i="79"/>
  <c r="S256" i="79"/>
  <c r="Q256" i="79"/>
  <c r="S248" i="79"/>
  <c r="R248" i="79"/>
  <c r="S240" i="79"/>
  <c r="R240" i="79"/>
  <c r="Q240" i="79"/>
  <c r="S232" i="79"/>
  <c r="R232" i="79"/>
  <c r="Q232" i="79"/>
  <c r="S224" i="79"/>
  <c r="R224" i="79"/>
  <c r="Q224" i="79"/>
  <c r="S216" i="79"/>
  <c r="R216" i="79"/>
  <c r="R208" i="79"/>
  <c r="S208" i="79"/>
  <c r="Q208" i="79"/>
  <c r="S200" i="79"/>
  <c r="R200" i="79"/>
  <c r="Q200" i="79"/>
  <c r="R192" i="79"/>
  <c r="S192" i="79"/>
  <c r="Q192" i="79"/>
  <c r="S184" i="79"/>
  <c r="R184" i="79"/>
  <c r="S176" i="79"/>
  <c r="R176" i="79"/>
  <c r="Q176" i="79"/>
  <c r="R1012" i="79"/>
  <c r="Q1012" i="79"/>
  <c r="S980" i="79"/>
  <c r="R980" i="79"/>
  <c r="Q980" i="79"/>
  <c r="S948" i="79"/>
  <c r="R948" i="79"/>
  <c r="Q948" i="79"/>
  <c r="R916" i="79"/>
  <c r="S916" i="79"/>
  <c r="Q916" i="79"/>
  <c r="S884" i="79"/>
  <c r="R884" i="79"/>
  <c r="Q884" i="79"/>
  <c r="S852" i="79"/>
  <c r="R852" i="79"/>
  <c r="Q852" i="79"/>
  <c r="S820" i="79"/>
  <c r="R820" i="79"/>
  <c r="Q820" i="79"/>
  <c r="S788" i="79"/>
  <c r="R788" i="79"/>
  <c r="Q788" i="79"/>
  <c r="S756" i="79"/>
  <c r="R756" i="79"/>
  <c r="Q756" i="79"/>
  <c r="S724" i="79"/>
  <c r="R724" i="79"/>
  <c r="Q724" i="79"/>
  <c r="S692" i="79"/>
  <c r="R692" i="79"/>
  <c r="Q692" i="79"/>
  <c r="S660" i="79"/>
  <c r="R660" i="79"/>
  <c r="Q660" i="79"/>
  <c r="S628" i="79"/>
  <c r="R628" i="79"/>
  <c r="Q628" i="79"/>
  <c r="S596" i="79"/>
  <c r="R596" i="79"/>
  <c r="Q596" i="79"/>
  <c r="S564" i="79"/>
  <c r="R564" i="79"/>
  <c r="Q564" i="79"/>
  <c r="S532" i="79"/>
  <c r="R532" i="79"/>
  <c r="Q532" i="79"/>
  <c r="S500" i="79"/>
  <c r="R500" i="79"/>
  <c r="Q500" i="79"/>
  <c r="S468" i="79"/>
  <c r="R468" i="79"/>
  <c r="Q468" i="79"/>
  <c r="S436" i="79"/>
  <c r="R436" i="79"/>
  <c r="Q436" i="79"/>
  <c r="S404" i="79"/>
  <c r="R404" i="79"/>
  <c r="Q404" i="79"/>
  <c r="S372" i="79"/>
  <c r="R372" i="79"/>
  <c r="Q372" i="79"/>
  <c r="S340" i="79"/>
  <c r="R340" i="79"/>
  <c r="Q340" i="79"/>
  <c r="S308" i="79"/>
  <c r="R308" i="79"/>
  <c r="Q308" i="79"/>
  <c r="S276" i="79"/>
  <c r="Q276" i="79"/>
  <c r="R276" i="79"/>
  <c r="R244" i="79"/>
  <c r="S244" i="79"/>
  <c r="Q244" i="79"/>
  <c r="S212" i="79"/>
  <c r="R212" i="79"/>
  <c r="Q212" i="79"/>
  <c r="S180" i="79"/>
  <c r="R180" i="79"/>
  <c r="Q180" i="79"/>
  <c r="Q952" i="79"/>
  <c r="Q824" i="79"/>
  <c r="Q440" i="79"/>
  <c r="Q184" i="79"/>
  <c r="S997" i="79"/>
  <c r="Q997" i="79"/>
  <c r="R997" i="79"/>
  <c r="S941" i="79"/>
  <c r="R941" i="79"/>
  <c r="Q941" i="79"/>
  <c r="S893" i="79"/>
  <c r="R893" i="79"/>
  <c r="Q893" i="79"/>
  <c r="S845" i="79"/>
  <c r="R845" i="79"/>
  <c r="Q845" i="79"/>
  <c r="S789" i="79"/>
  <c r="R789" i="79"/>
  <c r="Q789" i="79"/>
  <c r="S733" i="79"/>
  <c r="R733" i="79"/>
  <c r="Q733" i="79"/>
  <c r="S677" i="79"/>
  <c r="R677" i="79"/>
  <c r="Q677" i="79"/>
  <c r="S629" i="79"/>
  <c r="R629" i="79"/>
  <c r="Q629" i="79"/>
  <c r="S581" i="79"/>
  <c r="R581" i="79"/>
  <c r="Q581" i="79"/>
  <c r="S533" i="79"/>
  <c r="R533" i="79"/>
  <c r="Q533" i="79"/>
  <c r="S485" i="79"/>
  <c r="R485" i="79"/>
  <c r="Q485" i="79"/>
  <c r="S445" i="79"/>
  <c r="R445" i="79"/>
  <c r="Q445" i="79"/>
  <c r="S405" i="79"/>
  <c r="R405" i="79"/>
  <c r="Q405" i="79"/>
  <c r="S349" i="79"/>
  <c r="R349" i="79"/>
  <c r="Q349" i="79"/>
  <c r="S301" i="79"/>
  <c r="R301" i="79"/>
  <c r="Q301" i="79"/>
  <c r="S261" i="79"/>
  <c r="R261" i="79"/>
  <c r="Q261" i="79"/>
  <c r="S221" i="79"/>
  <c r="Q221" i="79"/>
  <c r="R221" i="79"/>
  <c r="S173" i="79"/>
  <c r="R173" i="79"/>
  <c r="Q173" i="79"/>
  <c r="S125" i="79"/>
  <c r="Q125" i="79"/>
  <c r="R125" i="79"/>
  <c r="S875" i="79"/>
  <c r="Q875" i="79"/>
  <c r="R875" i="79"/>
  <c r="S747" i="79"/>
  <c r="R747" i="79"/>
  <c r="Q747" i="79"/>
  <c r="S619" i="79"/>
  <c r="R619" i="79"/>
  <c r="Q619" i="79"/>
  <c r="S459" i="79"/>
  <c r="R459" i="79"/>
  <c r="Q459" i="79"/>
  <c r="S299" i="79"/>
  <c r="R299" i="79"/>
  <c r="Q299" i="79"/>
  <c r="S129" i="79"/>
  <c r="R129" i="79"/>
  <c r="Q129" i="79"/>
  <c r="AH1013" i="79"/>
  <c r="R1013" i="79"/>
  <c r="AH982" i="79"/>
  <c r="R982" i="79"/>
  <c r="AH882" i="79"/>
  <c r="R882" i="79"/>
  <c r="AH818" i="79"/>
  <c r="R818" i="79"/>
  <c r="AH754" i="79"/>
  <c r="R754" i="79"/>
  <c r="S1007" i="79"/>
  <c r="R1007" i="79"/>
  <c r="Q1007" i="79"/>
  <c r="S999" i="79"/>
  <c r="R999" i="79"/>
  <c r="Q999" i="79"/>
  <c r="S991" i="79"/>
  <c r="R991" i="79"/>
  <c r="Q991" i="79"/>
  <c r="S975" i="79"/>
  <c r="R975" i="79"/>
  <c r="Q975" i="79"/>
  <c r="S967" i="79"/>
  <c r="R967" i="79"/>
  <c r="Q967" i="79"/>
  <c r="S959" i="79"/>
  <c r="R959" i="79"/>
  <c r="Q959" i="79"/>
  <c r="S951" i="79"/>
  <c r="R951" i="79"/>
  <c r="S943" i="79"/>
  <c r="Q943" i="79"/>
  <c r="R943" i="79"/>
  <c r="S935" i="79"/>
  <c r="Q935" i="79"/>
  <c r="R935" i="79"/>
  <c r="S927" i="79"/>
  <c r="R927" i="79"/>
  <c r="Q927" i="79"/>
  <c r="S919" i="79"/>
  <c r="R919" i="79"/>
  <c r="S911" i="79"/>
  <c r="R911" i="79"/>
  <c r="Q911" i="79"/>
  <c r="S903" i="79"/>
  <c r="R903" i="79"/>
  <c r="Q903" i="79"/>
  <c r="S895" i="79"/>
  <c r="R895" i="79"/>
  <c r="Q895" i="79"/>
  <c r="S887" i="79"/>
  <c r="R887" i="79"/>
  <c r="S879" i="79"/>
  <c r="Q879" i="79"/>
  <c r="S871" i="79"/>
  <c r="R871" i="79"/>
  <c r="Q871" i="79"/>
  <c r="S863" i="79"/>
  <c r="R863" i="79"/>
  <c r="Q863" i="79"/>
  <c r="S855" i="79"/>
  <c r="R855" i="79"/>
  <c r="S847" i="79"/>
  <c r="R847" i="79"/>
  <c r="Q847" i="79"/>
  <c r="S839" i="79"/>
  <c r="R839" i="79"/>
  <c r="Q839" i="79"/>
  <c r="S831" i="79"/>
  <c r="R831" i="79"/>
  <c r="Q831" i="79"/>
  <c r="S823" i="79"/>
  <c r="R823" i="79"/>
  <c r="S815" i="79"/>
  <c r="Q815" i="79"/>
  <c r="R815" i="79"/>
  <c r="S807" i="79"/>
  <c r="R807" i="79"/>
  <c r="Q807" i="79"/>
  <c r="S799" i="79"/>
  <c r="R799" i="79"/>
  <c r="Q799" i="79"/>
  <c r="S791" i="79"/>
  <c r="R791" i="79"/>
  <c r="S783" i="79"/>
  <c r="R783" i="79"/>
  <c r="Q783" i="79"/>
  <c r="S775" i="79"/>
  <c r="R775" i="79"/>
  <c r="Q775" i="79"/>
  <c r="S767" i="79"/>
  <c r="R767" i="79"/>
  <c r="Q767" i="79"/>
  <c r="S759" i="79"/>
  <c r="R759" i="79"/>
  <c r="S751" i="79"/>
  <c r="Q751" i="79"/>
  <c r="S743" i="79"/>
  <c r="R743" i="79"/>
  <c r="Q743" i="79"/>
  <c r="S735" i="79"/>
  <c r="R735" i="79"/>
  <c r="Q735" i="79"/>
  <c r="S727" i="79"/>
  <c r="R727" i="79"/>
  <c r="Q727" i="79"/>
  <c r="S719" i="79"/>
  <c r="R719" i="79"/>
  <c r="Q719" i="79"/>
  <c r="S711" i="79"/>
  <c r="Q711" i="79"/>
  <c r="R711" i="79"/>
  <c r="S703" i="79"/>
  <c r="R703" i="79"/>
  <c r="Q703" i="79"/>
  <c r="S695" i="79"/>
  <c r="R695" i="79"/>
  <c r="S687" i="79"/>
  <c r="R687" i="79"/>
  <c r="Q687" i="79"/>
  <c r="S679" i="79"/>
  <c r="R679" i="79"/>
  <c r="Q679" i="79"/>
  <c r="S671" i="79"/>
  <c r="R671" i="79"/>
  <c r="Q671" i="79"/>
  <c r="S663" i="79"/>
  <c r="R663" i="79"/>
  <c r="Q663" i="79"/>
  <c r="S655" i="79"/>
  <c r="R655" i="79"/>
  <c r="Q655" i="79"/>
  <c r="S647" i="79"/>
  <c r="R647" i="79"/>
  <c r="Q647" i="79"/>
  <c r="S639" i="79"/>
  <c r="R639" i="79"/>
  <c r="Q639" i="79"/>
  <c r="S631" i="79"/>
  <c r="R631" i="79"/>
  <c r="Q631" i="79"/>
  <c r="S623" i="79"/>
  <c r="R623" i="79"/>
  <c r="Q623" i="79"/>
  <c r="S615" i="79"/>
  <c r="R615" i="79"/>
  <c r="Q615" i="79"/>
  <c r="S607" i="79"/>
  <c r="R607" i="79"/>
  <c r="Q607" i="79"/>
  <c r="S599" i="79"/>
  <c r="R599" i="79"/>
  <c r="Q599" i="79"/>
  <c r="S591" i="79"/>
  <c r="R591" i="79"/>
  <c r="Q591" i="79"/>
  <c r="S583" i="79"/>
  <c r="R583" i="79"/>
  <c r="Q583" i="79"/>
  <c r="S575" i="79"/>
  <c r="R575" i="79"/>
  <c r="Q575" i="79"/>
  <c r="S567" i="79"/>
  <c r="R567" i="79"/>
  <c r="Q567" i="79"/>
  <c r="S559" i="79"/>
  <c r="R559" i="79"/>
  <c r="Q559" i="79"/>
  <c r="S551" i="79"/>
  <c r="R551" i="79"/>
  <c r="Q551" i="79"/>
  <c r="S543" i="79"/>
  <c r="R543" i="79"/>
  <c r="Q543" i="79"/>
  <c r="S535" i="79"/>
  <c r="R535" i="79"/>
  <c r="Q535" i="79"/>
  <c r="S527" i="79"/>
  <c r="R527" i="79"/>
  <c r="Q527" i="79"/>
  <c r="S519" i="79"/>
  <c r="R519" i="79"/>
  <c r="Q519" i="79"/>
  <c r="S511" i="79"/>
  <c r="Q511" i="79"/>
  <c r="R511" i="79"/>
  <c r="S503" i="79"/>
  <c r="R503" i="79"/>
  <c r="Q503" i="79"/>
  <c r="S495" i="79"/>
  <c r="R495" i="79"/>
  <c r="Q495" i="79"/>
  <c r="S487" i="79"/>
  <c r="R487" i="79"/>
  <c r="Q487" i="79"/>
  <c r="S479" i="79"/>
  <c r="R479" i="79"/>
  <c r="Q479" i="79"/>
  <c r="S471" i="79"/>
  <c r="R471" i="79"/>
  <c r="Q471" i="79"/>
  <c r="S463" i="79"/>
  <c r="R463" i="79"/>
  <c r="Q463" i="79"/>
  <c r="S455" i="79"/>
  <c r="R455" i="79"/>
  <c r="Q455" i="79"/>
  <c r="S447" i="79"/>
  <c r="R447" i="79"/>
  <c r="Q447" i="79"/>
  <c r="S439" i="79"/>
  <c r="R439" i="79"/>
  <c r="Q439" i="79"/>
  <c r="S431" i="79"/>
  <c r="R431" i="79"/>
  <c r="Q431" i="79"/>
  <c r="S423" i="79"/>
  <c r="R423" i="79"/>
  <c r="Q423" i="79"/>
  <c r="S415" i="79"/>
  <c r="R415" i="79"/>
  <c r="Q415" i="79"/>
  <c r="S407" i="79"/>
  <c r="R407" i="79"/>
  <c r="Q407" i="79"/>
  <c r="S399" i="79"/>
  <c r="R399" i="79"/>
  <c r="Q399" i="79"/>
  <c r="S391" i="79"/>
  <c r="R391" i="79"/>
  <c r="Q391" i="79"/>
  <c r="S383" i="79"/>
  <c r="R383" i="79"/>
  <c r="Q383" i="79"/>
  <c r="S375" i="79"/>
  <c r="R375" i="79"/>
  <c r="Q375" i="79"/>
  <c r="S367" i="79"/>
  <c r="R367" i="79"/>
  <c r="Q367" i="79"/>
  <c r="S359" i="79"/>
  <c r="R359" i="79"/>
  <c r="Q359" i="79"/>
  <c r="S351" i="79"/>
  <c r="R351" i="79"/>
  <c r="Q351" i="79"/>
  <c r="S343" i="79"/>
  <c r="R343" i="79"/>
  <c r="Q343" i="79"/>
  <c r="S335" i="79"/>
  <c r="R335" i="79"/>
  <c r="Q335" i="79"/>
  <c r="S327" i="79"/>
  <c r="R327" i="79"/>
  <c r="Q327" i="79"/>
  <c r="S319" i="79"/>
  <c r="R319" i="79"/>
  <c r="Q319" i="79"/>
  <c r="S311" i="79"/>
  <c r="R311" i="79"/>
  <c r="Q311" i="79"/>
  <c r="S303" i="79"/>
  <c r="R303" i="79"/>
  <c r="Q303" i="79"/>
  <c r="S295" i="79"/>
  <c r="R295" i="79"/>
  <c r="Q295" i="79"/>
  <c r="S287" i="79"/>
  <c r="R287" i="79"/>
  <c r="Q287" i="79"/>
  <c r="S279" i="79"/>
  <c r="R279" i="79"/>
  <c r="Q279" i="79"/>
  <c r="S271" i="79"/>
  <c r="R271" i="79"/>
  <c r="Q271" i="79"/>
  <c r="S263" i="79"/>
  <c r="R263" i="79"/>
  <c r="Q263" i="79"/>
  <c r="S255" i="79"/>
  <c r="R255" i="79"/>
  <c r="Q255" i="79"/>
  <c r="S247" i="79"/>
  <c r="R247" i="79"/>
  <c r="Q247" i="79"/>
  <c r="S239" i="79"/>
  <c r="R239" i="79"/>
  <c r="Q239" i="79"/>
  <c r="S231" i="79"/>
  <c r="R231" i="79"/>
  <c r="Q231" i="79"/>
  <c r="S223" i="79"/>
  <c r="R223" i="79"/>
  <c r="Q223" i="79"/>
  <c r="S215" i="79"/>
  <c r="R215" i="79"/>
  <c r="Q215" i="79"/>
  <c r="S207" i="79"/>
  <c r="R207" i="79"/>
  <c r="Q207" i="79"/>
  <c r="S199" i="79"/>
  <c r="R199" i="79"/>
  <c r="Q199" i="79"/>
  <c r="S191" i="79"/>
  <c r="R191" i="79"/>
  <c r="Q191" i="79"/>
  <c r="S183" i="79"/>
  <c r="Q183" i="79"/>
  <c r="S175" i="79"/>
  <c r="R175" i="79"/>
  <c r="Q175" i="79"/>
  <c r="S167" i="79"/>
  <c r="R167" i="79"/>
  <c r="Q167" i="79"/>
  <c r="S159" i="79"/>
  <c r="R159" i="79"/>
  <c r="Q159" i="79"/>
  <c r="S143" i="79"/>
  <c r="R143" i="79"/>
  <c r="Q143" i="79"/>
  <c r="S135" i="79"/>
  <c r="R135" i="79"/>
  <c r="Q135" i="79"/>
  <c r="S127" i="79"/>
  <c r="R127" i="79"/>
  <c r="Q127" i="79"/>
  <c r="S1011" i="79"/>
  <c r="R1011" i="79"/>
  <c r="Q1011" i="79"/>
  <c r="S979" i="79"/>
  <c r="Q979" i="79"/>
  <c r="R979" i="79"/>
  <c r="S947" i="79"/>
  <c r="Q947" i="79"/>
  <c r="S915" i="79"/>
  <c r="Q915" i="79"/>
  <c r="S883" i="79"/>
  <c r="Q883" i="79"/>
  <c r="S851" i="79"/>
  <c r="Q851" i="79"/>
  <c r="R851" i="79"/>
  <c r="R819" i="79"/>
  <c r="S819" i="79"/>
  <c r="Q819" i="79"/>
  <c r="S787" i="79"/>
  <c r="R787" i="79"/>
  <c r="Q787" i="79"/>
  <c r="S755" i="79"/>
  <c r="R755" i="79"/>
  <c r="Q755" i="79"/>
  <c r="S723" i="79"/>
  <c r="R723" i="79"/>
  <c r="Q723" i="79"/>
  <c r="S691" i="79"/>
  <c r="R691" i="79"/>
  <c r="Q691" i="79"/>
  <c r="S659" i="79"/>
  <c r="R659" i="79"/>
  <c r="Q659" i="79"/>
  <c r="S627" i="79"/>
  <c r="R627" i="79"/>
  <c r="Q627" i="79"/>
  <c r="S595" i="79"/>
  <c r="R595" i="79"/>
  <c r="Q595" i="79"/>
  <c r="S563" i="79"/>
  <c r="R563" i="79"/>
  <c r="Q563" i="79"/>
  <c r="S531" i="79"/>
  <c r="Q531" i="79"/>
  <c r="R531" i="79"/>
  <c r="S499" i="79"/>
  <c r="R499" i="79"/>
  <c r="Q499" i="79"/>
  <c r="S467" i="79"/>
  <c r="R467" i="79"/>
  <c r="Q467" i="79"/>
  <c r="S435" i="79"/>
  <c r="R435" i="79"/>
  <c r="Q435" i="79"/>
  <c r="S403" i="79"/>
  <c r="R403" i="79"/>
  <c r="Q403" i="79"/>
  <c r="S371" i="79"/>
  <c r="R371" i="79"/>
  <c r="Q371" i="79"/>
  <c r="S339" i="79"/>
  <c r="R339" i="79"/>
  <c r="Q339" i="79"/>
  <c r="S307" i="79"/>
  <c r="R307" i="79"/>
  <c r="Q307" i="79"/>
  <c r="S275" i="79"/>
  <c r="Q275" i="79"/>
  <c r="R275" i="79"/>
  <c r="S243" i="79"/>
  <c r="R243" i="79"/>
  <c r="Q243" i="79"/>
  <c r="S211" i="79"/>
  <c r="R211" i="79"/>
  <c r="Q211" i="79"/>
  <c r="S179" i="79"/>
  <c r="R179" i="79"/>
  <c r="Q179" i="79"/>
  <c r="S139" i="79"/>
  <c r="R139" i="79"/>
  <c r="Q139" i="79"/>
  <c r="Q951" i="79"/>
  <c r="Q823" i="79"/>
  <c r="Q664" i="79"/>
  <c r="Q408" i="79"/>
  <c r="S973" i="79"/>
  <c r="R973" i="79"/>
  <c r="Q973" i="79"/>
  <c r="S925" i="79"/>
  <c r="Q925" i="79"/>
  <c r="R925" i="79"/>
  <c r="S869" i="79"/>
  <c r="Q869" i="79"/>
  <c r="R869" i="79"/>
  <c r="S821" i="79"/>
  <c r="R821" i="79"/>
  <c r="Q821" i="79"/>
  <c r="S773" i="79"/>
  <c r="R773" i="79"/>
  <c r="Q773" i="79"/>
  <c r="S717" i="79"/>
  <c r="R717" i="79"/>
  <c r="Q717" i="79"/>
  <c r="S669" i="79"/>
  <c r="R669" i="79"/>
  <c r="Q669" i="79"/>
  <c r="S605" i="79"/>
  <c r="R605" i="79"/>
  <c r="Q605" i="79"/>
  <c r="S333" i="79"/>
  <c r="R333" i="79"/>
  <c r="Q333" i="79"/>
  <c r="S1014" i="79"/>
  <c r="Q1014" i="79"/>
  <c r="S1006" i="79"/>
  <c r="R1006" i="79"/>
  <c r="Q1006" i="79"/>
  <c r="S998" i="79"/>
  <c r="Q998" i="79"/>
  <c r="R998" i="79"/>
  <c r="S990" i="79"/>
  <c r="Q990" i="79"/>
  <c r="R990" i="79"/>
  <c r="S982" i="79"/>
  <c r="Q982" i="79"/>
  <c r="S974" i="79"/>
  <c r="R974" i="79"/>
  <c r="Q974" i="79"/>
  <c r="S966" i="79"/>
  <c r="R966" i="79"/>
  <c r="Q966" i="79"/>
  <c r="S958" i="79"/>
  <c r="R958" i="79"/>
  <c r="Q958" i="79"/>
  <c r="S950" i="79"/>
  <c r="R950" i="79"/>
  <c r="Q950" i="79"/>
  <c r="S942" i="79"/>
  <c r="R942" i="79"/>
  <c r="Q942" i="79"/>
  <c r="S934" i="79"/>
  <c r="Q934" i="79"/>
  <c r="S926" i="79"/>
  <c r="Q926" i="79"/>
  <c r="R926" i="79"/>
  <c r="S918" i="79"/>
  <c r="R918" i="79"/>
  <c r="Q918" i="79"/>
  <c r="S910" i="79"/>
  <c r="R910" i="79"/>
  <c r="Q910" i="79"/>
  <c r="S902" i="79"/>
  <c r="R902" i="79"/>
  <c r="Q902" i="79"/>
  <c r="S894" i="79"/>
  <c r="R894" i="79"/>
  <c r="Q894" i="79"/>
  <c r="S886" i="79"/>
  <c r="R886" i="79"/>
  <c r="Q886" i="79"/>
  <c r="S878" i="79"/>
  <c r="R878" i="79"/>
  <c r="Q878" i="79"/>
  <c r="S870" i="79"/>
  <c r="Q870" i="79"/>
  <c r="R870" i="79"/>
  <c r="S862" i="79"/>
  <c r="Q862" i="79"/>
  <c r="R862" i="79"/>
  <c r="S854" i="79"/>
  <c r="R854" i="79"/>
  <c r="Q854" i="79"/>
  <c r="S846" i="79"/>
  <c r="R846" i="79"/>
  <c r="Q846" i="79"/>
  <c r="S838" i="79"/>
  <c r="Q838" i="79"/>
  <c r="S830" i="79"/>
  <c r="R830" i="79"/>
  <c r="Q830" i="79"/>
  <c r="S822" i="79"/>
  <c r="R822" i="79"/>
  <c r="Q822" i="79"/>
  <c r="S814" i="79"/>
  <c r="R814" i="79"/>
  <c r="Q814" i="79"/>
  <c r="S806" i="79"/>
  <c r="R806" i="79"/>
  <c r="Q806" i="79"/>
  <c r="S798" i="79"/>
  <c r="Q798" i="79"/>
  <c r="R798" i="79"/>
  <c r="S790" i="79"/>
  <c r="R790" i="79"/>
  <c r="Q790" i="79"/>
  <c r="S782" i="79"/>
  <c r="R782" i="79"/>
  <c r="Q782" i="79"/>
  <c r="S774" i="79"/>
  <c r="Q774" i="79"/>
  <c r="R774" i="79"/>
  <c r="S766" i="79"/>
  <c r="R766" i="79"/>
  <c r="Q766" i="79"/>
  <c r="S758" i="79"/>
  <c r="R758" i="79"/>
  <c r="Q758" i="79"/>
  <c r="S750" i="79"/>
  <c r="R750" i="79"/>
  <c r="Q750" i="79"/>
  <c r="S742" i="79"/>
  <c r="R742" i="79"/>
  <c r="Q742" i="79"/>
  <c r="S734" i="79"/>
  <c r="Q734" i="79"/>
  <c r="R734" i="79"/>
  <c r="S726" i="79"/>
  <c r="R726" i="79"/>
  <c r="Q726" i="79"/>
  <c r="S718" i="79"/>
  <c r="R718" i="79"/>
  <c r="Q718" i="79"/>
  <c r="S710" i="79"/>
  <c r="Q710" i="79"/>
  <c r="R710" i="79"/>
  <c r="S702" i="79"/>
  <c r="R702" i="79"/>
  <c r="Q702" i="79"/>
  <c r="S694" i="79"/>
  <c r="R694" i="79"/>
  <c r="Q694" i="79"/>
  <c r="S686" i="79"/>
  <c r="R686" i="79"/>
  <c r="Q686" i="79"/>
  <c r="S678" i="79"/>
  <c r="R678" i="79"/>
  <c r="Q678" i="79"/>
  <c r="S670" i="79"/>
  <c r="Q670" i="79"/>
  <c r="R670" i="79"/>
  <c r="S662" i="79"/>
  <c r="R662" i="79"/>
  <c r="Q662" i="79"/>
  <c r="S654" i="79"/>
  <c r="R654" i="79"/>
  <c r="Q654" i="79"/>
  <c r="S646" i="79"/>
  <c r="Q646" i="79"/>
  <c r="R646" i="79"/>
  <c r="S638" i="79"/>
  <c r="R638" i="79"/>
  <c r="Q638" i="79"/>
  <c r="S630" i="79"/>
  <c r="R630" i="79"/>
  <c r="Q630" i="79"/>
  <c r="S622" i="79"/>
  <c r="R622" i="79"/>
  <c r="Q622" i="79"/>
  <c r="S614" i="79"/>
  <c r="R614" i="79"/>
  <c r="Q614" i="79"/>
  <c r="S606" i="79"/>
  <c r="Q606" i="79"/>
  <c r="R606" i="79"/>
  <c r="S598" i="79"/>
  <c r="R598" i="79"/>
  <c r="Q598" i="79"/>
  <c r="R590" i="79"/>
  <c r="Q590" i="79"/>
  <c r="S590" i="79"/>
  <c r="S582" i="79"/>
  <c r="Q582" i="79"/>
  <c r="S574" i="79"/>
  <c r="R574" i="79"/>
  <c r="Q574" i="79"/>
  <c r="S566" i="79"/>
  <c r="R566" i="79"/>
  <c r="Q566" i="79"/>
  <c r="S558" i="79"/>
  <c r="Q558" i="79"/>
  <c r="R558" i="79"/>
  <c r="S550" i="79"/>
  <c r="R550" i="79"/>
  <c r="Q550" i="79"/>
  <c r="S542" i="79"/>
  <c r="R542" i="79"/>
  <c r="Q542" i="79"/>
  <c r="S534" i="79"/>
  <c r="R534" i="79"/>
  <c r="Q534" i="79"/>
  <c r="S526" i="79"/>
  <c r="R526" i="79"/>
  <c r="Q526" i="79"/>
  <c r="S518" i="79"/>
  <c r="R518" i="79"/>
  <c r="Q518" i="79"/>
  <c r="R510" i="79"/>
  <c r="S510" i="79"/>
  <c r="Q510" i="79"/>
  <c r="S502" i="79"/>
  <c r="R502" i="79"/>
  <c r="Q502" i="79"/>
  <c r="S494" i="79"/>
  <c r="R494" i="79"/>
  <c r="Q494" i="79"/>
  <c r="S486" i="79"/>
  <c r="R486" i="79"/>
  <c r="Q486" i="79"/>
  <c r="S478" i="79"/>
  <c r="R478" i="79"/>
  <c r="Q478" i="79"/>
  <c r="S470" i="79"/>
  <c r="R470" i="79"/>
  <c r="Q470" i="79"/>
  <c r="S462" i="79"/>
  <c r="R462" i="79"/>
  <c r="Q462" i="79"/>
  <c r="S454" i="79"/>
  <c r="R454" i="79"/>
  <c r="Q454" i="79"/>
  <c r="R446" i="79"/>
  <c r="S446" i="79"/>
  <c r="Q446" i="79"/>
  <c r="S438" i="79"/>
  <c r="R438" i="79"/>
  <c r="Q438" i="79"/>
  <c r="S430" i="79"/>
  <c r="Q430" i="79"/>
  <c r="R430" i="79"/>
  <c r="S422" i="79"/>
  <c r="R422" i="79"/>
  <c r="Q422" i="79"/>
  <c r="S414" i="79"/>
  <c r="R414" i="79"/>
  <c r="Q414" i="79"/>
  <c r="S406" i="79"/>
  <c r="R406" i="79"/>
  <c r="Q406" i="79"/>
  <c r="S398" i="79"/>
  <c r="R398" i="79"/>
  <c r="Q398" i="79"/>
  <c r="R390" i="79"/>
  <c r="S390" i="79"/>
  <c r="Q390" i="79"/>
  <c r="S382" i="79"/>
  <c r="R382" i="79"/>
  <c r="Q382" i="79"/>
  <c r="S374" i="79"/>
  <c r="R374" i="79"/>
  <c r="Q374" i="79"/>
  <c r="S366" i="79"/>
  <c r="R366" i="79"/>
  <c r="Q366" i="79"/>
  <c r="S358" i="79"/>
  <c r="Q358" i="79"/>
  <c r="R350" i="79"/>
  <c r="S350" i="79"/>
  <c r="Q350" i="79"/>
  <c r="S342" i="79"/>
  <c r="R342" i="79"/>
  <c r="Q342" i="79"/>
  <c r="S334" i="79"/>
  <c r="R334" i="79"/>
  <c r="Q334" i="79"/>
  <c r="S326" i="79"/>
  <c r="R326" i="79"/>
  <c r="Q326" i="79"/>
  <c r="S318" i="79"/>
  <c r="R318" i="79"/>
  <c r="Q318" i="79"/>
  <c r="S310" i="79"/>
  <c r="R310" i="79"/>
  <c r="Q310" i="79"/>
  <c r="S302" i="79"/>
  <c r="R302" i="79"/>
  <c r="Q302" i="79"/>
  <c r="S294" i="79"/>
  <c r="R294" i="79"/>
  <c r="Q294" i="79"/>
  <c r="S286" i="79"/>
  <c r="R286" i="79"/>
  <c r="Q286" i="79"/>
  <c r="S278" i="79"/>
  <c r="R278" i="79"/>
  <c r="Q278" i="79"/>
  <c r="S270" i="79"/>
  <c r="R270" i="79"/>
  <c r="Q270" i="79"/>
  <c r="S262" i="79"/>
  <c r="R262" i="79"/>
  <c r="Q262" i="79"/>
  <c r="S254" i="79"/>
  <c r="R254" i="79"/>
  <c r="Q254" i="79"/>
  <c r="S246" i="79"/>
  <c r="Q246" i="79"/>
  <c r="S238" i="79"/>
  <c r="Q238" i="79"/>
  <c r="R238" i="79"/>
  <c r="S230" i="79"/>
  <c r="Q230" i="79"/>
  <c r="S222" i="79"/>
  <c r="Q222" i="79"/>
  <c r="R222" i="79"/>
  <c r="S214" i="79"/>
  <c r="Q214" i="79"/>
  <c r="S206" i="79"/>
  <c r="R206" i="79"/>
  <c r="Q206" i="79"/>
  <c r="S198" i="79"/>
  <c r="Q198" i="79"/>
  <c r="R190" i="79"/>
  <c r="S190" i="79"/>
  <c r="Q190" i="79"/>
  <c r="S182" i="79"/>
  <c r="Q182" i="79"/>
  <c r="S174" i="79"/>
  <c r="R174" i="79"/>
  <c r="Q174" i="79"/>
  <c r="S166" i="79"/>
  <c r="Q166" i="79"/>
  <c r="S158" i="79"/>
  <c r="R158" i="79"/>
  <c r="Q158" i="79"/>
  <c r="S142" i="79"/>
  <c r="R142" i="79"/>
  <c r="Q142" i="79"/>
  <c r="S134" i="79"/>
  <c r="R134" i="79"/>
  <c r="Q134" i="79"/>
  <c r="S126" i="79"/>
  <c r="Q126" i="79"/>
  <c r="R126" i="79"/>
  <c r="R118" i="79"/>
  <c r="Q118" i="79"/>
  <c r="S118" i="79"/>
  <c r="R1004" i="79"/>
  <c r="S1004" i="79"/>
  <c r="Q1004" i="79"/>
  <c r="S972" i="79"/>
  <c r="R972" i="79"/>
  <c r="Q972" i="79"/>
  <c r="R940" i="79"/>
  <c r="Q940" i="79"/>
  <c r="S940" i="79"/>
  <c r="S908" i="79"/>
  <c r="R908" i="79"/>
  <c r="Q908" i="79"/>
  <c r="S876" i="79"/>
  <c r="R876" i="79"/>
  <c r="Q876" i="79"/>
  <c r="S844" i="79"/>
  <c r="R844" i="79"/>
  <c r="Q844" i="79"/>
  <c r="S812" i="79"/>
  <c r="R812" i="79"/>
  <c r="Q812" i="79"/>
  <c r="S780" i="79"/>
  <c r="R780" i="79"/>
  <c r="Q780" i="79"/>
  <c r="R748" i="79"/>
  <c r="Q748" i="79"/>
  <c r="S748" i="79"/>
  <c r="S716" i="79"/>
  <c r="R716" i="79"/>
  <c r="Q716" i="79"/>
  <c r="S684" i="79"/>
  <c r="R684" i="79"/>
  <c r="Q684" i="79"/>
  <c r="S652" i="79"/>
  <c r="R652" i="79"/>
  <c r="Q652" i="79"/>
  <c r="S620" i="79"/>
  <c r="R620" i="79"/>
  <c r="Q620" i="79"/>
  <c r="S588" i="79"/>
  <c r="R588" i="79"/>
  <c r="Q588" i="79"/>
  <c r="S556" i="79"/>
  <c r="R556" i="79"/>
  <c r="Q556" i="79"/>
  <c r="S524" i="79"/>
  <c r="R524" i="79"/>
  <c r="Q524" i="79"/>
  <c r="S492" i="79"/>
  <c r="R492" i="79"/>
  <c r="Q492" i="79"/>
  <c r="S460" i="79"/>
  <c r="Q460" i="79"/>
  <c r="S428" i="79"/>
  <c r="R428" i="79"/>
  <c r="Q428" i="79"/>
  <c r="S396" i="79"/>
  <c r="Q396" i="79"/>
  <c r="R396" i="79"/>
  <c r="R364" i="79"/>
  <c r="Q364" i="79"/>
  <c r="S364" i="79"/>
  <c r="S332" i="79"/>
  <c r="R332" i="79"/>
  <c r="Q332" i="79"/>
  <c r="S300" i="79"/>
  <c r="R300" i="79"/>
  <c r="Q300" i="79"/>
  <c r="S268" i="79"/>
  <c r="R268" i="79"/>
  <c r="Q268" i="79"/>
  <c r="S236" i="79"/>
  <c r="R236" i="79"/>
  <c r="Q236" i="79"/>
  <c r="S204" i="79"/>
  <c r="R204" i="79"/>
  <c r="Q204" i="79"/>
  <c r="S172" i="79"/>
  <c r="R172" i="79"/>
  <c r="Q172" i="79"/>
  <c r="S130" i="79"/>
  <c r="R130" i="79"/>
  <c r="Q130" i="79"/>
  <c r="Q920" i="79"/>
  <c r="Q792" i="79"/>
  <c r="Q632" i="79"/>
  <c r="Q376" i="79"/>
  <c r="R751" i="79"/>
  <c r="S164" i="79"/>
  <c r="R164" i="79"/>
  <c r="Q164" i="79"/>
  <c r="S156" i="79"/>
  <c r="R156" i="79"/>
  <c r="Q156" i="79"/>
  <c r="S148" i="79"/>
  <c r="R148" i="79"/>
  <c r="Q148" i="79"/>
  <c r="S140" i="79"/>
  <c r="R140" i="79"/>
  <c r="Q140" i="79"/>
  <c r="S132" i="79"/>
  <c r="R132" i="79"/>
  <c r="S124" i="79"/>
  <c r="R124" i="79"/>
  <c r="S116" i="79"/>
  <c r="R116" i="79"/>
  <c r="Q116" i="79"/>
  <c r="AH947" i="79"/>
  <c r="R947" i="79"/>
  <c r="AH946" i="79"/>
  <c r="R946" i="79"/>
  <c r="S115" i="79"/>
  <c r="R115" i="79"/>
  <c r="Q132" i="79"/>
  <c r="S168" i="79"/>
  <c r="R168" i="79"/>
  <c r="S160" i="79"/>
  <c r="R160" i="79"/>
  <c r="S152" i="79"/>
  <c r="R152" i="79"/>
  <c r="S144" i="79"/>
  <c r="R144" i="79"/>
  <c r="Q144" i="79"/>
  <c r="R136" i="79"/>
  <c r="Q136" i="79"/>
  <c r="S128" i="79"/>
  <c r="R128" i="79"/>
  <c r="Q128" i="79"/>
  <c r="S120" i="79"/>
  <c r="R120" i="79"/>
  <c r="Q120" i="79"/>
  <c r="Q160" i="79"/>
  <c r="Q124" i="79"/>
  <c r="S994" i="79"/>
  <c r="S945" i="79"/>
  <c r="S119" i="79"/>
  <c r="R119" i="79"/>
  <c r="Q119" i="79"/>
  <c r="AO51" i="73"/>
  <c r="AO52" i="73"/>
  <c r="AO53" i="73"/>
  <c r="AO54" i="73"/>
  <c r="AO55" i="73"/>
  <c r="AO56" i="73"/>
  <c r="AO57" i="73"/>
  <c r="AO58" i="73"/>
  <c r="AO59" i="73"/>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50" i="73"/>
  <c r="T46" i="73" l="1"/>
  <c r="AC51" i="73" l="1"/>
  <c r="AC50" i="73"/>
  <c r="AF41" i="73"/>
  <c r="AW33" i="90" l="1"/>
  <c r="T45" i="73"/>
  <c r="AN51" i="73" l="1"/>
  <c r="AN52" i="73"/>
  <c r="AN53" i="73"/>
  <c r="AN54" i="73"/>
  <c r="AN55" i="73"/>
  <c r="AN56" i="73"/>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50" i="73"/>
  <c r="AW21" i="90"/>
  <c r="AD35" i="73"/>
  <c r="AB35" i="73"/>
  <c r="Z34" i="73"/>
  <c r="AW37" i="90" l="1"/>
  <c r="AW29" i="90"/>
  <c r="AW25" i="90"/>
  <c r="Y10" i="78"/>
  <c r="AN20" i="73"/>
  <c r="H5" i="78" s="1"/>
  <c r="Z16" i="79"/>
  <c r="Z17" i="79"/>
  <c r="Z18" i="79"/>
  <c r="Z19" i="79"/>
  <c r="Z20" i="79"/>
  <c r="Z21" i="79"/>
  <c r="Z22" i="79"/>
  <c r="Z23" i="79"/>
  <c r="Z24" i="79"/>
  <c r="Z25" i="79"/>
  <c r="Z26" i="79"/>
  <c r="Z27" i="79"/>
  <c r="Z28" i="79"/>
  <c r="Z29" i="79"/>
  <c r="Z30" i="79"/>
  <c r="Z31" i="79"/>
  <c r="Z32" i="79"/>
  <c r="Z33" i="79"/>
  <c r="Z34" i="79"/>
  <c r="Z35" i="79"/>
  <c r="Z36" i="79"/>
  <c r="Z37" i="79"/>
  <c r="Z38" i="79"/>
  <c r="Z39" i="79"/>
  <c r="Z40" i="79"/>
  <c r="Z41" i="79"/>
  <c r="Z42" i="79"/>
  <c r="Z43" i="79"/>
  <c r="Z44" i="79"/>
  <c r="Z45" i="79"/>
  <c r="Z46" i="79"/>
  <c r="Z47" i="79"/>
  <c r="Z48" i="79"/>
  <c r="Z49" i="79"/>
  <c r="Z50" i="79"/>
  <c r="Z51" i="79"/>
  <c r="Z52" i="79"/>
  <c r="Z53" i="79"/>
  <c r="Z54" i="79"/>
  <c r="Z55" i="79"/>
  <c r="Z56" i="79"/>
  <c r="Z57" i="79"/>
  <c r="Z58" i="79"/>
  <c r="Z59" i="79"/>
  <c r="Z60" i="79"/>
  <c r="Z61" i="79"/>
  <c r="Z62" i="79"/>
  <c r="Z63" i="79"/>
  <c r="Z64" i="79"/>
  <c r="Z65" i="79"/>
  <c r="Z66" i="79"/>
  <c r="Z67" i="79"/>
  <c r="Z68" i="79"/>
  <c r="Z69" i="79"/>
  <c r="Z70" i="79"/>
  <c r="Z71" i="79"/>
  <c r="Z72" i="79"/>
  <c r="Z73" i="79"/>
  <c r="Z74" i="79"/>
  <c r="Z75" i="79"/>
  <c r="Z76" i="79"/>
  <c r="Z77" i="79"/>
  <c r="Z78" i="79"/>
  <c r="Z79" i="79"/>
  <c r="Z80" i="79"/>
  <c r="Z81" i="79"/>
  <c r="Z82" i="79"/>
  <c r="Z83" i="79"/>
  <c r="Z84" i="79"/>
  <c r="Z85" i="79"/>
  <c r="Z86" i="79"/>
  <c r="Z87" i="79"/>
  <c r="Z88" i="79"/>
  <c r="Z89" i="79"/>
  <c r="Z90" i="79"/>
  <c r="Z91" i="79"/>
  <c r="Z92" i="79"/>
  <c r="Z93" i="79"/>
  <c r="Z94" i="79"/>
  <c r="Z95" i="79"/>
  <c r="Z96" i="79"/>
  <c r="Z97" i="79"/>
  <c r="Z98" i="79"/>
  <c r="Z99" i="79"/>
  <c r="Z100" i="79"/>
  <c r="Z101" i="79"/>
  <c r="Z102" i="79"/>
  <c r="Z103" i="79"/>
  <c r="Z104" i="79"/>
  <c r="Z105" i="79"/>
  <c r="Z106" i="79"/>
  <c r="Z107" i="79"/>
  <c r="Z108" i="79"/>
  <c r="Z109" i="79"/>
  <c r="Z110" i="79"/>
  <c r="Z111" i="79"/>
  <c r="Z112" i="79"/>
  <c r="Z113" i="79"/>
  <c r="Z114" i="79"/>
  <c r="AE16" i="79"/>
  <c r="AE17" i="79"/>
  <c r="AE18" i="79"/>
  <c r="AE19" i="79"/>
  <c r="AE20" i="79"/>
  <c r="AE21" i="79"/>
  <c r="AE22" i="79"/>
  <c r="AE23" i="79"/>
  <c r="AE24" i="79"/>
  <c r="AE25" i="79"/>
  <c r="AE26" i="79"/>
  <c r="AE27" i="79"/>
  <c r="AE28" i="79"/>
  <c r="AE29" i="79"/>
  <c r="AE30" i="79"/>
  <c r="AE31" i="79"/>
  <c r="AE32" i="79"/>
  <c r="AE33" i="79"/>
  <c r="AE34" i="79"/>
  <c r="AE35" i="79"/>
  <c r="AE36" i="79"/>
  <c r="AE37" i="79"/>
  <c r="AE38" i="79"/>
  <c r="AE39" i="79"/>
  <c r="AE40" i="79"/>
  <c r="AE41" i="79"/>
  <c r="AE42" i="79"/>
  <c r="AE43" i="79"/>
  <c r="AE44" i="79"/>
  <c r="AE45" i="79"/>
  <c r="AE46" i="79"/>
  <c r="AE47" i="79"/>
  <c r="AE48" i="79"/>
  <c r="AE49" i="79"/>
  <c r="AE50" i="79"/>
  <c r="AE51" i="79"/>
  <c r="AE52" i="79"/>
  <c r="AE53" i="79"/>
  <c r="AE54" i="79"/>
  <c r="AE55" i="79"/>
  <c r="AE56" i="79"/>
  <c r="AE57" i="79"/>
  <c r="AE58" i="79"/>
  <c r="AE59" i="79"/>
  <c r="AE60" i="79"/>
  <c r="AE61" i="79"/>
  <c r="AE62" i="79"/>
  <c r="AE63" i="79"/>
  <c r="AE64" i="79"/>
  <c r="AE65" i="79"/>
  <c r="AE66" i="79"/>
  <c r="AE67" i="79"/>
  <c r="AE68" i="79"/>
  <c r="AE69" i="79"/>
  <c r="AE70" i="79"/>
  <c r="AE71" i="79"/>
  <c r="AE72" i="79"/>
  <c r="AE73" i="79"/>
  <c r="AE74" i="79"/>
  <c r="AE75" i="79"/>
  <c r="AE76" i="79"/>
  <c r="AE77" i="79"/>
  <c r="AE78" i="79"/>
  <c r="AE79" i="79"/>
  <c r="AE80" i="79"/>
  <c r="AE81" i="79"/>
  <c r="AE82" i="79"/>
  <c r="AE83" i="79"/>
  <c r="AE84" i="79"/>
  <c r="AE85" i="79"/>
  <c r="AE86" i="79"/>
  <c r="AE87" i="79"/>
  <c r="AE88" i="79"/>
  <c r="AE89" i="79"/>
  <c r="AE90" i="79"/>
  <c r="AE91" i="79"/>
  <c r="AE92" i="79"/>
  <c r="AE93" i="79"/>
  <c r="AE94" i="79"/>
  <c r="AE95" i="79"/>
  <c r="AE96" i="79"/>
  <c r="AE97" i="79"/>
  <c r="AE98" i="79"/>
  <c r="AE99" i="79"/>
  <c r="AE100" i="79"/>
  <c r="AE101" i="79"/>
  <c r="AE102" i="79"/>
  <c r="AE103" i="79"/>
  <c r="AE104" i="79"/>
  <c r="AE105" i="79"/>
  <c r="AE106" i="79"/>
  <c r="AE107" i="79"/>
  <c r="AE108" i="79"/>
  <c r="AE109" i="79"/>
  <c r="AE110" i="79"/>
  <c r="AE111" i="79"/>
  <c r="AE112" i="79"/>
  <c r="AE113" i="79"/>
  <c r="AE114" i="79"/>
  <c r="AE15" i="79"/>
  <c r="AD16" i="79"/>
  <c r="AD17" i="79"/>
  <c r="AD18" i="79"/>
  <c r="AD19" i="79"/>
  <c r="AD20" i="79"/>
  <c r="AD21" i="79"/>
  <c r="AD22" i="79"/>
  <c r="AD23" i="79"/>
  <c r="AD24" i="79"/>
  <c r="AD25" i="79"/>
  <c r="AD26" i="79"/>
  <c r="AD27" i="79"/>
  <c r="AD28" i="79"/>
  <c r="AD29" i="79"/>
  <c r="AD30" i="79"/>
  <c r="AD31" i="79"/>
  <c r="AD32" i="79"/>
  <c r="AD33" i="79"/>
  <c r="AD34" i="79"/>
  <c r="AD35" i="79"/>
  <c r="AD36" i="79"/>
  <c r="AD37" i="79"/>
  <c r="AD38" i="79"/>
  <c r="AD39" i="79"/>
  <c r="AD40" i="79"/>
  <c r="AD41" i="79"/>
  <c r="AD42" i="79"/>
  <c r="AD43" i="79"/>
  <c r="AD44" i="79"/>
  <c r="AD45" i="79"/>
  <c r="AD46" i="79"/>
  <c r="AD47" i="79"/>
  <c r="AD48" i="79"/>
  <c r="AD49" i="79"/>
  <c r="AD50" i="79"/>
  <c r="AD51" i="79"/>
  <c r="AD52" i="79"/>
  <c r="AD53" i="79"/>
  <c r="AD54" i="79"/>
  <c r="AD55" i="79"/>
  <c r="AD56" i="79"/>
  <c r="AD57" i="79"/>
  <c r="AD58" i="79"/>
  <c r="AD59" i="79"/>
  <c r="AD60" i="79"/>
  <c r="AD61" i="79"/>
  <c r="AD62" i="79"/>
  <c r="AD63" i="79"/>
  <c r="AD64" i="79"/>
  <c r="AD65" i="79"/>
  <c r="AD66" i="79"/>
  <c r="AD67" i="79"/>
  <c r="AD68" i="79"/>
  <c r="AD69" i="79"/>
  <c r="AD70" i="79"/>
  <c r="AD71" i="79"/>
  <c r="AD72" i="79"/>
  <c r="AD73" i="79"/>
  <c r="AD74" i="79"/>
  <c r="AD75" i="79"/>
  <c r="AD76" i="79"/>
  <c r="AD77" i="79"/>
  <c r="AD78" i="79"/>
  <c r="AD79" i="79"/>
  <c r="AD80" i="79"/>
  <c r="AD81" i="79"/>
  <c r="AD82" i="79"/>
  <c r="AD83" i="79"/>
  <c r="AD84" i="79"/>
  <c r="AD85" i="79"/>
  <c r="AD86" i="79"/>
  <c r="AD87" i="79"/>
  <c r="AD88" i="79"/>
  <c r="AD89" i="79"/>
  <c r="AD90" i="79"/>
  <c r="AD91" i="79"/>
  <c r="AD92" i="79"/>
  <c r="AD93" i="79"/>
  <c r="AD94" i="79"/>
  <c r="AD95" i="79"/>
  <c r="AD96" i="79"/>
  <c r="AD97" i="79"/>
  <c r="AD98" i="79"/>
  <c r="AD99" i="79"/>
  <c r="AD100" i="79"/>
  <c r="AD101" i="79"/>
  <c r="AD102" i="79"/>
  <c r="AD103" i="79"/>
  <c r="AD104" i="79"/>
  <c r="AD105" i="79"/>
  <c r="AD106" i="79"/>
  <c r="AD107" i="79"/>
  <c r="AD108" i="79"/>
  <c r="AD109" i="79"/>
  <c r="AD110" i="79"/>
  <c r="AD111" i="79"/>
  <c r="AD112" i="79"/>
  <c r="AD113" i="79"/>
  <c r="AD114" i="79"/>
  <c r="AD15" i="79"/>
  <c r="T44" i="73"/>
  <c r="T43"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H98" i="79" l="1"/>
  <c r="AH82" i="79"/>
  <c r="AH66" i="79"/>
  <c r="AH50" i="79"/>
  <c r="AH34" i="79"/>
  <c r="AH106" i="79"/>
  <c r="AH90" i="79"/>
  <c r="AH74" i="79"/>
  <c r="AH58" i="79"/>
  <c r="AH42" i="79"/>
  <c r="AH26" i="79"/>
  <c r="AH18" i="79"/>
  <c r="AH113" i="79"/>
  <c r="AH105" i="79"/>
  <c r="AH97" i="79"/>
  <c r="AH89" i="79"/>
  <c r="AH81" i="79"/>
  <c r="AH73" i="79"/>
  <c r="AH65" i="79"/>
  <c r="AH57" i="79"/>
  <c r="AH49" i="79"/>
  <c r="AH41" i="79"/>
  <c r="AH33" i="79"/>
  <c r="AH25" i="79"/>
  <c r="AH17" i="79"/>
  <c r="AH112" i="79"/>
  <c r="AH64" i="79"/>
  <c r="AH16" i="79"/>
  <c r="AH111" i="79"/>
  <c r="AH103" i="79"/>
  <c r="AH95" i="79"/>
  <c r="AH87" i="79"/>
  <c r="AH79" i="79"/>
  <c r="AH71" i="79"/>
  <c r="AH63" i="79"/>
  <c r="AH55" i="79"/>
  <c r="AH47" i="79"/>
  <c r="AH39" i="79"/>
  <c r="AH31" i="79"/>
  <c r="AH23" i="79"/>
  <c r="AH96" i="79"/>
  <c r="AH56" i="79"/>
  <c r="AH32" i="79"/>
  <c r="AH110" i="79"/>
  <c r="AH102" i="79"/>
  <c r="AH94" i="79"/>
  <c r="AH86" i="79"/>
  <c r="AH78" i="79"/>
  <c r="AH70" i="79"/>
  <c r="AH62" i="79"/>
  <c r="AH54" i="79"/>
  <c r="AH46" i="79"/>
  <c r="AH38" i="79"/>
  <c r="AH30" i="79"/>
  <c r="AH22" i="79"/>
  <c r="AH88" i="79"/>
  <c r="AH48" i="79"/>
  <c r="AH24" i="79"/>
  <c r="AH109" i="79"/>
  <c r="AH101" i="79"/>
  <c r="AH93" i="79"/>
  <c r="AH85" i="79"/>
  <c r="AH77" i="79"/>
  <c r="AH69" i="79"/>
  <c r="AH61" i="79"/>
  <c r="AH53" i="79"/>
  <c r="AH45" i="79"/>
  <c r="AH37" i="79"/>
  <c r="AH29" i="79"/>
  <c r="AH21" i="79"/>
  <c r="AH114" i="79"/>
  <c r="AH80" i="79"/>
  <c r="AH108" i="79"/>
  <c r="AH100" i="79"/>
  <c r="AH92" i="79"/>
  <c r="AH84" i="79"/>
  <c r="AH76" i="79"/>
  <c r="AH68" i="79"/>
  <c r="AH60" i="79"/>
  <c r="AH52" i="79"/>
  <c r="AH44" i="79"/>
  <c r="AH36" i="79"/>
  <c r="AH28" i="79"/>
  <c r="AH20" i="79"/>
  <c r="AH104" i="79"/>
  <c r="AH72" i="79"/>
  <c r="AH40" i="79"/>
  <c r="AH107" i="79"/>
  <c r="AH99" i="79"/>
  <c r="AH91" i="79"/>
  <c r="AH83" i="79"/>
  <c r="AH75" i="79"/>
  <c r="AH67" i="79"/>
  <c r="AH59" i="79"/>
  <c r="AH51" i="79"/>
  <c r="AH43" i="79"/>
  <c r="AH35" i="79"/>
  <c r="AH27" i="79"/>
  <c r="AH19" i="79"/>
  <c r="AH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H14" i="90" l="1"/>
  <c r="AH19" i="90"/>
  <c r="AW17" i="90"/>
  <c r="BA23" i="78" s="1"/>
  <c r="AH51" i="90" a="1"/>
  <c r="AH51" i="90" s="1"/>
  <c r="AE67" i="90" s="1"/>
  <c r="AH17" i="90" l="1"/>
  <c r="H5" i="90"/>
  <c r="G15" i="79" l="1"/>
  <c r="AG15" i="79" l="1"/>
  <c r="AF15" i="79"/>
  <c r="M15" i="79" s="1"/>
  <c r="N15" i="79" s="1"/>
  <c r="AB15" i="79"/>
  <c r="AC15" i="79"/>
  <c r="AA15" i="79"/>
  <c r="C2" i="79" l="1"/>
  <c r="AA17" i="79" l="1"/>
  <c r="I16" i="79"/>
  <c r="H16" i="79"/>
  <c r="G16" i="79"/>
  <c r="AG16" i="79" s="1"/>
  <c r="F16" i="79"/>
  <c r="E16" i="79"/>
  <c r="D16" i="79"/>
  <c r="C16" i="79"/>
  <c r="B16" i="79"/>
  <c r="H15" i="79"/>
  <c r="F15" i="79"/>
  <c r="Z15" i="79" s="1"/>
  <c r="E15" i="79"/>
  <c r="D15" i="79"/>
  <c r="C15" i="79"/>
  <c r="B15" i="79"/>
  <c r="K10" i="78"/>
  <c r="G9" i="78"/>
  <c r="G8" i="78"/>
  <c r="G7" i="78"/>
  <c r="G6" i="78"/>
  <c r="G4" i="78"/>
  <c r="G3" i="78"/>
  <c r="AF59" i="79" l="1"/>
  <c r="AH28" i="78"/>
  <c r="AH23" i="78"/>
  <c r="AH36" i="78" a="1"/>
  <c r="AH36" i="78" s="1"/>
  <c r="AE55" i="78" s="1"/>
  <c r="AE53" i="78"/>
  <c r="AC20" i="79"/>
  <c r="AG20" i="79"/>
  <c r="AF20" i="79"/>
  <c r="AC28" i="79"/>
  <c r="AG28" i="79"/>
  <c r="AF28" i="79"/>
  <c r="AC36" i="79"/>
  <c r="AG36" i="79"/>
  <c r="AF36" i="79"/>
  <c r="AC44" i="79"/>
  <c r="AG44" i="79"/>
  <c r="AF44" i="79"/>
  <c r="AC52" i="79"/>
  <c r="AG52" i="79"/>
  <c r="AF52" i="79"/>
  <c r="AC60" i="79"/>
  <c r="AG60" i="79"/>
  <c r="AF60" i="79"/>
  <c r="AC68" i="79"/>
  <c r="AG68" i="79"/>
  <c r="AF68" i="79"/>
  <c r="AC76" i="79"/>
  <c r="AG76" i="79"/>
  <c r="AF76" i="79"/>
  <c r="AC84" i="79"/>
  <c r="AG84" i="79"/>
  <c r="AF84" i="79"/>
  <c r="AC92" i="79"/>
  <c r="AG92" i="79"/>
  <c r="AF92" i="79"/>
  <c r="AC100" i="79"/>
  <c r="AG100" i="79"/>
  <c r="AF100" i="79"/>
  <c r="AC108" i="79"/>
  <c r="AG108" i="79"/>
  <c r="AF108" i="79"/>
  <c r="AC19" i="79"/>
  <c r="AG19" i="79"/>
  <c r="AF19" i="79"/>
  <c r="AC27" i="79"/>
  <c r="AG27" i="79"/>
  <c r="AF27" i="79"/>
  <c r="AC35" i="79"/>
  <c r="AG35" i="79"/>
  <c r="AF35" i="79"/>
  <c r="AC43" i="79"/>
  <c r="AG43" i="79"/>
  <c r="AF43" i="79"/>
  <c r="AC51" i="79"/>
  <c r="AG51" i="79"/>
  <c r="AF51" i="79"/>
  <c r="AC59" i="79"/>
  <c r="AG59" i="79"/>
  <c r="AC67" i="79"/>
  <c r="AG67" i="79"/>
  <c r="AF67" i="79"/>
  <c r="AC75" i="79"/>
  <c r="AG75" i="79"/>
  <c r="AF75" i="79"/>
  <c r="AC83" i="79"/>
  <c r="AG83" i="79"/>
  <c r="AF83" i="79"/>
  <c r="AC91" i="79"/>
  <c r="AG91" i="79"/>
  <c r="AF91" i="79"/>
  <c r="AC99" i="79"/>
  <c r="AG99" i="79"/>
  <c r="AF99" i="79"/>
  <c r="AC107" i="79"/>
  <c r="AG107" i="79"/>
  <c r="AF107" i="79"/>
  <c r="AC114" i="79"/>
  <c r="AG114" i="79"/>
  <c r="AF114" i="79"/>
  <c r="AC18" i="79"/>
  <c r="AG18" i="79"/>
  <c r="AF18" i="79"/>
  <c r="AC26" i="79"/>
  <c r="AG26" i="79"/>
  <c r="AF26" i="79"/>
  <c r="AC34" i="79"/>
  <c r="AG34" i="79"/>
  <c r="AF34" i="79"/>
  <c r="AC42" i="79"/>
  <c r="AG42" i="79"/>
  <c r="AF42" i="79"/>
  <c r="AC50" i="79"/>
  <c r="AG50" i="79"/>
  <c r="AF50" i="79"/>
  <c r="AC58" i="79"/>
  <c r="AG58" i="79"/>
  <c r="AF58" i="79"/>
  <c r="AC66" i="79"/>
  <c r="AG66" i="79"/>
  <c r="AF66" i="79"/>
  <c r="AC74" i="79"/>
  <c r="AG74" i="79"/>
  <c r="AF74" i="79"/>
  <c r="AC82" i="79"/>
  <c r="AG82" i="79"/>
  <c r="AF82" i="79"/>
  <c r="AC90" i="79"/>
  <c r="AG90" i="79"/>
  <c r="AF90" i="79"/>
  <c r="AC98" i="79"/>
  <c r="AG98" i="79"/>
  <c r="AF98" i="79"/>
  <c r="AC106" i="79"/>
  <c r="AG106" i="79"/>
  <c r="AF106" i="79"/>
  <c r="AF16" i="79"/>
  <c r="AG17" i="79"/>
  <c r="AH22" i="78" s="1"/>
  <c r="AF17" i="79"/>
  <c r="AC25" i="79"/>
  <c r="AG25" i="79"/>
  <c r="AF25" i="79"/>
  <c r="AC33" i="79"/>
  <c r="AG33" i="79"/>
  <c r="AF33" i="79"/>
  <c r="AC41" i="79"/>
  <c r="AG41" i="79"/>
  <c r="AF41" i="79"/>
  <c r="AC49" i="79"/>
  <c r="AG49" i="79"/>
  <c r="AF49" i="79"/>
  <c r="AC57" i="79"/>
  <c r="AG57" i="79"/>
  <c r="AF57" i="79"/>
  <c r="AC65" i="79"/>
  <c r="AG65" i="79"/>
  <c r="AF65" i="79"/>
  <c r="AC73" i="79"/>
  <c r="AG73" i="79"/>
  <c r="AF73" i="79"/>
  <c r="AC81" i="79"/>
  <c r="AG81" i="79"/>
  <c r="AF81" i="79"/>
  <c r="AC89" i="79"/>
  <c r="AG89" i="79"/>
  <c r="AF89" i="79"/>
  <c r="AC97" i="79"/>
  <c r="AG97" i="79"/>
  <c r="AF97" i="79"/>
  <c r="AC105" i="79"/>
  <c r="AG105" i="79"/>
  <c r="AF105" i="79"/>
  <c r="AC113" i="79"/>
  <c r="AG113" i="79"/>
  <c r="AF113" i="79"/>
  <c r="AC24" i="79"/>
  <c r="AG24" i="79"/>
  <c r="AF24" i="79"/>
  <c r="AC32" i="79"/>
  <c r="AG32" i="79"/>
  <c r="AF32" i="79"/>
  <c r="AC40" i="79"/>
  <c r="AG40" i="79"/>
  <c r="AF40" i="79"/>
  <c r="AC48" i="79"/>
  <c r="AG48" i="79"/>
  <c r="AF48" i="79"/>
  <c r="AC56" i="79"/>
  <c r="AG56" i="79"/>
  <c r="AF56" i="79"/>
  <c r="AC64" i="79"/>
  <c r="AG64" i="79"/>
  <c r="AF64" i="79"/>
  <c r="AC72" i="79"/>
  <c r="AG72" i="79"/>
  <c r="AF72" i="79"/>
  <c r="AC80" i="79"/>
  <c r="AG80" i="79"/>
  <c r="AF80" i="79"/>
  <c r="AC88" i="79"/>
  <c r="AG88" i="79"/>
  <c r="AF88" i="79"/>
  <c r="AC96" i="79"/>
  <c r="AG96" i="79"/>
  <c r="AF96" i="79"/>
  <c r="AC104" i="79"/>
  <c r="AG104" i="79"/>
  <c r="AF104" i="79"/>
  <c r="AC112" i="79"/>
  <c r="AG112" i="79"/>
  <c r="AF112" i="79"/>
  <c r="AC23" i="79"/>
  <c r="AG23" i="79"/>
  <c r="AF23" i="79"/>
  <c r="AC31" i="79"/>
  <c r="AG31" i="79"/>
  <c r="AF31" i="79"/>
  <c r="AC39" i="79"/>
  <c r="AG39" i="79"/>
  <c r="AF39" i="79"/>
  <c r="AC47" i="79"/>
  <c r="AG47" i="79"/>
  <c r="AF47" i="79"/>
  <c r="AC55" i="79"/>
  <c r="AG55" i="79"/>
  <c r="AF55" i="79"/>
  <c r="AC63" i="79"/>
  <c r="AG63" i="79"/>
  <c r="AF63" i="79"/>
  <c r="AC71" i="79"/>
  <c r="AG71" i="79"/>
  <c r="AF71" i="79"/>
  <c r="AC79" i="79"/>
  <c r="AG79" i="79"/>
  <c r="AF79" i="79"/>
  <c r="AC87" i="79"/>
  <c r="AG87" i="79"/>
  <c r="AF87" i="79"/>
  <c r="AC95" i="79"/>
  <c r="AG95" i="79"/>
  <c r="AF95" i="79"/>
  <c r="AC103" i="79"/>
  <c r="AG103" i="79"/>
  <c r="AF103" i="79"/>
  <c r="AC111" i="79"/>
  <c r="AG111" i="79"/>
  <c r="AF111" i="79"/>
  <c r="AC22" i="79"/>
  <c r="AG22" i="79"/>
  <c r="AF22" i="79"/>
  <c r="AC30" i="79"/>
  <c r="AG30" i="79"/>
  <c r="AF30" i="79"/>
  <c r="AC38" i="79"/>
  <c r="AG38" i="79"/>
  <c r="AF38" i="79"/>
  <c r="AC46" i="79"/>
  <c r="AG46" i="79"/>
  <c r="AF46" i="79"/>
  <c r="AC54" i="79"/>
  <c r="AG54" i="79"/>
  <c r="AF54" i="79"/>
  <c r="AC62" i="79"/>
  <c r="AG62" i="79"/>
  <c r="AF62" i="79"/>
  <c r="AC70" i="79"/>
  <c r="AG70" i="79"/>
  <c r="AF70" i="79"/>
  <c r="AC78" i="79"/>
  <c r="AG78" i="79"/>
  <c r="AF78" i="79"/>
  <c r="AC86" i="79"/>
  <c r="AG86" i="79"/>
  <c r="AF86" i="79"/>
  <c r="AC94" i="79"/>
  <c r="AG94" i="79"/>
  <c r="AF94" i="79"/>
  <c r="AC102" i="79"/>
  <c r="AG102" i="79"/>
  <c r="AF102" i="79"/>
  <c r="AC110" i="79"/>
  <c r="AG110" i="79"/>
  <c r="AF110" i="79"/>
  <c r="AC21" i="79"/>
  <c r="AG21" i="79"/>
  <c r="AF21" i="79"/>
  <c r="AC29" i="79"/>
  <c r="AG29" i="79"/>
  <c r="AF29" i="79"/>
  <c r="AC37" i="79"/>
  <c r="AG37" i="79"/>
  <c r="AF37" i="79"/>
  <c r="AC45" i="79"/>
  <c r="AG45" i="79"/>
  <c r="AF45" i="79"/>
  <c r="AC53" i="79"/>
  <c r="AG53" i="79"/>
  <c r="AF53" i="79"/>
  <c r="AC61" i="79"/>
  <c r="AG61" i="79"/>
  <c r="AF61" i="79"/>
  <c r="AC69" i="79"/>
  <c r="AG69" i="79"/>
  <c r="AF69" i="79"/>
  <c r="AC77" i="79"/>
  <c r="AG77" i="79"/>
  <c r="AF77" i="79"/>
  <c r="AC85" i="79"/>
  <c r="AG85" i="79"/>
  <c r="AF85" i="79"/>
  <c r="AC93" i="79"/>
  <c r="AG93" i="79"/>
  <c r="AF93" i="79"/>
  <c r="AC101" i="79"/>
  <c r="AG101" i="79"/>
  <c r="AF101" i="79"/>
  <c r="AC109" i="79"/>
  <c r="AG109" i="79"/>
  <c r="AF109" i="79"/>
  <c r="AB16" i="79"/>
  <c r="AC16" i="79"/>
  <c r="AB17" i="79"/>
  <c r="AC17" i="79"/>
  <c r="AA114" i="79"/>
  <c r="AB114" i="79"/>
  <c r="AA21" i="79"/>
  <c r="AB21" i="79"/>
  <c r="AA20" i="79"/>
  <c r="AB20" i="79"/>
  <c r="AA28" i="79"/>
  <c r="AB28" i="79"/>
  <c r="AA36" i="79"/>
  <c r="AB36" i="79"/>
  <c r="AA44" i="79"/>
  <c r="AB44" i="79"/>
  <c r="AA52" i="79"/>
  <c r="AB52" i="79"/>
  <c r="AA60" i="79"/>
  <c r="AB60" i="79"/>
  <c r="AA68" i="79"/>
  <c r="AB68" i="79"/>
  <c r="AA76" i="79"/>
  <c r="AB76" i="79"/>
  <c r="AA84" i="79"/>
  <c r="AB84" i="79"/>
  <c r="AA92" i="79"/>
  <c r="AB92" i="79"/>
  <c r="AA100" i="79"/>
  <c r="AB100" i="79"/>
  <c r="AA108" i="79"/>
  <c r="AB108" i="79"/>
  <c r="AA19" i="79"/>
  <c r="AB19" i="79"/>
  <c r="AA27" i="79"/>
  <c r="AB27" i="79"/>
  <c r="AA35" i="79"/>
  <c r="AB35" i="79"/>
  <c r="AA43" i="79"/>
  <c r="AB43" i="79"/>
  <c r="AA51" i="79"/>
  <c r="AB51" i="79"/>
  <c r="AA59" i="79"/>
  <c r="AB59" i="79"/>
  <c r="AA67" i="79"/>
  <c r="AB67" i="79"/>
  <c r="AA75" i="79"/>
  <c r="AB75" i="79"/>
  <c r="AA83" i="79"/>
  <c r="AB83" i="79"/>
  <c r="AA91" i="79"/>
  <c r="AB91" i="79"/>
  <c r="AA99" i="79"/>
  <c r="AB99" i="79"/>
  <c r="AA107" i="79"/>
  <c r="AB107" i="79"/>
  <c r="AA18" i="79"/>
  <c r="AB18" i="79"/>
  <c r="AA26" i="79"/>
  <c r="AB26" i="79"/>
  <c r="AA34" i="79"/>
  <c r="AB34" i="79"/>
  <c r="AA42" i="79"/>
  <c r="AB42" i="79"/>
  <c r="AA50" i="79"/>
  <c r="AB50" i="79"/>
  <c r="AA58" i="79"/>
  <c r="AB58" i="79"/>
  <c r="AA66" i="79"/>
  <c r="AB66" i="79"/>
  <c r="AA74" i="79"/>
  <c r="AB74" i="79"/>
  <c r="AA82" i="79"/>
  <c r="AB82" i="79"/>
  <c r="AA90" i="79"/>
  <c r="AB90" i="79"/>
  <c r="AA98" i="79"/>
  <c r="AB98" i="79"/>
  <c r="AA106" i="79"/>
  <c r="AB106" i="79"/>
  <c r="AA25" i="79"/>
  <c r="AB25" i="79"/>
  <c r="AA41" i="79"/>
  <c r="AB41" i="79"/>
  <c r="AA49" i="79"/>
  <c r="AB49" i="79"/>
  <c r="AA57" i="79"/>
  <c r="AB57" i="79"/>
  <c r="AA65" i="79"/>
  <c r="AB65" i="79"/>
  <c r="AA73" i="79"/>
  <c r="AB73" i="79"/>
  <c r="AA81" i="79"/>
  <c r="AB81" i="79"/>
  <c r="AA89" i="79"/>
  <c r="AB89" i="79"/>
  <c r="AA97" i="79"/>
  <c r="AB97" i="79"/>
  <c r="AA105" i="79"/>
  <c r="AB105" i="79"/>
  <c r="AA113" i="79"/>
  <c r="AB113" i="79"/>
  <c r="AA33" i="79"/>
  <c r="AB33" i="79"/>
  <c r="AA24" i="79"/>
  <c r="AB24" i="79"/>
  <c r="AA32" i="79"/>
  <c r="AB32" i="79"/>
  <c r="AA40" i="79"/>
  <c r="AB40" i="79"/>
  <c r="AA48" i="79"/>
  <c r="AB48" i="79"/>
  <c r="AA56" i="79"/>
  <c r="AB56" i="79"/>
  <c r="AA64" i="79"/>
  <c r="AB64" i="79"/>
  <c r="AA72" i="79"/>
  <c r="AB72" i="79"/>
  <c r="AA80" i="79"/>
  <c r="AB80" i="79"/>
  <c r="AA88" i="79"/>
  <c r="AB88" i="79"/>
  <c r="AA96" i="79"/>
  <c r="AB96" i="79"/>
  <c r="AA104" i="79"/>
  <c r="AB104" i="79"/>
  <c r="AA112" i="79"/>
  <c r="AB112" i="79"/>
  <c r="AA23" i="79"/>
  <c r="AB23" i="79"/>
  <c r="AA31" i="79"/>
  <c r="AB31" i="79"/>
  <c r="AA39" i="79"/>
  <c r="AB39" i="79"/>
  <c r="AA47" i="79"/>
  <c r="AB47" i="79"/>
  <c r="AA55" i="79"/>
  <c r="AB55" i="79"/>
  <c r="AA63" i="79"/>
  <c r="AB63" i="79"/>
  <c r="AA71" i="79"/>
  <c r="AB71" i="79"/>
  <c r="AA79" i="79"/>
  <c r="AB79" i="79"/>
  <c r="AA87" i="79"/>
  <c r="AB87" i="79"/>
  <c r="AA95" i="79"/>
  <c r="AB95" i="79"/>
  <c r="AA103" i="79"/>
  <c r="AB103" i="79"/>
  <c r="AA111" i="79"/>
  <c r="AB111" i="79"/>
  <c r="AA22" i="79"/>
  <c r="AB22" i="79"/>
  <c r="AA30" i="79"/>
  <c r="AB30" i="79"/>
  <c r="AA38" i="79"/>
  <c r="AB38" i="79"/>
  <c r="AA46" i="79"/>
  <c r="AB46" i="79"/>
  <c r="AA54" i="79"/>
  <c r="AB54" i="79"/>
  <c r="AA62" i="79"/>
  <c r="AB62" i="79"/>
  <c r="AA70" i="79"/>
  <c r="AB70" i="79"/>
  <c r="AA78" i="79"/>
  <c r="AB78" i="79"/>
  <c r="AA86" i="79"/>
  <c r="AB86" i="79"/>
  <c r="AA94" i="79"/>
  <c r="AB94" i="79"/>
  <c r="AA102" i="79"/>
  <c r="AB102" i="79"/>
  <c r="AA110" i="79"/>
  <c r="AB110" i="79"/>
  <c r="AA29" i="79"/>
  <c r="AB29" i="79"/>
  <c r="AA37" i="79"/>
  <c r="AB37" i="79"/>
  <c r="AA45" i="79"/>
  <c r="AB45" i="79"/>
  <c r="AA53" i="79"/>
  <c r="AB53" i="79"/>
  <c r="AA61" i="79"/>
  <c r="AB61" i="79"/>
  <c r="AA69" i="79"/>
  <c r="AB69" i="79"/>
  <c r="AA77" i="79"/>
  <c r="AB77" i="79"/>
  <c r="AA85" i="79"/>
  <c r="AB85" i="79"/>
  <c r="AA93" i="79"/>
  <c r="AB93" i="79"/>
  <c r="AA101" i="79"/>
  <c r="AB101" i="79"/>
  <c r="AA109" i="79"/>
  <c r="AB109" i="79"/>
  <c r="AA16" i="79"/>
  <c r="AE65" i="90" l="1"/>
  <c r="AH14" i="78"/>
  <c r="AE50" i="78" s="1"/>
  <c r="AH18" i="78"/>
  <c r="AE51" i="78" s="1"/>
  <c r="AE52" i="78"/>
  <c r="BA50" i="78"/>
  <c r="M16" i="79"/>
  <c r="N16" i="79" s="1"/>
  <c r="P16" i="79" s="1"/>
  <c r="Q16" i="79" l="1"/>
  <c r="S16" i="79"/>
  <c r="R16" i="79"/>
  <c r="I15" i="79"/>
  <c r="P15" i="79" s="1"/>
  <c r="Q15" i="79" s="1"/>
  <c r="G6" i="79" l="1"/>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2" i="73" l="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A158" i="73" s="1"/>
  <c r="A159" i="73" s="1"/>
  <c r="A160" i="73" s="1"/>
  <c r="A161" i="73" s="1"/>
  <c r="A162" i="73" s="1"/>
  <c r="A163" i="73" s="1"/>
  <c r="A164" i="73" s="1"/>
  <c r="A165" i="73" s="1"/>
  <c r="A166" i="73" s="1"/>
  <c r="A167" i="73" s="1"/>
  <c r="A168" i="73" s="1"/>
  <c r="A169" i="73" s="1"/>
  <c r="A170" i="73" s="1"/>
  <c r="A171" i="73" s="1"/>
  <c r="A172" i="73" s="1"/>
  <c r="A173" i="73" s="1"/>
  <c r="A174" i="73" s="1"/>
  <c r="A175" i="73" s="1"/>
  <c r="A176" i="73" s="1"/>
  <c r="A177" i="73" s="1"/>
  <c r="A178" i="73" s="1"/>
  <c r="A179" i="73" s="1"/>
  <c r="A180" i="73" s="1"/>
  <c r="A181" i="73" s="1"/>
  <c r="A182" i="73" s="1"/>
  <c r="A183" i="73" s="1"/>
  <c r="A184" i="73" s="1"/>
  <c r="A185" i="73" s="1"/>
  <c r="A186" i="73" s="1"/>
  <c r="A187" i="73" s="1"/>
  <c r="A188" i="73" s="1"/>
  <c r="A189" i="73" s="1"/>
  <c r="A190" i="73" s="1"/>
  <c r="A191" i="73" s="1"/>
  <c r="A192" i="73" s="1"/>
  <c r="A193" i="73" s="1"/>
  <c r="A194" i="73" s="1"/>
  <c r="A195" i="73" s="1"/>
  <c r="A196" i="73" s="1"/>
  <c r="A197" i="73" s="1"/>
  <c r="A198" i="73" s="1"/>
  <c r="A199" i="73" s="1"/>
  <c r="A200" i="73" s="1"/>
  <c r="A201" i="73" s="1"/>
  <c r="A202" i="73" s="1"/>
  <c r="A203" i="73" s="1"/>
  <c r="A204" i="73" s="1"/>
  <c r="A205" i="73" s="1"/>
  <c r="A206" i="73" s="1"/>
  <c r="A207" i="73" s="1"/>
  <c r="A208" i="73" s="1"/>
  <c r="A209" i="73" s="1"/>
  <c r="A210" i="73" s="1"/>
  <c r="A211" i="73" s="1"/>
  <c r="A212" i="73" s="1"/>
  <c r="A213" i="73" s="1"/>
  <c r="A214" i="73" s="1"/>
  <c r="A215" i="73" s="1"/>
  <c r="A216" i="73" s="1"/>
  <c r="A217" i="73" s="1"/>
  <c r="A218" i="73" s="1"/>
  <c r="A219" i="73" s="1"/>
  <c r="A220" i="73" s="1"/>
  <c r="A221" i="73" s="1"/>
  <c r="A222" i="73" s="1"/>
  <c r="A223" i="73" s="1"/>
  <c r="A224" i="73" s="1"/>
  <c r="A225" i="73" s="1"/>
  <c r="A226" i="73" s="1"/>
  <c r="A227" i="73" s="1"/>
  <c r="A228" i="73" s="1"/>
  <c r="A229" i="73" s="1"/>
  <c r="A230" i="73" s="1"/>
  <c r="A231" i="73" s="1"/>
  <c r="A232" i="73" s="1"/>
  <c r="A233" i="73" s="1"/>
  <c r="A234" i="73" s="1"/>
  <c r="A235" i="73" s="1"/>
  <c r="A236" i="73" s="1"/>
  <c r="A237" i="73" s="1"/>
  <c r="A238" i="73" s="1"/>
  <c r="A239" i="73" s="1"/>
  <c r="A240" i="73" s="1"/>
  <c r="A241" i="73" s="1"/>
  <c r="A242" i="73" s="1"/>
  <c r="A243" i="73" s="1"/>
  <c r="A244" i="73" s="1"/>
  <c r="A245" i="73" s="1"/>
  <c r="A246" i="73" s="1"/>
  <c r="A247" i="73" s="1"/>
  <c r="A248" i="73" s="1"/>
  <c r="A249" i="73" s="1"/>
  <c r="A250" i="73" s="1"/>
  <c r="A251" i="73" s="1"/>
  <c r="A252" i="73" s="1"/>
  <c r="A253" i="73" s="1"/>
  <c r="A254" i="73" s="1"/>
  <c r="A255" i="73" s="1"/>
  <c r="A256" i="73" s="1"/>
  <c r="A257" i="73" s="1"/>
  <c r="A258" i="73" s="1"/>
  <c r="A259" i="73" s="1"/>
  <c r="A260" i="73" s="1"/>
  <c r="A261" i="73" s="1"/>
  <c r="A262" i="73" s="1"/>
  <c r="A263" i="73" s="1"/>
  <c r="A264" i="73" s="1"/>
  <c r="A265" i="73" s="1"/>
  <c r="A266" i="73" s="1"/>
  <c r="A267" i="73" s="1"/>
  <c r="A268" i="73" s="1"/>
  <c r="A269" i="73" s="1"/>
  <c r="A270" i="73" s="1"/>
  <c r="A271" i="73" s="1"/>
  <c r="A272" i="73" s="1"/>
  <c r="A273" i="73" s="1"/>
  <c r="A274" i="73" s="1"/>
  <c r="A275" i="73" s="1"/>
  <c r="A276" i="73" s="1"/>
  <c r="A277" i="73" s="1"/>
  <c r="A278" i="73" s="1"/>
  <c r="A279" i="73" s="1"/>
  <c r="A280" i="73" s="1"/>
  <c r="A281" i="73" s="1"/>
  <c r="A282" i="73" s="1"/>
  <c r="A283" i="73" s="1"/>
  <c r="A284" i="73" s="1"/>
  <c r="A285" i="73" s="1"/>
  <c r="A286" i="73" s="1"/>
  <c r="A287" i="73" s="1"/>
  <c r="A288" i="73" s="1"/>
  <c r="A289" i="73" s="1"/>
  <c r="A290" i="73" s="1"/>
  <c r="A291" i="73" s="1"/>
  <c r="A292" i="73" s="1"/>
  <c r="A293" i="73" s="1"/>
  <c r="A294" i="73" s="1"/>
  <c r="A295" i="73" s="1"/>
  <c r="A296" i="73" s="1"/>
  <c r="A297" i="73" s="1"/>
  <c r="A298" i="73" s="1"/>
  <c r="A299" i="73" s="1"/>
  <c r="A300" i="73" s="1"/>
  <c r="A301" i="73" s="1"/>
  <c r="A302" i="73" s="1"/>
  <c r="A303" i="73" s="1"/>
  <c r="A304" i="73" s="1"/>
  <c r="A305" i="73" s="1"/>
  <c r="A306" i="73" s="1"/>
  <c r="A307" i="73" s="1"/>
  <c r="A308" i="73" s="1"/>
  <c r="A309" i="73" s="1"/>
  <c r="A310" i="73" s="1"/>
  <c r="A311" i="73" s="1"/>
  <c r="A312" i="73" s="1"/>
  <c r="A313" i="73" s="1"/>
  <c r="A314" i="73" s="1"/>
  <c r="A315" i="73" s="1"/>
  <c r="A316" i="73" s="1"/>
  <c r="A317" i="73" s="1"/>
  <c r="A318" i="73" s="1"/>
  <c r="A319" i="73" s="1"/>
  <c r="A320" i="73" s="1"/>
  <c r="A321" i="73" s="1"/>
  <c r="A322" i="73" s="1"/>
  <c r="A323" i="73" s="1"/>
  <c r="A324" i="73" s="1"/>
  <c r="A325" i="73" s="1"/>
  <c r="A326" i="73" s="1"/>
  <c r="A327" i="73" s="1"/>
  <c r="A328" i="73" s="1"/>
  <c r="A329" i="73" s="1"/>
  <c r="A330" i="73" s="1"/>
  <c r="A331" i="73" s="1"/>
  <c r="A332" i="73" s="1"/>
  <c r="A333" i="73" s="1"/>
  <c r="A334" i="73" s="1"/>
  <c r="A335" i="73" s="1"/>
  <c r="A336" i="73" s="1"/>
  <c r="A337" i="73" s="1"/>
  <c r="A338" i="73" s="1"/>
  <c r="A339" i="73" s="1"/>
  <c r="A340" i="73" s="1"/>
  <c r="A341" i="73" s="1"/>
  <c r="A342" i="73" s="1"/>
  <c r="A343" i="73" s="1"/>
  <c r="A344" i="73" s="1"/>
  <c r="A345" i="73" s="1"/>
  <c r="A346" i="73" s="1"/>
  <c r="A347" i="73" s="1"/>
  <c r="A348" i="73" s="1"/>
  <c r="A349" i="73" s="1"/>
  <c r="A350" i="73" s="1"/>
  <c r="A351" i="73" s="1"/>
  <c r="A352" i="73" s="1"/>
  <c r="A353" i="73" s="1"/>
  <c r="A354" i="73" s="1"/>
  <c r="A355" i="73" s="1"/>
  <c r="A356" i="73" s="1"/>
  <c r="A357" i="73" s="1"/>
  <c r="A358" i="73" s="1"/>
  <c r="A359" i="73" s="1"/>
  <c r="A360" i="73" s="1"/>
  <c r="A361" i="73" s="1"/>
  <c r="A362" i="73" s="1"/>
  <c r="A363" i="73" s="1"/>
  <c r="A364" i="73" s="1"/>
  <c r="A365" i="73" s="1"/>
  <c r="A366" i="73" s="1"/>
  <c r="A367" i="73" s="1"/>
  <c r="A368" i="73" s="1"/>
  <c r="A369" i="73" s="1"/>
  <c r="A370" i="73" s="1"/>
  <c r="A371" i="73" s="1"/>
  <c r="A372" i="73" s="1"/>
  <c r="A373" i="73" s="1"/>
  <c r="A374" i="73" s="1"/>
  <c r="A375" i="73" s="1"/>
  <c r="A376" i="73" s="1"/>
  <c r="A377" i="73" s="1"/>
  <c r="A378" i="73" s="1"/>
  <c r="A379" i="73" s="1"/>
  <c r="A380" i="73" s="1"/>
  <c r="A381" i="73" s="1"/>
  <c r="A382" i="73" s="1"/>
  <c r="A383" i="73" s="1"/>
  <c r="A384" i="73" s="1"/>
  <c r="A385" i="73" s="1"/>
  <c r="A386" i="73" s="1"/>
  <c r="A387" i="73" s="1"/>
  <c r="A388" i="73" s="1"/>
  <c r="A389" i="73" s="1"/>
  <c r="A390" i="73" s="1"/>
  <c r="A391" i="73" s="1"/>
  <c r="A392" i="73" s="1"/>
  <c r="A393" i="73" s="1"/>
  <c r="A394" i="73" s="1"/>
  <c r="A395" i="73" s="1"/>
  <c r="A396" i="73" s="1"/>
  <c r="A397" i="73" s="1"/>
  <c r="A398" i="73" s="1"/>
  <c r="A399" i="73" s="1"/>
  <c r="A400" i="73" s="1"/>
  <c r="A401" i="73" s="1"/>
  <c r="A402" i="73" s="1"/>
  <c r="A403" i="73" s="1"/>
  <c r="A404" i="73" s="1"/>
  <c r="A405" i="73" s="1"/>
  <c r="A406" i="73" s="1"/>
  <c r="A407" i="73" s="1"/>
  <c r="A408" i="73" s="1"/>
  <c r="A409" i="73" s="1"/>
  <c r="A410" i="73" s="1"/>
  <c r="A411" i="73" s="1"/>
  <c r="A412" i="73" s="1"/>
  <c r="A413" i="73" s="1"/>
  <c r="A414" i="73" s="1"/>
  <c r="A415" i="73" s="1"/>
  <c r="A416" i="73" s="1"/>
  <c r="A417" i="73" s="1"/>
  <c r="A418" i="73" s="1"/>
  <c r="A419" i="73" s="1"/>
  <c r="A420" i="73" s="1"/>
  <c r="A421" i="73" s="1"/>
  <c r="A422" i="73" s="1"/>
  <c r="A423" i="73" s="1"/>
  <c r="A424" i="73" s="1"/>
  <c r="A425" i="73" s="1"/>
  <c r="A426" i="73" s="1"/>
  <c r="A427" i="73" s="1"/>
  <c r="A428" i="73" s="1"/>
  <c r="A429" i="73" s="1"/>
  <c r="A430" i="73" s="1"/>
  <c r="A431" i="73" s="1"/>
  <c r="A432" i="73" s="1"/>
  <c r="A433" i="73" s="1"/>
  <c r="A434" i="73" s="1"/>
  <c r="A435" i="73" s="1"/>
  <c r="A436" i="73" s="1"/>
  <c r="A437" i="73" s="1"/>
  <c r="A438" i="73" s="1"/>
  <c r="A439" i="73" s="1"/>
  <c r="A440" i="73" s="1"/>
  <c r="A441" i="73" s="1"/>
  <c r="A442" i="73" s="1"/>
  <c r="A443" i="73" s="1"/>
  <c r="A444" i="73" s="1"/>
  <c r="A445" i="73" s="1"/>
  <c r="A446" i="73" s="1"/>
  <c r="A447" i="73" s="1"/>
  <c r="A448" i="73" s="1"/>
  <c r="A449" i="73" s="1"/>
  <c r="A450" i="73" s="1"/>
  <c r="A451" i="73" s="1"/>
  <c r="A452" i="73" s="1"/>
  <c r="A453" i="73" s="1"/>
  <c r="A454" i="73" s="1"/>
  <c r="A455" i="73" s="1"/>
  <c r="A456" i="73" s="1"/>
  <c r="A457" i="73" s="1"/>
  <c r="A458" i="73" s="1"/>
  <c r="A459" i="73" s="1"/>
  <c r="A460" i="73" s="1"/>
  <c r="A461" i="73" s="1"/>
  <c r="A462" i="73" s="1"/>
  <c r="A463" i="73" s="1"/>
  <c r="A464" i="73" s="1"/>
  <c r="A465" i="73" s="1"/>
  <c r="A466" i="73" s="1"/>
  <c r="A467" i="73" s="1"/>
  <c r="A468" i="73" s="1"/>
  <c r="A469" i="73" s="1"/>
  <c r="A470" i="73" s="1"/>
  <c r="A471" i="73" s="1"/>
  <c r="A472" i="73" s="1"/>
  <c r="A473" i="73" s="1"/>
  <c r="A474" i="73" s="1"/>
  <c r="A475" i="73" s="1"/>
  <c r="A476" i="73" s="1"/>
  <c r="A477" i="73" s="1"/>
  <c r="A478" i="73" s="1"/>
  <c r="A479" i="73" s="1"/>
  <c r="A480" i="73" s="1"/>
  <c r="A481" i="73" s="1"/>
  <c r="A482" i="73" s="1"/>
  <c r="A483" i="73" s="1"/>
  <c r="A484" i="73" s="1"/>
  <c r="A485" i="73" s="1"/>
  <c r="A486" i="73" s="1"/>
  <c r="A487" i="73" s="1"/>
  <c r="A488" i="73" s="1"/>
  <c r="A489" i="73" s="1"/>
  <c r="A490" i="73" s="1"/>
  <c r="A491" i="73" s="1"/>
  <c r="A492" i="73" s="1"/>
  <c r="A493" i="73" s="1"/>
  <c r="A494" i="73" s="1"/>
  <c r="A495" i="73" s="1"/>
  <c r="A496" i="73" s="1"/>
  <c r="A497" i="73" s="1"/>
  <c r="A498" i="73" s="1"/>
  <c r="A499" i="73" s="1"/>
  <c r="A500" i="73" s="1"/>
  <c r="A501" i="73" s="1"/>
  <c r="A502" i="73" s="1"/>
  <c r="A503" i="73" s="1"/>
  <c r="A504" i="73" s="1"/>
  <c r="A505" i="73" s="1"/>
  <c r="A506" i="73" s="1"/>
  <c r="A507" i="73" s="1"/>
  <c r="A508" i="73" s="1"/>
  <c r="A509" i="73" s="1"/>
  <c r="A510" i="73" s="1"/>
  <c r="A511" i="73" s="1"/>
  <c r="A512" i="73" s="1"/>
  <c r="A513" i="73" s="1"/>
  <c r="A514" i="73" s="1"/>
  <c r="A515" i="73" s="1"/>
  <c r="A516" i="73" s="1"/>
  <c r="A517" i="73" s="1"/>
  <c r="A518" i="73" s="1"/>
  <c r="A519" i="73" s="1"/>
  <c r="A520" i="73" s="1"/>
  <c r="A521" i="73" s="1"/>
  <c r="A522" i="73" s="1"/>
  <c r="A523" i="73" s="1"/>
  <c r="A524" i="73" s="1"/>
  <c r="A525" i="73" s="1"/>
  <c r="A526" i="73" s="1"/>
  <c r="A527" i="73" s="1"/>
  <c r="A528" i="73" s="1"/>
  <c r="A529" i="73" s="1"/>
  <c r="A530" i="73" s="1"/>
  <c r="A531" i="73" s="1"/>
  <c r="A532" i="73" s="1"/>
  <c r="A533" i="73" s="1"/>
  <c r="A534" i="73" s="1"/>
  <c r="A535" i="73" s="1"/>
  <c r="A536" i="73" s="1"/>
  <c r="A537" i="73" s="1"/>
  <c r="A538" i="73" s="1"/>
  <c r="A539" i="73" s="1"/>
  <c r="A540" i="73" s="1"/>
  <c r="A541" i="73" s="1"/>
  <c r="A542" i="73" s="1"/>
  <c r="A543" i="73" s="1"/>
  <c r="A544" i="73" s="1"/>
  <c r="A545" i="73" s="1"/>
  <c r="A546" i="73" s="1"/>
  <c r="A547" i="73" s="1"/>
  <c r="A548" i="73" s="1"/>
  <c r="A549" i="73" s="1"/>
  <c r="A550" i="73" s="1"/>
  <c r="A551" i="73" s="1"/>
  <c r="A552" i="73" s="1"/>
  <c r="A553" i="73" s="1"/>
  <c r="A554" i="73" s="1"/>
  <c r="A555" i="73" s="1"/>
  <c r="A556" i="73" s="1"/>
  <c r="A557" i="73" s="1"/>
  <c r="A558" i="73" s="1"/>
  <c r="A559" i="73" s="1"/>
  <c r="A560" i="73" s="1"/>
  <c r="A561" i="73" s="1"/>
  <c r="A562" i="73" s="1"/>
  <c r="A563" i="73" s="1"/>
  <c r="A564" i="73" s="1"/>
  <c r="A565" i="73" s="1"/>
  <c r="A566" i="73" s="1"/>
  <c r="A567" i="73" s="1"/>
  <c r="A568" i="73" s="1"/>
  <c r="A569" i="73" s="1"/>
  <c r="A570" i="73" s="1"/>
  <c r="A571" i="73" s="1"/>
  <c r="A572" i="73" s="1"/>
  <c r="A573" i="73" s="1"/>
  <c r="A574" i="73" s="1"/>
  <c r="A575" i="73" s="1"/>
  <c r="A576" i="73" s="1"/>
  <c r="A577" i="73" s="1"/>
  <c r="A578" i="73" s="1"/>
  <c r="A579" i="73" s="1"/>
  <c r="A580" i="73" s="1"/>
  <c r="A581" i="73" s="1"/>
  <c r="A582" i="73" s="1"/>
  <c r="A583" i="73" s="1"/>
  <c r="A584" i="73" s="1"/>
  <c r="A585" i="73" s="1"/>
  <c r="A586" i="73" s="1"/>
  <c r="A587" i="73" s="1"/>
  <c r="A588" i="73" s="1"/>
  <c r="A589" i="73" s="1"/>
  <c r="A590" i="73" s="1"/>
  <c r="A591" i="73" s="1"/>
  <c r="A592" i="73" s="1"/>
  <c r="A593" i="73" s="1"/>
  <c r="A594" i="73" s="1"/>
  <c r="A595" i="73" s="1"/>
  <c r="A596" i="73" s="1"/>
  <c r="A597" i="73" s="1"/>
  <c r="A598" i="73" s="1"/>
  <c r="A599" i="73" s="1"/>
  <c r="A600" i="73" s="1"/>
  <c r="A601" i="73" s="1"/>
  <c r="A602" i="73" s="1"/>
  <c r="A603" i="73" s="1"/>
  <c r="A604" i="73" s="1"/>
  <c r="A605" i="73" s="1"/>
  <c r="A606" i="73" s="1"/>
  <c r="A607" i="73" s="1"/>
  <c r="A608" i="73" s="1"/>
  <c r="A609" i="73" s="1"/>
  <c r="A610" i="73" s="1"/>
  <c r="A611" i="73" s="1"/>
  <c r="A612" i="73" s="1"/>
  <c r="A613" i="73" s="1"/>
  <c r="A614" i="73" s="1"/>
  <c r="A615" i="73" s="1"/>
  <c r="A616" i="73" s="1"/>
  <c r="A617" i="73" s="1"/>
  <c r="A618" i="73" s="1"/>
  <c r="A619" i="73" s="1"/>
  <c r="A620" i="73" s="1"/>
  <c r="A621" i="73" s="1"/>
  <c r="A622" i="73" s="1"/>
  <c r="A623" i="73" s="1"/>
  <c r="A624" i="73" s="1"/>
  <c r="A625" i="73" s="1"/>
  <c r="A626" i="73" s="1"/>
  <c r="A627" i="73" s="1"/>
  <c r="A628" i="73" s="1"/>
  <c r="A629" i="73" s="1"/>
  <c r="A630" i="73" s="1"/>
  <c r="A631" i="73" s="1"/>
  <c r="A632" i="73" s="1"/>
  <c r="A633" i="73" s="1"/>
  <c r="A634" i="73" s="1"/>
  <c r="A635" i="73" s="1"/>
  <c r="A636" i="73" s="1"/>
  <c r="A637" i="73" s="1"/>
  <c r="A638" i="73" s="1"/>
  <c r="A639" i="73" s="1"/>
  <c r="A640" i="73" s="1"/>
  <c r="A641" i="73" s="1"/>
  <c r="A642" i="73" s="1"/>
  <c r="A643" i="73" s="1"/>
  <c r="A644" i="73" s="1"/>
  <c r="A645" i="73" s="1"/>
  <c r="A646" i="73" s="1"/>
  <c r="A647" i="73" s="1"/>
  <c r="A648" i="73" s="1"/>
  <c r="A649" i="73" s="1"/>
  <c r="A650" i="73" s="1"/>
  <c r="A651" i="73" s="1"/>
  <c r="A652" i="73" s="1"/>
  <c r="A653" i="73" s="1"/>
  <c r="A654" i="73" s="1"/>
  <c r="A655" i="73" s="1"/>
  <c r="A656" i="73" s="1"/>
  <c r="A657" i="73" s="1"/>
  <c r="A658" i="73" s="1"/>
  <c r="A659" i="73" s="1"/>
  <c r="A660" i="73" s="1"/>
  <c r="A661" i="73" s="1"/>
  <c r="A662" i="73" s="1"/>
  <c r="A663" i="73" s="1"/>
  <c r="A664" i="73" s="1"/>
  <c r="A665" i="73" s="1"/>
  <c r="A666" i="73" s="1"/>
  <c r="A667" i="73" s="1"/>
  <c r="A668" i="73" s="1"/>
  <c r="A669" i="73" s="1"/>
  <c r="A670" i="73" s="1"/>
  <c r="A671" i="73" s="1"/>
  <c r="A672" i="73" s="1"/>
  <c r="A673" i="73" s="1"/>
  <c r="A674" i="73" s="1"/>
  <c r="A675" i="73" s="1"/>
  <c r="A676" i="73" s="1"/>
  <c r="A677" i="73" s="1"/>
  <c r="A678" i="73" s="1"/>
  <c r="A679" i="73" s="1"/>
  <c r="A680" i="73" s="1"/>
  <c r="A681" i="73" s="1"/>
  <c r="A682" i="73" s="1"/>
  <c r="A683" i="73" s="1"/>
  <c r="A684" i="73" s="1"/>
  <c r="A685" i="73" s="1"/>
  <c r="A686" i="73" s="1"/>
  <c r="A687" i="73" s="1"/>
  <c r="A688" i="73" s="1"/>
  <c r="A689" i="73" s="1"/>
  <c r="A690" i="73" s="1"/>
  <c r="A691" i="73" s="1"/>
  <c r="A692" i="73" s="1"/>
  <c r="A693" i="73" s="1"/>
  <c r="A694" i="73" s="1"/>
  <c r="A695" i="73" s="1"/>
  <c r="A696" i="73" s="1"/>
  <c r="A697" i="73" s="1"/>
  <c r="A698" i="73" s="1"/>
  <c r="A699" i="73" s="1"/>
  <c r="A700" i="73" s="1"/>
  <c r="A701" i="73" s="1"/>
  <c r="A702" i="73" s="1"/>
  <c r="A703" i="73" s="1"/>
  <c r="A704" i="73" s="1"/>
  <c r="A705" i="73" s="1"/>
  <c r="A706" i="73" s="1"/>
  <c r="A707" i="73" s="1"/>
  <c r="A708" i="73" s="1"/>
  <c r="A709" i="73" s="1"/>
  <c r="A710" i="73" s="1"/>
  <c r="A711" i="73" s="1"/>
  <c r="A712" i="73" s="1"/>
  <c r="A713" i="73" s="1"/>
  <c r="A714" i="73" s="1"/>
  <c r="A715" i="73" s="1"/>
  <c r="A716" i="73" s="1"/>
  <c r="A717" i="73" s="1"/>
  <c r="A718" i="73" s="1"/>
  <c r="A719" i="73" s="1"/>
  <c r="A720" i="73" s="1"/>
  <c r="A721" i="73" s="1"/>
  <c r="A722" i="73" s="1"/>
  <c r="A723" i="73" s="1"/>
  <c r="A724" i="73" s="1"/>
  <c r="A725" i="73" s="1"/>
  <c r="A726" i="73" s="1"/>
  <c r="A727" i="73" s="1"/>
  <c r="A728" i="73" s="1"/>
  <c r="A729" i="73" s="1"/>
  <c r="A730" i="73" s="1"/>
  <c r="A731" i="73" s="1"/>
  <c r="A732" i="73" s="1"/>
  <c r="A733" i="73" s="1"/>
  <c r="A734" i="73" s="1"/>
  <c r="A735" i="73" s="1"/>
  <c r="A736" i="73" s="1"/>
  <c r="A737" i="73" s="1"/>
  <c r="A738" i="73" s="1"/>
  <c r="A739" i="73" s="1"/>
  <c r="A740" i="73" s="1"/>
  <c r="A741" i="73" s="1"/>
  <c r="A742" i="73" s="1"/>
  <c r="A743" i="73" s="1"/>
  <c r="A744" i="73" s="1"/>
  <c r="A745" i="73" s="1"/>
  <c r="A746" i="73" s="1"/>
  <c r="A747" i="73" s="1"/>
  <c r="A748" i="73" s="1"/>
  <c r="A749" i="73" s="1"/>
  <c r="A750" i="73" s="1"/>
  <c r="A751" i="73" s="1"/>
  <c r="A752" i="73" s="1"/>
  <c r="A753" i="73" s="1"/>
  <c r="A754" i="73" s="1"/>
  <c r="A755" i="73" s="1"/>
  <c r="A756" i="73" s="1"/>
  <c r="A757" i="73" s="1"/>
  <c r="A758" i="73" s="1"/>
  <c r="A759" i="73" s="1"/>
  <c r="A760" i="73" s="1"/>
  <c r="A761" i="73" s="1"/>
  <c r="A762" i="73" s="1"/>
  <c r="A763" i="73" s="1"/>
  <c r="A764" i="73" s="1"/>
  <c r="A765" i="73" s="1"/>
  <c r="A766" i="73" s="1"/>
  <c r="A767" i="73" s="1"/>
  <c r="A768" i="73" s="1"/>
  <c r="A769" i="73" s="1"/>
  <c r="A770" i="73" s="1"/>
  <c r="A771" i="73" s="1"/>
  <c r="A772" i="73" s="1"/>
  <c r="A773" i="73" s="1"/>
  <c r="A774" i="73" s="1"/>
  <c r="A775" i="73" s="1"/>
  <c r="A776" i="73" s="1"/>
  <c r="A777" i="73" s="1"/>
  <c r="A778" i="73" s="1"/>
  <c r="A779" i="73" s="1"/>
  <c r="A780" i="73" s="1"/>
  <c r="A781" i="73" s="1"/>
  <c r="A782" i="73" s="1"/>
  <c r="A783" i="73" s="1"/>
  <c r="A784" i="73" s="1"/>
  <c r="A785" i="73" s="1"/>
  <c r="A786" i="73" s="1"/>
  <c r="A787" i="73" s="1"/>
  <c r="A788" i="73" s="1"/>
  <c r="A789" i="73" s="1"/>
  <c r="A790" i="73" s="1"/>
  <c r="A791" i="73" s="1"/>
  <c r="A792" i="73" s="1"/>
  <c r="A793" i="73" s="1"/>
  <c r="A794" i="73" s="1"/>
  <c r="A795" i="73" s="1"/>
  <c r="A796" i="73" s="1"/>
  <c r="A797" i="73" s="1"/>
  <c r="A798" i="73" s="1"/>
  <c r="A799" i="73" s="1"/>
  <c r="A800" i="73" s="1"/>
  <c r="A801" i="73" s="1"/>
  <c r="A802" i="73" s="1"/>
  <c r="A803" i="73" s="1"/>
  <c r="A804" i="73" s="1"/>
  <c r="A805" i="73" s="1"/>
  <c r="A806" i="73" s="1"/>
  <c r="A807" i="73" s="1"/>
  <c r="A808" i="73" s="1"/>
  <c r="A809" i="73" s="1"/>
  <c r="A810" i="73" s="1"/>
  <c r="A811" i="73" s="1"/>
  <c r="A812" i="73" s="1"/>
  <c r="A813" i="73" s="1"/>
  <c r="A814" i="73" s="1"/>
  <c r="A815" i="73" s="1"/>
  <c r="A816" i="73" s="1"/>
  <c r="A817" i="73" s="1"/>
  <c r="A818" i="73" s="1"/>
  <c r="A819" i="73" s="1"/>
  <c r="A820" i="73" s="1"/>
  <c r="A821" i="73" s="1"/>
  <c r="A822" i="73" s="1"/>
  <c r="A823" i="73" s="1"/>
  <c r="A824" i="73" s="1"/>
  <c r="A825" i="73" s="1"/>
  <c r="A826" i="73" s="1"/>
  <c r="A827" i="73" s="1"/>
  <c r="A828" i="73" s="1"/>
  <c r="A829" i="73" s="1"/>
  <c r="A830" i="73" s="1"/>
  <c r="A831" i="73" s="1"/>
  <c r="A832" i="73" s="1"/>
  <c r="A833" i="73" s="1"/>
  <c r="A834" i="73" s="1"/>
  <c r="A835" i="73" s="1"/>
  <c r="A836" i="73" s="1"/>
  <c r="A837" i="73" s="1"/>
  <c r="A838" i="73" s="1"/>
  <c r="A839" i="73" s="1"/>
  <c r="A840" i="73" s="1"/>
  <c r="A841" i="73" s="1"/>
  <c r="A842" i="73" s="1"/>
  <c r="A843" i="73" s="1"/>
  <c r="A844" i="73" s="1"/>
  <c r="A845" i="73" s="1"/>
  <c r="A846" i="73" s="1"/>
  <c r="A847" i="73" s="1"/>
  <c r="A848" i="73" s="1"/>
  <c r="A849" i="73" s="1"/>
  <c r="A850" i="73" s="1"/>
  <c r="A851" i="73" s="1"/>
  <c r="A852" i="73" s="1"/>
  <c r="A853" i="73" s="1"/>
  <c r="A854" i="73" s="1"/>
  <c r="A855" i="73" s="1"/>
  <c r="A856" i="73" s="1"/>
  <c r="A857" i="73" s="1"/>
  <c r="A858" i="73" s="1"/>
  <c r="A859" i="73" s="1"/>
  <c r="A860" i="73" s="1"/>
  <c r="A861" i="73" s="1"/>
  <c r="A862" i="73" s="1"/>
  <c r="A863" i="73" s="1"/>
  <c r="A864" i="73" s="1"/>
  <c r="A865" i="73" s="1"/>
  <c r="A866" i="73" s="1"/>
  <c r="A867" i="73" s="1"/>
  <c r="A868" i="73" s="1"/>
  <c r="A869" i="73" s="1"/>
  <c r="A870" i="73" s="1"/>
  <c r="A871" i="73" s="1"/>
  <c r="A872" i="73" s="1"/>
  <c r="A873" i="73" s="1"/>
  <c r="A874" i="73" s="1"/>
  <c r="A875" i="73" s="1"/>
  <c r="A876" i="73" s="1"/>
  <c r="A877" i="73" s="1"/>
  <c r="A878" i="73" s="1"/>
  <c r="A879" i="73" s="1"/>
  <c r="A880" i="73" s="1"/>
  <c r="A881" i="73" s="1"/>
  <c r="A882" i="73" s="1"/>
  <c r="A883" i="73" s="1"/>
  <c r="A884" i="73" s="1"/>
  <c r="A885" i="73" s="1"/>
  <c r="A886" i="73" s="1"/>
  <c r="A887" i="73" s="1"/>
  <c r="A888" i="73" s="1"/>
  <c r="A889" i="73" s="1"/>
  <c r="A890" i="73" s="1"/>
  <c r="A891" i="73" s="1"/>
  <c r="A892" i="73" s="1"/>
  <c r="A893" i="73" s="1"/>
  <c r="A894" i="73" s="1"/>
  <c r="A895" i="73" s="1"/>
  <c r="A896" i="73" s="1"/>
  <c r="A897" i="73" s="1"/>
  <c r="A898" i="73" s="1"/>
  <c r="A899" i="73" s="1"/>
  <c r="A900" i="73" s="1"/>
  <c r="A901" i="73" s="1"/>
  <c r="A902" i="73" s="1"/>
  <c r="A903" i="73" s="1"/>
  <c r="A904" i="73" s="1"/>
  <c r="A905" i="73" s="1"/>
  <c r="A906" i="73" s="1"/>
  <c r="A907" i="73" s="1"/>
  <c r="A908" i="73" s="1"/>
  <c r="A909" i="73" s="1"/>
  <c r="A910" i="73" s="1"/>
  <c r="A911" i="73" s="1"/>
  <c r="A912" i="73" s="1"/>
  <c r="A913" i="73" s="1"/>
  <c r="A914" i="73" s="1"/>
  <c r="A915" i="73" s="1"/>
  <c r="A916" i="73" s="1"/>
  <c r="A917" i="73" s="1"/>
  <c r="A918" i="73" s="1"/>
  <c r="A919" i="73" s="1"/>
  <c r="A920" i="73" s="1"/>
  <c r="A921" i="73" s="1"/>
  <c r="A922" i="73" s="1"/>
  <c r="A923" i="73" s="1"/>
  <c r="A924" i="73" s="1"/>
  <c r="A925" i="73" s="1"/>
  <c r="A926" i="73" s="1"/>
  <c r="A927" i="73" s="1"/>
  <c r="A928" i="73" s="1"/>
  <c r="A929" i="73" s="1"/>
  <c r="A930" i="73" s="1"/>
  <c r="A931" i="73" s="1"/>
  <c r="A932" i="73" s="1"/>
  <c r="A933" i="73" s="1"/>
  <c r="A934" i="73" s="1"/>
  <c r="A935" i="73" s="1"/>
  <c r="A936" i="73" s="1"/>
  <c r="A937" i="73" s="1"/>
  <c r="A938" i="73" s="1"/>
  <c r="A939" i="73" s="1"/>
  <c r="A940" i="73" s="1"/>
  <c r="A941" i="73" s="1"/>
  <c r="A942" i="73" s="1"/>
  <c r="A943" i="73" s="1"/>
  <c r="A944" i="73" s="1"/>
  <c r="A945" i="73" s="1"/>
  <c r="A946" i="73" s="1"/>
  <c r="A947" i="73" s="1"/>
  <c r="A948" i="73" s="1"/>
  <c r="A949" i="73" s="1"/>
  <c r="A950" i="73" s="1"/>
  <c r="A951" i="73" s="1"/>
  <c r="A952" i="73" s="1"/>
  <c r="A953" i="73" s="1"/>
  <c r="A954" i="73" s="1"/>
  <c r="A955" i="73" s="1"/>
  <c r="A956" i="73" s="1"/>
  <c r="A957" i="73" s="1"/>
  <c r="A958" i="73" s="1"/>
  <c r="A959" i="73" s="1"/>
  <c r="A960" i="73" s="1"/>
  <c r="A961" i="73" s="1"/>
  <c r="A962" i="73" s="1"/>
  <c r="A963" i="73" s="1"/>
  <c r="A964" i="73" s="1"/>
  <c r="A965" i="73" s="1"/>
  <c r="A966" i="73" s="1"/>
  <c r="A967" i="73" s="1"/>
  <c r="A968" i="73" s="1"/>
  <c r="A969" i="73" s="1"/>
  <c r="A970" i="73" s="1"/>
  <c r="A971" i="73" s="1"/>
  <c r="A972" i="73" s="1"/>
  <c r="A973" i="73" s="1"/>
  <c r="A974" i="73" s="1"/>
  <c r="A975" i="73" s="1"/>
  <c r="A976" i="73" s="1"/>
  <c r="A977" i="73" s="1"/>
  <c r="A978" i="73" s="1"/>
  <c r="A979" i="73" s="1"/>
  <c r="A980" i="73" s="1"/>
  <c r="A981" i="73" s="1"/>
  <c r="A982" i="73" s="1"/>
  <c r="A983" i="73" s="1"/>
  <c r="A984" i="73" s="1"/>
  <c r="A985" i="73" s="1"/>
  <c r="A986" i="73" s="1"/>
  <c r="A987" i="73" s="1"/>
  <c r="A988" i="73" s="1"/>
  <c r="A989" i="73" s="1"/>
  <c r="A990" i="73" s="1"/>
  <c r="A991" i="73" s="1"/>
  <c r="A992" i="73" s="1"/>
  <c r="A993" i="73" s="1"/>
  <c r="A994" i="73" s="1"/>
  <c r="A995" i="73" s="1"/>
  <c r="A996" i="73" s="1"/>
  <c r="A997" i="73" s="1"/>
  <c r="A998" i="73" s="1"/>
  <c r="A999" i="73" s="1"/>
  <c r="A1000" i="73" s="1"/>
  <c r="A1001" i="73" s="1"/>
  <c r="A1002" i="73" s="1"/>
  <c r="A1003" i="73" s="1"/>
  <c r="A1004" i="73" s="1"/>
  <c r="A1005" i="73" s="1"/>
  <c r="A1006" i="73" s="1"/>
  <c r="A1007" i="73" s="1"/>
  <c r="A1008" i="73" s="1"/>
  <c r="A1009" i="73" s="1"/>
  <c r="A1010" i="73" s="1"/>
  <c r="A1011" i="73" s="1"/>
  <c r="A1012" i="73" s="1"/>
  <c r="A1013" i="73" s="1"/>
  <c r="A1014" i="73" s="1"/>
  <c r="A1015" i="73" s="1"/>
  <c r="A1016" i="73" s="1"/>
  <c r="A1017" i="73" s="1"/>
  <c r="A1018" i="73" s="1"/>
  <c r="A1019" i="73" s="1"/>
  <c r="A1020" i="73" s="1"/>
  <c r="A1021" i="73" s="1"/>
  <c r="A1022" i="73" s="1"/>
  <c r="A1023" i="73" s="1"/>
  <c r="A1024" i="73" s="1"/>
  <c r="A1025" i="73" s="1"/>
  <c r="A1026" i="73" s="1"/>
  <c r="A1027" i="73" s="1"/>
  <c r="A1028" i="73" s="1"/>
  <c r="A1029" i="73" s="1"/>
  <c r="A1030" i="73" s="1"/>
  <c r="A1031" i="73" s="1"/>
  <c r="A1032" i="73" s="1"/>
  <c r="A1033" i="73" s="1"/>
  <c r="A1034" i="73" s="1"/>
  <c r="A1035" i="73" s="1"/>
  <c r="A1036" i="73" s="1"/>
  <c r="A1037" i="73" s="1"/>
  <c r="A1038" i="73" s="1"/>
  <c r="A1039" i="73" s="1"/>
  <c r="A1040" i="73" s="1"/>
  <c r="A1041" i="73" s="1"/>
  <c r="A1042" i="73" s="1"/>
  <c r="A1043" i="73" s="1"/>
  <c r="A1044" i="73" s="1"/>
  <c r="A1045" i="73" s="1"/>
  <c r="A1046" i="73" s="1"/>
  <c r="A1047" i="73" s="1"/>
  <c r="A1048" i="73" s="1"/>
  <c r="A1049" i="73" s="1"/>
  <c r="F6" i="79" l="1"/>
  <c r="R15" i="79"/>
  <c r="E6" i="79"/>
  <c r="S15" i="79"/>
  <c r="L11" i="79" l="1"/>
  <c r="K11" i="79"/>
  <c r="E9" i="79"/>
  <c r="F9" i="79"/>
  <c r="J11" i="79"/>
  <c r="F8" i="79"/>
  <c r="E8" i="79"/>
  <c r="F10" i="79"/>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1" authorId="0" shapeId="0" xr:uid="{358B7D0F-8F57-4B69-81F6-EB725448DD05}">
      <text>
        <r>
          <rPr>
            <sz val="8"/>
            <color indexed="81"/>
            <rFont val="MS P ゴシック"/>
            <family val="3"/>
            <charset val="128"/>
          </rPr>
          <t>記入状況については、AG～AK列の表を参考にご確認ください。</t>
        </r>
      </text>
    </comment>
    <comment ref="A4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48" authorId="0" shapeId="0" xr:uid="{3287E451-CA2D-466D-A142-2C761E338E4B}">
      <text>
        <r>
          <rPr>
            <sz val="8"/>
            <color indexed="81"/>
            <rFont val="MS P ゴシック"/>
            <family val="3"/>
            <charset val="128"/>
          </rPr>
          <t>10桁の事業所番号を入力してください（10桁の入力以外は受け付けません。）</t>
        </r>
      </text>
    </comment>
    <comment ref="L4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4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4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<sst xmlns="http://schemas.openxmlformats.org/spreadsheetml/2006/main" count="7464" uniqueCount="2488">
  <si>
    <t>↓隠し列</t>
    <rPh sb="1" eb="2">
      <t>カク</t>
    </rPh>
    <rPh sb="3" eb="4">
      <t>レツ</t>
    </rPh>
    <phoneticPr fontId="10"/>
  </si>
  <si>
    <t>●はじめに本シート（基本情報入力シート）のセルに入力することで、申請対象となる事業所等に関する基本的な情報が、各シートに自動的に転記されます。</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</si>
  <si>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</si>
  <si>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１　提出先に関する情報</t>
    <rPh sb="2" eb="4">
      <t>テイシュツ</t>
    </rPh>
    <rPh sb="4" eb="5">
      <t>サキ</t>
    </rPh>
    <rPh sb="6" eb="7">
      <t>カン</t>
    </rPh>
    <rPh sb="9" eb="11">
      <t>ジョウホウ</t>
    </rPh>
    <phoneticPr fontId="2"/>
  </si>
  <si>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</si>
  <si>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提出先</t>
    <rPh sb="0" eb="2">
      <t>テイシュツ</t>
    </rPh>
    <rPh sb="2" eb="3">
      <t>サキ</t>
    </rPh>
    <phoneticPr fontId="10"/>
  </si>
  <si>
    <t>群馬県</t>
  </si>
  <si>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</si>
  <si>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</si>
  <si>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</si>
  <si>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</si>
  <si>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</si>
  <si>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</si>
  <si>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</si>
  <si>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</si>
  <si>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</si>
  <si>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</si>
  <si>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</si>
  <si>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</si>
  <si>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</si>
  <si>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</si>
  <si>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</si>
  <si>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</si>
  <si>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</si>
  <si>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</si>
  <si>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</si>
  <si>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</si>
  <si>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本補助金計画書の記載内容に虚偽がないこと及び記載内容を証明する資料を適切に保管していることを誓約します。</t>
    <rPh sb="0" eb="1">
      <t>ホン</t>
    </rPh>
    <rPh sb="1" eb="4">
      <t>ホジョキン</t>
    </rPh>
    <phoneticPr fontId="10"/>
  </si>
  <si>
    <t>令和</t>
    <rPh sb="0" eb="2">
      <t>レイワ</t>
    </rPh>
    <phoneticPr fontId="10"/>
  </si>
  <si>
    <t>年</t>
    <rPh sb="0" eb="1">
      <t>ネン</t>
    </rPh>
    <phoneticPr fontId="10"/>
  </si>
  <si>
    <t>月</t>
    <rPh sb="0" eb="1">
      <t>ゲツ</t>
    </rPh>
    <phoneticPr fontId="10"/>
  </si>
  <si>
    <t>日</t>
    <rPh sb="0" eb="1">
      <t>ニチ</t>
    </rPh>
    <phoneticPr fontId="10"/>
  </si>
  <si>
    <t>法人名</t>
    <rPh sb="0" eb="2">
      <t>ホウジン</t>
    </rPh>
    <rPh sb="2" eb="3">
      <t>メイ</t>
    </rPh>
    <phoneticPr fontId="10"/>
  </si>
  <si>
    <t>代表者</t>
    <rPh sb="0" eb="3">
      <t>ダイヒョウシャ</t>
    </rPh>
    <phoneticPr fontId="10"/>
  </si>
  <si>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</si>
  <si>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４　補助金の対象事業所に関する情報</t>
    <phoneticPr fontId="10"/>
  </si>
  <si>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</si>
  <si>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</si>
  <si>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（記入済みのサービスの事業所数）</t>
    <rPh sb="1" eb="3">
      <t>キニュウ</t>
    </rPh>
    <rPh sb="3" eb="4">
      <t>ス</t>
    </rPh>
    <rPh sb="11" eb="14">
      <t>ジギョウショ</t>
    </rPh>
    <rPh sb="14" eb="15">
      <t>スウ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</si>
  <si>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</si>
  <si>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</si>
  <si>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短期利用型サービスの事業所数</t>
    <rPh sb="0" eb="5">
      <t>タンキリヨウガタ</t>
    </rPh>
    <rPh sb="10" eb="13">
      <t>ジギョウショ</t>
    </rPh>
    <rPh sb="13" eb="14">
      <t>スウ</t>
    </rPh>
    <phoneticPr fontId="10"/>
  </si>
  <si>
    <t>総合事業サービスの事業所数</t>
    <rPh sb="0" eb="2">
      <t>ソウゴウ</t>
    </rPh>
    <rPh sb="2" eb="4">
      <t>ジギョウ</t>
    </rPh>
    <rPh sb="9" eb="12">
      <t>ジギョウショ</t>
    </rPh>
    <rPh sb="12" eb="13">
      <t>スウ</t>
    </rPh>
    <phoneticPr fontId="10"/>
  </si>
  <si>
    <t>その他サービスの事業所数</t>
    <rPh sb="2" eb="3">
      <t>タ</t>
    </rPh>
    <rPh sb="8" eb="11">
      <t>ジギョウショ</t>
    </rPh>
    <rPh sb="11" eb="12">
      <t>スウ</t>
    </rPh>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</si>
  <si>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</si>
  <si>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</si>
  <si>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</si>
  <si>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</si>
  <si>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</si>
  <si>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</si>
  <si>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サービスコード</t>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</si>
  <si>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</si>
  <si>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１単位あたりの単価
（地域単価）
[円]</t>
    <rPh sb="1" eb="3">
      <t>タンイ</t>
    </rPh>
    <rPh sb="7" eb="9">
      <t>タンカ</t>
    </rPh>
    <rPh sb="11" eb="13">
      <t>チイキ</t>
    </rPh>
    <rPh sb="13" eb="15">
      <t>タンカ</t>
    </rPh>
    <rPh sb="18" eb="19">
      <t>エン</t>
    </rPh>
    <phoneticPr fontId="10"/>
  </si>
  <si>
    <t>都道府県</t>
    <rPh sb="0" eb="4">
      <t>トドウフケン</t>
    </rPh>
    <phoneticPr fontId="10"/>
  </si>
  <si>
    <t>市区町村</t>
    <rPh sb="0" eb="2">
      <t>シク</t>
    </rPh>
    <rPh sb="2" eb="4">
      <t>チョウソン</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</si>
  <si>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</si>
  <si>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１　基本情報</t>
    <rPh sb="2" eb="4">
      <t>キホン</t>
    </rPh>
    <rPh sb="4" eb="6">
      <t>ジョウホウ</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</si>
  <si>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</si>
  <si>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</si>
  <si>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</si>
  <si>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２　補助金の支給要件及び使途</t>
  </si>
  <si>
    <t>①</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</si>
  <si>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</si>
  <si>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</si>
  <si>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</si>
  <si>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②</t>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</si>
  <si>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</si>
  <si>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</si>
  <si>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</si>
  <si>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③</t>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</si>
  <si>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</si>
  <si>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</si>
  <si>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</si>
  <si>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</si>
  <si>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</si>
  <si>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</si>
  <si>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</si>
  <si>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【使途】（１つ以上の項目にチェック（✓））　職場環境改善経費への充当又は賃金改善を行う方法</t>
    <rPh sb="1" eb="3">
      <t>シト</t>
    </rPh>
    <rPh sb="36" eb="38">
      <t>チンギン</t>
    </rPh>
    <rPh sb="38" eb="40">
      <t>カイゼン</t>
    </rPh>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</si>
  <si>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</si>
  <si>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</si>
  <si>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</si>
  <si>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３　その他要件を満たすことの確認・誓約等</t>
    <rPh sb="4" eb="5">
      <t>タ</t>
    </rPh>
    <rPh sb="5" eb="7">
      <t>ヨウケン</t>
    </rPh>
    <rPh sb="8" eb="9">
      <t>ミ</t>
    </rPh>
    <rPh sb="14" eb="16">
      <t>カクニン</t>
    </rPh>
    <rPh sb="17" eb="19">
      <t>セイヤク</t>
    </rPh>
    <rPh sb="19" eb="20">
      <t>トウ</t>
    </rPh>
    <phoneticPr fontId="10"/>
  </si>
  <si>
    <t>以下の点を確認し、満たしている項目に全てチェック（✔）すること。</t>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</si>
  <si>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</si>
  <si>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</si>
  <si>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</si>
  <si>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</si>
  <si>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t>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</si>
  <si>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</si>
  <si>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</si>
  <si>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</si>
  <si>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</si>
  <si>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</si>
  <si>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</si>
  <si>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</si>
  <si>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会議録、周知文書</t>
    <rPh sb="0" eb="3">
      <t>カイギロク</t>
    </rPh>
    <rPh sb="4" eb="6">
      <t>シュウチ</t>
    </rPh>
    <rPh sb="6" eb="8">
      <t>ブンショ</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</si>
  <si>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</si>
  <si>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</si>
  <si>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</si>
  <si>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</si>
  <si>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</si>
  <si>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</si>
  <si>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</si>
  <si>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</si>
  <si>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③について、補助金の使途が示されている</t>
    <rPh sb="5" eb="7">
      <t>ホジョキン</t>
    </rPh>
    <rPh sb="8" eb="10">
      <t>シト</t>
    </rPh>
    <rPh sb="11" eb="12">
      <t>シメ</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</si>
  <si>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</si>
  <si>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</si>
  <si>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別紙様式２－３（個票）</t>
    <rPh sb="0" eb="2">
      <t>ベッシ</t>
    </rPh>
    <rPh sb="2" eb="4">
      <t>ヨウシキ</t>
    </rPh>
    <rPh sb="8" eb="10">
      <t>コヒョウ</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</si>
  <si>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</si>
  <si>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</si>
  <si>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</si>
  <si>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</si>
  <si>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（ア）・（イ）（任用要件・賃金体系の整備等、研修の実施等）</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</si>
  <si>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</si>
  <si>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</si>
  <si>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</si>
  <si>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</si>
  <si>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</si>
  <si>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</si>
  <si>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</si>
  <si>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</si>
  <si>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</si>
  <si>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</si>
  <si>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</si>
  <si>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</si>
  <si>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</si>
  <si>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</si>
  <si>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</si>
  <si>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</si>
  <si>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</si>
  <si>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</si>
  <si>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</si>
  <si>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</si>
  <si>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</si>
  <si>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⑮職員の身体の負担軽減のための介護技術の修得支援、職員に対する腰痛対策の研修、管理者に対する雇用管理改善の研修等の実施</t>
    <rPh sb="1" eb="3">
      <t>ショクイン</t>
    </rPh>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</si>
  <si>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</si>
  <si>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</si>
  <si>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</si>
  <si>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</si>
  <si>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</si>
  <si>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</si>
  <si>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</si>
  <si>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</si>
  <si>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</si>
  <si>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</si>
  <si>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㉔の２　１法人あたり１の施設又は事業所のみを運営するような法人等の小規模事業者であり、㉔の取組を実施している。</t>
    <phoneticPr fontId="10"/>
  </si>
  <si>
    <t>やりがい
・
働きがい
の醸成</t>
    <phoneticPr fontId="10"/>
  </si>
  <si>
    <t>㉕ミーティング等による職場内コミュニケーションの円滑化による個々の職員の気づきを踏まえた勤務環境やケア内容の改善</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</si>
  <si>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</si>
  <si>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</si>
  <si>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</si>
  <si>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</si>
  <si>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</si>
  <si>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</si>
  <si>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</si>
  <si>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</si>
  <si>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①について、要件を満たす</t>
    <rPh sb="6" eb="8">
      <t>ヨウケン</t>
    </rPh>
    <rPh sb="9" eb="10">
      <t>ミ</t>
    </rPh>
    <phoneticPr fontId="10"/>
  </si>
  <si>
    <t>①介護従事者に対する
　幅広い賃上げ支援</t>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</si>
  <si>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</si>
  <si>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補助金の見込額［円］</t>
    <rPh sb="0" eb="3">
      <t>ホジョキン</t>
    </rPh>
    <rPh sb="4" eb="6">
      <t>ミコ</t>
    </rPh>
    <rPh sb="6" eb="7">
      <t>ガク</t>
    </rPh>
    <rPh sb="8" eb="9">
      <t>エン</t>
    </rPh>
    <phoneticPr fontId="10"/>
  </si>
  <si>
    <t>合計</t>
    <rPh sb="0" eb="2">
      <t>ゴウケイ</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</si>
  <si>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</si>
  <si>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</si>
  <si>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②生産性向上や協働化に取り組む
　事業所の介護職員に対する
　上乗せの賃上げ支援</t>
    <rPh sb="19" eb="20">
      <t>ショ</t>
    </rPh>
    <rPh sb="31" eb="33">
      <t>ウワノ</t>
    </rPh>
    <rPh sb="38" eb="40">
      <t>シエン</t>
    </rPh>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</si>
  <si>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</si>
  <si>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①～③の合計</t>
    <rPh sb="4" eb="6">
      <t>ゴウケイ</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</si>
  <si>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</si>
  <si>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</si>
  <si>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
①～③の合計額とは必ずしも一致しない。</t>
    <rPh sb="1" eb="3">
      <t>サンコウ</t>
    </rPh>
    <rPh sb="9" eb="12">
      <t>ゴウケイガク</t>
    </rPh>
    <rPh sb="14" eb="15">
      <t>カナラ</t>
    </rPh>
    <rPh sb="18" eb="20">
      <t>イッチ</t>
    </rPh>
    <phoneticPr fontId="10"/>
  </si>
  <si>
    <t>うち、①＋②部分</t>
    <rPh sb="6" eb="8">
      <t>ブブン</t>
    </rPh>
    <phoneticPr fontId="10"/>
  </si>
  <si>
    <t>うち、①部分</t>
    <rPh sb="4" eb="6">
      <t>ブブン</t>
    </rPh>
    <phoneticPr fontId="10"/>
  </si>
  <si>
    <t>うち、②部分</t>
    <rPh sb="4" eb="6">
      <t>ブブン</t>
    </rPh>
    <phoneticPr fontId="10"/>
  </si>
  <si>
    <t>うち、③部分</t>
    <rPh sb="4" eb="6">
      <t>ブブン</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</si>
  <si>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</si>
  <si>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</si>
  <si>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事業所名</t>
    <rPh sb="0" eb="3">
      <t>ジギョウショ</t>
    </rPh>
    <rPh sb="3" eb="4">
      <t>メイ</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</si>
  <si>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</si>
  <si>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１単位あたりの単価[円](b)</t>
    <rPh sb="1" eb="3">
      <t>タンイ</t>
    </rPh>
    <rPh sb="7" eb="9">
      <t>タンカ</t>
    </rPh>
    <rPh sb="10" eb="11">
      <t>エン</t>
    </rPh>
    <phoneticPr fontId="10"/>
  </si>
  <si>
    <t>①の要件を満たす</t>
    <rPh sb="2" eb="4">
      <t>ヨウケン</t>
    </rPh>
    <rPh sb="5" eb="6">
      <t>ミ</t>
    </rPh>
    <phoneticPr fontId="10"/>
  </si>
  <si>
    <t>②の要件を満たす</t>
    <rPh sb="2" eb="4">
      <t>ヨウケン</t>
    </rPh>
    <rPh sb="5" eb="6">
      <t>ミ</t>
    </rPh>
    <phoneticPr fontId="10"/>
  </si>
  <si>
    <t>③の要件を満たす</t>
    <rPh sb="2" eb="4">
      <t>ヨウケン</t>
    </rPh>
    <rPh sb="5" eb="6">
      <t>ミ</t>
    </rPh>
    <phoneticPr fontId="10"/>
  </si>
  <si>
    <t>申請する
組み合わせ</t>
    <rPh sb="0" eb="2">
      <t>シンセイ</t>
    </rPh>
    <rPh sb="5" eb="6">
      <t>ク</t>
    </rPh>
    <rPh sb="7" eb="8">
      <t>ア</t>
    </rPh>
    <phoneticPr fontId="10"/>
  </si>
  <si>
    <t>交付率（計）(c)</t>
    <rPh sb="0" eb="2">
      <t>コウフ</t>
    </rPh>
    <rPh sb="2" eb="3">
      <t>リツ</t>
    </rPh>
    <rPh sb="4" eb="5">
      <t>ケイ</t>
    </rPh>
    <phoneticPr fontId="10"/>
  </si>
  <si>
    <t>基準月
(原則、
令和７年12月）</t>
    <rPh sb="0" eb="2">
      <t>キジュン</t>
    </rPh>
    <rPh sb="2" eb="3">
      <t>ツキ</t>
    </rPh>
    <rPh sb="5" eb="7">
      <t>ゲンソク</t>
    </rPh>
    <rPh sb="9" eb="11">
      <t>レイワ</t>
    </rPh>
    <rPh sb="12" eb="13">
      <t>ネン</t>
    </rPh>
    <rPh sb="15" eb="16">
      <t>ガツ</t>
    </rPh>
    <phoneticPr fontId="10"/>
  </si>
  <si>
    <t>補助金の見込額（e）(a×b×c)
[円]</t>
    <rPh sb="0" eb="3">
      <t>ホジョキン</t>
    </rPh>
    <rPh sb="4" eb="6">
      <t>ミコ</t>
    </rPh>
    <rPh sb="6" eb="7">
      <t>ガク</t>
    </rPh>
    <rPh sb="19" eb="20">
      <t>エン</t>
    </rPh>
    <phoneticPr fontId="10"/>
  </si>
  <si>
    <t>①部分</t>
    <rPh sb="1" eb="3">
      <t>ブブン</t>
    </rPh>
    <phoneticPr fontId="10"/>
  </si>
  <si>
    <t>②部分</t>
    <rPh sb="1" eb="3">
      <t>ブブン</t>
    </rPh>
    <phoneticPr fontId="10"/>
  </si>
  <si>
    <t>③部分</t>
    <rPh sb="1" eb="3">
      <t>ブブン</t>
    </rPh>
    <phoneticPr fontId="10"/>
  </si>
  <si>
    <t>提出先事業所名</t>
    <rPh sb="0" eb="2">
      <t>テイシュツ</t>
    </rPh>
    <rPh sb="2" eb="3">
      <t>サキ</t>
    </rPh>
    <rPh sb="3" eb="6">
      <t>ジギョウショ</t>
    </rPh>
    <rPh sb="6" eb="7">
      <t>メイ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</si>
  <si>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</si>
  <si>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</si>
  <si>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</si>
  <si>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</si>
  <si>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</si>
  <si>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</si>
  <si>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</si>
  <si>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</si>
  <si>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令和７年12月</t>
    <rPh sb="0" eb="2">
      <t>レイワ</t>
    </rPh>
    <rPh sb="3" eb="4">
      <t>ネン</t>
    </rPh>
    <rPh sb="6" eb="7">
      <t>ガツ</t>
    </rPh>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</si>
  <si>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</si>
  <si>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</si>
  <si>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</si>
  <si>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一</t>
    <rPh sb="0" eb="1">
      <t>イチ</t>
    </rPh>
    <phoneticPr fontId="10"/>
  </si>
  <si>
    <t>職員の任用における職位、職責又は職務内容等の要件を定めている。</t>
    <rPh sb="0" eb="2">
      <t>ショクイン</t>
    </rPh>
    <rPh sb="3" eb="5">
      <t>ニンヨウ</t>
    </rPh>
    <phoneticPr fontId="10"/>
  </si>
  <si>
    <t>二</t>
    <rPh sb="0" eb="1">
      <t>ニ</t>
    </rPh>
    <phoneticPr fontId="10"/>
  </si>
  <si>
    <t>二に掲げる職位、職責又は職務内容等に応じた賃金体系を定めている。</t>
    <rPh sb="0" eb="1">
      <t>ニ</t>
    </rPh>
    <rPh sb="2" eb="3">
      <t>カカ</t>
    </rPh>
    <phoneticPr fontId="10"/>
  </si>
  <si>
    <t>三</t>
    <rPh sb="0" eb="1">
      <t>サン</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</si>
  <si>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</si>
  <si>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</si>
  <si>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</si>
  <si>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一</t>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</si>
  <si>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</si>
  <si>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</si>
  <si>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a.</t>
    <phoneticPr fontId="10"/>
  </si>
  <si>
    <t>資質向上のための計画に沿って、研修機会の提供又は技術指導等を実施するとともに、職員の能力評価を行う。</t>
    <phoneticPr fontId="10"/>
  </si>
  <si>
    <t>b.</t>
    <phoneticPr fontId="10"/>
  </si>
  <si>
    <t>資格取得のための支援の実施</t>
    <rPh sb="0" eb="2">
      <t>シカク</t>
    </rPh>
    <rPh sb="2" eb="4">
      <t>シュトク</t>
    </rPh>
    <rPh sb="8" eb="10">
      <t>シエン</t>
    </rPh>
    <rPh sb="11" eb="13">
      <t>ジッシ</t>
    </rPh>
    <phoneticPr fontId="10"/>
  </si>
  <si>
    <t>二</t>
    <phoneticPr fontId="10"/>
  </si>
  <si>
    <t>一について、全ての職員に周知している。</t>
    <rPh sb="6" eb="7">
      <t>スベ</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</si>
  <si>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</si>
  <si>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例：訪問系（簡易版）</t>
    <rPh sb="0" eb="1">
      <t xml:space="preserve">レイ </t>
    </rPh>
    <rPh sb="2" eb="5">
      <t>カンイバン</t>
    </rPh>
    <phoneticPr fontId="56"/>
  </si>
  <si>
    <t>職位・役職</t>
    <rPh sb="0" eb="2">
      <t>ショクイ</t>
    </rPh>
    <rPh sb="3" eb="5">
      <t>ヤクショク</t>
    </rPh>
    <phoneticPr fontId="10"/>
  </si>
  <si>
    <t>職責</t>
    <rPh sb="0" eb="2">
      <t>ショクセキ</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</si>
  <si>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</si>
  <si>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</si>
  <si>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</si>
  <si>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上級
（主任）</t>
    <rPh sb="0" eb="2">
      <t>ジョウキュウ</t>
    </rPh>
    <rPh sb="4" eb="6">
      <t>シュニン</t>
    </rPh>
    <phoneticPr fontId="10"/>
  </si>
  <si>
    <t>高度な業務の遂行
他の従業員への指導</t>
    <rPh sb="0" eb="2">
      <t>コウド</t>
    </rPh>
    <rPh sb="6" eb="8">
      <t>スイコウ</t>
    </rPh>
    <phoneticPr fontId="10"/>
  </si>
  <si>
    <t>●年以上</t>
    <phoneticPr fontId="10"/>
  </si>
  <si>
    <t>常勤（月給）
・基本給 ●●●円～
・経験手当 ＋●●円
・役職手当 ＋●●円</t>
    <rPh sb="0" eb="2">
      <t>ジョウキン</t>
    </rPh>
    <rPh sb="19" eb="21">
      <t>ケイケン</t>
    </rPh>
    <rPh sb="38" eb="39">
      <t>エン</t>
    </rPh>
    <phoneticPr fontId="10"/>
  </si>
  <si>
    <t>非常勤（時給）
・●●　円
・経験手当 ＋●●円</t>
    <phoneticPr fontId="10"/>
  </si>
  <si>
    <t>中級</t>
    <rPh sb="0" eb="2">
      <t>チュウキュウ</t>
    </rPh>
    <phoneticPr fontId="10"/>
  </si>
  <si>
    <t>通常の介護業務
他の従業員への助言</t>
    <rPh sb="3" eb="5">
      <t>カイゴ</t>
    </rPh>
    <phoneticPr fontId="10"/>
  </si>
  <si>
    <t>●年以上</t>
    <rPh sb="1" eb="2">
      <t>ネン</t>
    </rPh>
    <rPh sb="2" eb="4">
      <t>イジョウ</t>
    </rPh>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</si>
  <si>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</si>
  <si>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</si>
  <si>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初級</t>
    <rPh sb="0" eb="2">
      <t>ショキュウ</t>
    </rPh>
    <phoneticPr fontId="10"/>
  </si>
  <si>
    <t>通常の介護業務</t>
    <rPh sb="3" eb="5">
      <t>カイゴ</t>
    </rPh>
    <phoneticPr fontId="10"/>
  </si>
  <si>
    <t>入社時～</t>
    <rPh sb="2" eb="3">
      <t>ジ</t>
    </rPh>
    <phoneticPr fontId="10"/>
  </si>
  <si>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</si>
  <si>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</si>
  <si>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</si>
  <si>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</si>
  <si>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</si>
  <si>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表１　交付率一覧</t>
    <rPh sb="0" eb="1">
      <t>ヒョウ</t>
    </rPh>
    <rPh sb="3" eb="6">
      <t>コウフリツ</t>
    </rPh>
    <rPh sb="6" eb="8">
      <t>イチラン</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</si>
  <si>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</si>
  <si>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</si>
  <si>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</si>
  <si>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</si>
  <si>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</si>
  <si>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</si>
  <si>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</si>
  <si>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</si>
  <si>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</si>
  <si>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サービス区分</t>
    <phoneticPr fontId="10"/>
  </si>
  <si>
    <t>コード値</t>
    <rPh sb="3" eb="4">
      <t>チ</t>
    </rPh>
    <phoneticPr fontId="97"/>
  </si>
  <si>
    <t>交付率</t>
    <rPh sb="0" eb="3">
      <t>コウフリツ</t>
    </rPh>
    <phoneticPr fontId="10"/>
  </si>
  <si>
    <t>交付率組み合わせ</t>
    <rPh sb="0" eb="3">
      <t>コウフリツ</t>
    </rPh>
    <rPh sb="3" eb="4">
      <t>ク</t>
    </rPh>
    <rPh sb="5" eb="6">
      <t>ア</t>
    </rPh>
    <phoneticPr fontId="10"/>
  </si>
  <si>
    <t>処遇改善加算</t>
    <rPh sb="0" eb="4">
      <t>ショグウカイゼン</t>
    </rPh>
    <rPh sb="4" eb="6">
      <t>カサン</t>
    </rPh>
    <phoneticPr fontId="10"/>
  </si>
  <si>
    <t>分類</t>
    <rPh sb="0" eb="2">
      <t>ブンルイ</t>
    </rPh>
    <phoneticPr fontId="10"/>
  </si>
  <si>
    <t>要件</t>
    <rPh sb="0" eb="2">
      <t>ヨウケン</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</si>
  <si>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</si>
  <si>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</si>
  <si>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</si>
  <si>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</si>
  <si>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</si>
  <si>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</si>
  <si>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</si>
  <si>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組合せ</t>
    <rPh sb="0" eb="1">
      <t>ク</t>
    </rPh>
    <rPh sb="1" eb="2">
      <t>ア</t>
    </rPh>
    <phoneticPr fontId="10"/>
  </si>
  <si>
    <t>チェックボックス</t>
    <phoneticPr fontId="10"/>
  </si>
  <si>
    <t>誓約</t>
    <rPh sb="0" eb="2">
      <t>セイヤク</t>
    </rPh>
    <phoneticPr fontId="10"/>
  </si>
  <si>
    <t>補助金使途</t>
    <rPh sb="0" eb="3">
      <t>ホジョキン</t>
    </rPh>
    <rPh sb="3" eb="5">
      <t>シト</t>
    </rPh>
    <phoneticPr fontId="10"/>
  </si>
  <si>
    <t>組み合わせ</t>
    <phoneticPr fontId="10"/>
  </si>
  <si>
    <t>①</t>
    <phoneticPr fontId="32"/>
  </si>
  <si>
    <t>①＋③</t>
    <phoneticPr fontId="10"/>
  </si>
  <si>
    <t>①＋②＋③</t>
    <phoneticPr fontId="10"/>
  </si>
  <si>
    <t>北海道</t>
  </si>
  <si>
    <t>札幌市</t>
  </si>
  <si>
    <t>1級地</t>
    <rPh sb="1" eb="3">
      <t>キュウチ</t>
    </rPh>
    <phoneticPr fontId="56"/>
  </si>
  <si>
    <t>東京都</t>
    <rPh sb="0" eb="2">
      <t>トウキョウ</t>
    </rPh>
    <rPh sb="2" eb="3">
      <t>ト</t>
    </rPh>
    <phoneticPr fontId="10"/>
  </si>
  <si>
    <t>千代田区</t>
    <rPh sb="0" eb="4">
      <t>チヨダク</t>
    </rPh>
    <phoneticPr fontId="1"/>
  </si>
  <si>
    <t>訪問介護</t>
  </si>
  <si>
    <t>○××</t>
    <phoneticPr fontId="10"/>
  </si>
  <si>
    <t>✓</t>
    <phoneticPr fontId="10"/>
  </si>
  <si>
    <t>（ア）研修費</t>
    <rPh sb="3" eb="5">
      <t>ケンシュウ</t>
    </rPh>
    <rPh sb="5" eb="6">
      <t>ヒ</t>
    </rPh>
    <phoneticPr fontId="6"/>
  </si>
  <si>
    <t>令和８年１月</t>
    <rPh sb="0" eb="2">
      <t>レイワ</t>
    </rPh>
    <rPh sb="3" eb="4">
      <t>ネン</t>
    </rPh>
    <rPh sb="5" eb="6">
      <t>ガツ</t>
    </rPh>
    <phoneticPr fontId="10"/>
  </si>
  <si>
    <t>11</t>
    <phoneticPr fontId="97"/>
  </si>
  <si>
    <t>訪問介護_組合せ</t>
  </si>
  <si>
    <t>加算対象</t>
    <rPh sb="0" eb="2">
      <t>カサン</t>
    </rPh>
    <rPh sb="2" eb="4">
      <t>タイショウ</t>
    </rPh>
    <phoneticPr fontId="10"/>
  </si>
  <si>
    <t>その他</t>
    <rPh sb="2" eb="3">
      <t>タ</t>
    </rPh>
    <phoneticPr fontId="10"/>
  </si>
  <si>
    <t>訪問介護①</t>
  </si>
  <si>
    <t>加算算定済</t>
    <rPh sb="0" eb="2">
      <t>カサン</t>
    </rPh>
    <rPh sb="2" eb="4">
      <t>サンテイ</t>
    </rPh>
    <rPh sb="4" eb="5">
      <t>ス</t>
    </rPh>
    <phoneticPr fontId="10"/>
  </si>
  <si>
    <t>加算算定を誓約</t>
    <rPh sb="0" eb="2">
      <t>カサン</t>
    </rPh>
    <rPh sb="2" eb="4">
      <t>サンテイ</t>
    </rPh>
    <rPh sb="5" eb="7">
      <t>セイヤク</t>
    </rPh>
    <phoneticPr fontId="10"/>
  </si>
  <si>
    <t>訪問介護②</t>
  </si>
  <si>
    <t>ケアプランデータ連携システムに加入済</t>
    <rPh sb="17" eb="18">
      <t>ス</t>
    </rPh>
    <phoneticPr fontId="10"/>
  </si>
  <si>
    <t>ケアプランデータ連携システムへの加入を誓約</t>
    <rPh sb="19" eb="21">
      <t>セイヤク</t>
    </rPh>
    <phoneticPr fontId="10"/>
  </si>
  <si>
    <t>社会福祉連携推進法人に所属</t>
    <rPh sb="11" eb="13">
      <t>ショゾク</t>
    </rPh>
    <phoneticPr fontId="10"/>
  </si>
  <si>
    <t>要件を満たさない</t>
    <rPh sb="0" eb="2">
      <t>ヨウケン</t>
    </rPh>
    <rPh sb="3" eb="4">
      <t>ミ</t>
    </rPh>
    <phoneticPr fontId="10"/>
  </si>
  <si>
    <t>訪問介護③</t>
  </si>
  <si>
    <t>職場環境改善の取組を行っている</t>
    <rPh sb="0" eb="2">
      <t>ショクバ</t>
    </rPh>
    <rPh sb="2" eb="4">
      <t>カンキョウ</t>
    </rPh>
    <rPh sb="4" eb="6">
      <t>カイゼン</t>
    </rPh>
    <rPh sb="7" eb="9">
      <t>トリクミ</t>
    </rPh>
    <rPh sb="10" eb="11">
      <t>オコナ</t>
    </rPh>
    <phoneticPr fontId="10"/>
  </si>
  <si>
    <t>②の要件を満たしている</t>
    <rPh sb="2" eb="4">
      <t>ヨウケン</t>
    </rPh>
    <rPh sb="5" eb="6">
      <t>ミ</t>
    </rPh>
    <phoneticPr fontId="10"/>
  </si>
  <si>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</si>
  <si>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青森県</t>
  </si>
  <si>
    <t>函館市</t>
  </si>
  <si>
    <t>中央区</t>
    <rPh sb="0" eb="3">
      <t>チュウオウク</t>
    </rPh>
    <phoneticPr fontId="1"/>
  </si>
  <si>
    <t>夜間対応型訪問介護</t>
  </si>
  <si>
    <t>○×○</t>
    <phoneticPr fontId="10"/>
  </si>
  <si>
    <t>（イ）介護助手等の募集経費</t>
    <rPh sb="3" eb="5">
      <t>カイゴ</t>
    </rPh>
    <rPh sb="5" eb="7">
      <t>ジョシュ</t>
    </rPh>
    <rPh sb="7" eb="8">
      <t>トウ</t>
    </rPh>
    <rPh sb="9" eb="11">
      <t>ボシュウ</t>
    </rPh>
    <rPh sb="11" eb="13">
      <t>ケイヒ</t>
    </rPh>
    <phoneticPr fontId="6"/>
  </si>
  <si>
    <t>令和８年２月</t>
    <rPh sb="5" eb="6">
      <t>ガツ</t>
    </rPh>
    <phoneticPr fontId="10"/>
  </si>
  <si>
    <t>71</t>
    <phoneticPr fontId="97"/>
  </si>
  <si>
    <t>夜間対応型訪問介護_組合せ</t>
  </si>
  <si>
    <t>夜間対応型訪問介護①</t>
  </si>
  <si>
    <t>加算算定を誓約</t>
    <phoneticPr fontId="10"/>
  </si>
  <si>
    <t>夜間対応型訪問介護②</t>
  </si>
  <si>
    <t>ケアプランデータ連携システムへの加入を誓約</t>
    <phoneticPr fontId="10"/>
  </si>
  <si>
    <t>夜間対応型訪問介護③</t>
  </si>
  <si>
    <t>職場環境改善の取組を行っている</t>
    <phoneticPr fontId="10"/>
  </si>
  <si>
    <t>②の要件を満たしている</t>
    <phoneticPr fontId="10"/>
  </si>
  <si>
    <t>令和６年度介護人材確保・職場環境改善等事業による補助金の交付を受けている</t>
  </si>
  <si>
    <t>岩手県</t>
  </si>
  <si>
    <t>小樽市</t>
  </si>
  <si>
    <t>港区</t>
    <rPh sb="0" eb="2">
      <t>ミナトク</t>
    </rPh>
    <phoneticPr fontId="1"/>
  </si>
  <si>
    <t>定期巡回･随時対応型訪問介護看護</t>
  </si>
  <si>
    <t>○○○</t>
    <phoneticPr fontId="10"/>
  </si>
  <si>
    <t>（ウ）その他の金額　（① 業務内容の明確化と職員間の適切な役割分担の取組）</t>
    <phoneticPr fontId="10"/>
  </si>
  <si>
    <t>令和８年３月</t>
    <phoneticPr fontId="10"/>
  </si>
  <si>
    <t>76</t>
    <phoneticPr fontId="97"/>
  </si>
  <si>
    <t>定期巡回･随時対応型訪問介護看護_組合せ</t>
  </si>
  <si>
    <t>定期巡回･随時対応型訪問介護看護①</t>
  </si>
  <si>
    <t>定期巡回･随時対応型訪問介護看護②</t>
  </si>
  <si>
    <t>定期巡回･随時対応型訪問介護看護③</t>
  </si>
  <si>
    <t>宮城県</t>
  </si>
  <si>
    <t>旭川市</t>
  </si>
  <si>
    <t>新宿区</t>
    <rPh sb="0" eb="3">
      <t>シンジュクク</t>
    </rPh>
    <phoneticPr fontId="1"/>
  </si>
  <si>
    <t>訪問入浴介護</t>
    <phoneticPr fontId="10"/>
  </si>
  <si>
    <t>（ウ）その他の金額　（② 介護職員等の業務の洗い出しや棚卸しなど、現場の課題の見える化）</t>
    <phoneticPr fontId="10"/>
  </si>
  <si>
    <t>12</t>
    <phoneticPr fontId="97"/>
  </si>
  <si>
    <t>訪問入浴介護_組合せ</t>
  </si>
  <si>
    <t>訪問入浴介護①</t>
    <phoneticPr fontId="10"/>
  </si>
  <si>
    <t>訪問入浴介護②</t>
    <phoneticPr fontId="10"/>
  </si>
  <si>
    <t>訪問入浴介護③</t>
    <phoneticPr fontId="10"/>
  </si>
  <si>
    <t>秋田県</t>
  </si>
  <si>
    <t>室蘭市</t>
  </si>
  <si>
    <t>文京区</t>
    <rPh sb="0" eb="3">
      <t>ブンキョウク</t>
    </rPh>
    <phoneticPr fontId="1"/>
  </si>
  <si>
    <t>介護予防訪問入浴介護</t>
    <phoneticPr fontId="10"/>
  </si>
  <si>
    <t>（ウ）その他の金額　（③ 業務改善活動の体制構築）</t>
    <phoneticPr fontId="10"/>
  </si>
  <si>
    <t>62</t>
    <phoneticPr fontId="97"/>
  </si>
  <si>
    <t>介護予防訪問入浴介護_組合せ</t>
  </si>
  <si>
    <t>介護予防</t>
    <rPh sb="0" eb="2">
      <t>カイゴ</t>
    </rPh>
    <rPh sb="2" eb="4">
      <t>ヨボウ</t>
    </rPh>
    <phoneticPr fontId="10"/>
  </si>
  <si>
    <t>介護予防_訪問入浴介護①</t>
    <phoneticPr fontId="10"/>
  </si>
  <si>
    <t>介護予防_訪問入浴介護②</t>
  </si>
  <si>
    <t>介護予防_訪問入浴介護③</t>
  </si>
  <si>
    <t>山形県</t>
  </si>
  <si>
    <t>釧路市</t>
  </si>
  <si>
    <t>台東区</t>
    <rPh sb="0" eb="3">
      <t>タイトウク</t>
    </rPh>
    <phoneticPr fontId="1"/>
  </si>
  <si>
    <t>通所介護</t>
  </si>
  <si>
    <t>15</t>
    <phoneticPr fontId="97"/>
  </si>
  <si>
    <t>通所介護_組合せ</t>
  </si>
  <si>
    <t>通所介護①</t>
  </si>
  <si>
    <t>通所介護②</t>
  </si>
  <si>
    <t>通所介護③</t>
  </si>
  <si>
    <t>福島県</t>
  </si>
  <si>
    <t>帯広市</t>
  </si>
  <si>
    <t>墨田区</t>
    <rPh sb="0" eb="3">
      <t>スミダク</t>
    </rPh>
    <phoneticPr fontId="1"/>
  </si>
  <si>
    <t>地域密着型通所介護</t>
  </si>
  <si>
    <t>78</t>
    <phoneticPr fontId="97"/>
  </si>
  <si>
    <t>地域密着型通所介護_組合せ</t>
  </si>
  <si>
    <t>地域密着型通所介護①</t>
  </si>
  <si>
    <t>地域密着型通所介護②</t>
  </si>
  <si>
    <t>地域密着型通所介護③</t>
  </si>
  <si>
    <t>茨城県</t>
  </si>
  <si>
    <t>北見市</t>
  </si>
  <si>
    <t>江東区</t>
    <rPh sb="0" eb="3">
      <t>コウトウク</t>
    </rPh>
    <phoneticPr fontId="1"/>
  </si>
  <si>
    <t>通所リハビリテーション</t>
    <phoneticPr fontId="10"/>
  </si>
  <si>
    <t>16</t>
    <phoneticPr fontId="97"/>
  </si>
  <si>
    <t>通所リハビリテーション_組合せ</t>
  </si>
  <si>
    <t>通所リハビリテーション①</t>
    <phoneticPr fontId="10"/>
  </si>
  <si>
    <t>通所リハビリテーション②</t>
    <phoneticPr fontId="10"/>
  </si>
  <si>
    <t>通所リハビリテーション③</t>
    <phoneticPr fontId="10"/>
  </si>
  <si>
    <t>栃木県</t>
  </si>
  <si>
    <t>夕張市</t>
  </si>
  <si>
    <t>品川区</t>
    <rPh sb="0" eb="3">
      <t>シナガワク</t>
    </rPh>
    <phoneticPr fontId="1"/>
  </si>
  <si>
    <t>介護予防通所リハビリテーション</t>
    <phoneticPr fontId="10"/>
  </si>
  <si>
    <t>66</t>
    <phoneticPr fontId="97"/>
  </si>
  <si>
    <t>介護予防通所リハビリテーション_組合せ</t>
  </si>
  <si>
    <t>介護予防_通所リハビリテーション①</t>
  </si>
  <si>
    <t>介護予防_通所リハビリテーション②</t>
  </si>
  <si>
    <t>介護予防_通所リハビリテーション③</t>
  </si>
  <si>
    <t>岩見沢市</t>
  </si>
  <si>
    <t>目黒区</t>
    <rPh sb="0" eb="3">
      <t>メグロク</t>
    </rPh>
    <phoneticPr fontId="1"/>
  </si>
  <si>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</si>
  <si>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特定施設入居者生活介護</t>
    <phoneticPr fontId="10"/>
  </si>
  <si>
    <t>33</t>
    <phoneticPr fontId="97"/>
  </si>
  <si>
    <t>特定施設入居者生活介護_組合せ</t>
  </si>
  <si>
    <t>特定施設入居者生活介護①</t>
  </si>
  <si>
    <t>特定施設入居者生活介護②</t>
  </si>
  <si>
    <t>生産性向上推進体制加算Ⅰ又はⅡを算定済</t>
    <phoneticPr fontId="10"/>
  </si>
  <si>
    <t>生産性向上推進体制加算Ⅰ又はⅡの算定を誓約</t>
    <rPh sb="16" eb="18">
      <t>サンテイ</t>
    </rPh>
    <rPh sb="19" eb="21">
      <t>セイヤク</t>
    </rPh>
    <phoneticPr fontId="10"/>
  </si>
  <si>
    <t>特定施設入居者生活介護③</t>
  </si>
  <si>
    <t>埼玉県</t>
  </si>
  <si>
    <t>網走市</t>
  </si>
  <si>
    <t>大田区</t>
    <rPh sb="0" eb="3">
      <t>オオタク</t>
    </rPh>
    <phoneticPr fontId="1"/>
  </si>
  <si>
    <t>特定施設入居者生活介護（短期利用型）</t>
    <rPh sb="12" eb="14">
      <t>タンキ</t>
    </rPh>
    <rPh sb="14" eb="16">
      <t>リヨウ</t>
    </rPh>
    <rPh sb="16" eb="17">
      <t>ガタ</t>
    </rPh>
    <phoneticPr fontId="10"/>
  </si>
  <si>
    <t>27</t>
    <phoneticPr fontId="97"/>
  </si>
  <si>
    <t>特定施設入居者生活介護_短期利用型_組合せ</t>
    <phoneticPr fontId="10"/>
  </si>
  <si>
    <t>短期利用型</t>
    <rPh sb="0" eb="5">
      <t>タンキリヨウガタ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</si>
  <si>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</si>
  <si>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</si>
  <si>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</si>
  <si>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千葉県</t>
  </si>
  <si>
    <t>留萌市</t>
  </si>
  <si>
    <t>世田谷区</t>
    <rPh sb="0" eb="4">
      <t>セタガヤク</t>
    </rPh>
    <phoneticPr fontId="1"/>
  </si>
  <si>
    <t>介護予防特定施設入居者生活介護</t>
    <phoneticPr fontId="10"/>
  </si>
  <si>
    <t>35</t>
    <phoneticPr fontId="97"/>
  </si>
  <si>
    <t>介護予防特定施設入居者生活介護_組合せ</t>
  </si>
  <si>
    <t>介護予防_特定施設入居者生活介護①</t>
  </si>
  <si>
    <t>介護予防_特定施設入居者生活介護②</t>
  </si>
  <si>
    <t>介護予防_特定施設入居者生活介護③</t>
  </si>
  <si>
    <t>東京都</t>
  </si>
  <si>
    <t>苫小牧市</t>
  </si>
  <si>
    <t>渋谷区</t>
    <rPh sb="0" eb="3">
      <t>シブヤク</t>
    </rPh>
    <phoneticPr fontId="1"/>
  </si>
  <si>
    <t>地域密着型特定施設入居者生活介護</t>
    <phoneticPr fontId="10"/>
  </si>
  <si>
    <t>36</t>
    <phoneticPr fontId="97"/>
  </si>
  <si>
    <t>地域密着型特定施設入居者生活介護_組合せ</t>
  </si>
  <si>
    <t>地域密着型特定施設入居者生活介護①</t>
  </si>
  <si>
    <t>地域密着型特定施設入居者生活介護②</t>
  </si>
  <si>
    <t>生産性向上推進体制加算Ⅰ又はⅡを算定済</t>
  </si>
  <si>
    <t>生産性向上推進体制加算Ⅰ又はⅡの算定を誓約</t>
    <phoneticPr fontId="10"/>
  </si>
  <si>
    <t>地域密着型特定施設入居者生活介護③</t>
  </si>
  <si>
    <t>神奈川県</t>
  </si>
  <si>
    <t>稚内市</t>
  </si>
  <si>
    <t>中野区</t>
    <rPh sb="0" eb="3">
      <t>ナカノク</t>
    </rPh>
    <phoneticPr fontId="1"/>
  </si>
  <si>
    <t>地域密着型特定施設入居者生活介護（短期利用型）</t>
    <phoneticPr fontId="10"/>
  </si>
  <si>
    <t>地域密着型特定施設入居者生活介護（短期利用型）</t>
    <rPh sb="17" eb="22">
      <t>タンキリヨウガタ</t>
    </rPh>
    <phoneticPr fontId="10"/>
  </si>
  <si>
    <t>28</t>
    <phoneticPr fontId="97"/>
  </si>
  <si>
    <t>地域密着型特定施設入居者生活介護_短期利用型_組合せ</t>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</si>
  <si>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</si>
  <si>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</si>
  <si>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</si>
  <si>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新潟県</t>
  </si>
  <si>
    <t>美唄市</t>
  </si>
  <si>
    <t>杉並区</t>
    <rPh sb="0" eb="3">
      <t>スギナミク</t>
    </rPh>
    <phoneticPr fontId="1"/>
  </si>
  <si>
    <t>認知症対応型通所介護</t>
    <phoneticPr fontId="10"/>
  </si>
  <si>
    <t>72</t>
    <phoneticPr fontId="97"/>
  </si>
  <si>
    <t>認知症対応型通所介護_組合せ</t>
  </si>
  <si>
    <t>認知症対応型通所介護①</t>
  </si>
  <si>
    <t>認知症対応型通所介護②</t>
  </si>
  <si>
    <t>認知症対応型通所介護③</t>
  </si>
  <si>
    <t>富山県</t>
  </si>
  <si>
    <t>芦別市</t>
  </si>
  <si>
    <t>豊島区</t>
    <rPh sb="0" eb="3">
      <t>トシマク</t>
    </rPh>
    <phoneticPr fontId="1"/>
  </si>
  <si>
    <t>介護予防認知症対応型通所介護</t>
    <phoneticPr fontId="10"/>
  </si>
  <si>
    <t>74</t>
    <phoneticPr fontId="97"/>
  </si>
  <si>
    <t>介護予防認知症対応型通所介護_組合せ</t>
  </si>
  <si>
    <t>介護予防_認知症対応型通所介護①</t>
  </si>
  <si>
    <t>介護予防_認知症対応型通所介護②</t>
  </si>
  <si>
    <t>介護予防_認知症対応型通所介護③</t>
  </si>
  <si>
    <t>石川県</t>
  </si>
  <si>
    <t>江別市</t>
  </si>
  <si>
    <t>北区</t>
    <rPh sb="0" eb="2">
      <t>キタク</t>
    </rPh>
    <phoneticPr fontId="1"/>
  </si>
  <si>
    <t>小規模多機能型居宅介護</t>
    <phoneticPr fontId="10"/>
  </si>
  <si>
    <t>小規模多機能型居宅介護</t>
  </si>
  <si>
    <t>73</t>
    <phoneticPr fontId="97"/>
  </si>
  <si>
    <t>小規模多機能型居宅介護_組合せ</t>
  </si>
  <si>
    <t>小規模多機能型居宅介護①</t>
  </si>
  <si>
    <t>小規模多機能型居宅介護②</t>
  </si>
  <si>
    <t>生産性向上推進体制加算Ⅰ又はⅡの算定を誓約</t>
  </si>
  <si>
    <t>小規模多機能型居宅介護③</t>
  </si>
  <si>
    <t>令和６年度介護人材確保・職場環境改善等事業による補助金の交付を受けている</t>
    <phoneticPr fontId="10"/>
  </si>
  <si>
    <t>福井県</t>
  </si>
  <si>
    <t>赤平市</t>
  </si>
  <si>
    <t>荒川区</t>
    <rPh sb="0" eb="3">
      <t>アラカワク</t>
    </rPh>
    <phoneticPr fontId="1"/>
  </si>
  <si>
    <t>小規模多機能型居宅介護（短期利用型）</t>
    <phoneticPr fontId="10"/>
  </si>
  <si>
    <t>小規模多機能型居宅介護（短期利用型）</t>
    <rPh sb="12" eb="17">
      <t>タンキリヨウガタ</t>
    </rPh>
    <phoneticPr fontId="10"/>
  </si>
  <si>
    <t>68</t>
    <phoneticPr fontId="97"/>
  </si>
  <si>
    <t>小規模多機能型居宅介護_短期利用型_組合せ</t>
    <phoneticPr fontId="10"/>
  </si>
  <si>
    <t>短期利用型</t>
    <rPh sb="0" eb="2">
      <t>タンキ</t>
    </rPh>
    <rPh sb="2" eb="4">
      <t>リヨウ</t>
    </rPh>
    <rPh sb="4" eb="5">
      <t>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</si>
  <si>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</si>
  <si>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</si>
  <si>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</si>
  <si>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山梨県</t>
  </si>
  <si>
    <t>紋別市</t>
  </si>
  <si>
    <t>板橋区</t>
    <rPh sb="0" eb="3">
      <t>イタバシク</t>
    </rPh>
    <phoneticPr fontId="1"/>
  </si>
  <si>
    <t>介護予防小規模多機能型居宅介護</t>
    <phoneticPr fontId="10"/>
  </si>
  <si>
    <t>75</t>
    <phoneticPr fontId="97"/>
  </si>
  <si>
    <t>介護予防小規模多機能型居宅介護_組合せ</t>
  </si>
  <si>
    <t>介護予防_小規模多機能型居宅介護①</t>
  </si>
  <si>
    <t>介護予防_小規模多機能型居宅介護②</t>
  </si>
  <si>
    <t>介護予防_小規模多機能型居宅介護③</t>
  </si>
  <si>
    <t>岐阜県</t>
  </si>
  <si>
    <t>名寄市</t>
  </si>
  <si>
    <t>練馬区</t>
    <rPh sb="0" eb="3">
      <t>ネリマク</t>
    </rPh>
    <phoneticPr fontId="1"/>
  </si>
  <si>
    <t>介護予防小規模多機能型居宅介護（短期利用型）</t>
    <rPh sb="16" eb="21">
      <t>タンキリヨウガタ</t>
    </rPh>
    <phoneticPr fontId="10"/>
  </si>
  <si>
    <t>介護予防小規模多機能型居宅介護（短期利用型）</t>
    <phoneticPr fontId="10"/>
  </si>
  <si>
    <t>69</t>
    <phoneticPr fontId="97"/>
  </si>
  <si>
    <t>介護予防小規模多機能型居宅介護_短期利用型_組合せ</t>
    <phoneticPr fontId="10"/>
  </si>
  <si>
    <t>介護予防・短期利用型</t>
    <rPh sb="0" eb="2">
      <t>カイゴ</t>
    </rPh>
    <rPh sb="2" eb="4">
      <t>ヨボウ</t>
    </rPh>
    <rPh sb="5" eb="7">
      <t>タンキ</t>
    </rPh>
    <rPh sb="7" eb="9">
      <t>リヨウ</t>
    </rPh>
    <rPh sb="9" eb="10">
      <t>ガタ</t>
    </rPh>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</si>
  <si>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</si>
  <si>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</si>
  <si>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</si>
  <si>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静岡県</t>
  </si>
  <si>
    <t>三笠市</t>
  </si>
  <si>
    <t>足立区</t>
    <rPh sb="0" eb="3">
      <t>アダチク</t>
    </rPh>
    <phoneticPr fontId="1"/>
  </si>
  <si>
    <t>看護小規模多機能型居宅介護</t>
  </si>
  <si>
    <t>77</t>
    <phoneticPr fontId="97"/>
  </si>
  <si>
    <t>看護小規模多機能型居宅介護_組合せ</t>
  </si>
  <si>
    <t>看護小規模多機能型居宅介護①</t>
  </si>
  <si>
    <t>看護小規模多機能型居宅介護②</t>
  </si>
  <si>
    <t>看護小規模多機能型居宅介護③</t>
  </si>
  <si>
    <t>愛知県</t>
  </si>
  <si>
    <t>根室市</t>
  </si>
  <si>
    <t>葛飾区</t>
    <rPh sb="0" eb="3">
      <t>カツシカク</t>
    </rPh>
    <phoneticPr fontId="1"/>
  </si>
  <si>
    <t>看護小規模多機能型居宅介護（短期利用型）</t>
    <rPh sb="14" eb="19">
      <t>タンキリヨウガタ</t>
    </rPh>
    <phoneticPr fontId="10"/>
  </si>
  <si>
    <t>79</t>
    <phoneticPr fontId="97"/>
  </si>
  <si>
    <t>看護小規模多機能型居宅介護_短期利用型_組合せ</t>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</si>
  <si>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</si>
  <si>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</si>
  <si>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</si>
  <si>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三重県</t>
  </si>
  <si>
    <t>千歳市</t>
  </si>
  <si>
    <t>江戸川区</t>
    <rPh sb="0" eb="4">
      <t>エドガワク</t>
    </rPh>
    <phoneticPr fontId="1"/>
  </si>
  <si>
    <t>認知症対応型共同生活介護</t>
    <phoneticPr fontId="10"/>
  </si>
  <si>
    <t>認知症対応型共同生活介護</t>
  </si>
  <si>
    <t>32</t>
    <phoneticPr fontId="97"/>
  </si>
  <si>
    <t>認知症対応型共同生活介護_組合せ</t>
  </si>
  <si>
    <t>認知症対応型共同生活介護①</t>
  </si>
  <si>
    <t>認知症対応型共同生活介護②</t>
  </si>
  <si>
    <t>認知症対応型共同生活介護③</t>
  </si>
  <si>
    <t>滋賀県</t>
  </si>
  <si>
    <t>滝川市</t>
  </si>
  <si>
    <t>2級地</t>
    <rPh sb="1" eb="3">
      <t>キュウチ</t>
    </rPh>
    <phoneticPr fontId="56"/>
  </si>
  <si>
    <t>調布市</t>
  </si>
  <si>
    <t>認知症対応型共同生活介護（短期利用型）</t>
    <phoneticPr fontId="10"/>
  </si>
  <si>
    <t>38</t>
    <phoneticPr fontId="97"/>
  </si>
  <si>
    <t>認知症対応型共同生活介護_短期利用型_組合せ</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</si>
  <si>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</si>
  <si>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</si>
  <si>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</si>
  <si>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京都府</t>
  </si>
  <si>
    <t>砂川市</t>
  </si>
  <si>
    <t>町田市</t>
    <rPh sb="0" eb="3">
      <t>マチダシ</t>
    </rPh>
    <phoneticPr fontId="1"/>
  </si>
  <si>
    <t>介護予防認知症対応型共同生活介護</t>
    <rPh sb="0" eb="2">
      <t>カイゴ</t>
    </rPh>
    <rPh sb="2" eb="4">
      <t>ヨボウ</t>
    </rPh>
    <phoneticPr fontId="10"/>
  </si>
  <si>
    <t>介護予防認知症対応型共同生活介護</t>
  </si>
  <si>
    <t>37</t>
    <phoneticPr fontId="97"/>
  </si>
  <si>
    <t>介護予防認知症対応型共同生活介護_組合せ</t>
  </si>
  <si>
    <t>介護予防_認知症対応型共同生活介護①</t>
  </si>
  <si>
    <t>介護予防_認知症対応型共同生活介護②</t>
  </si>
  <si>
    <t>介護予防_認知症対応型共同生活介護③</t>
  </si>
  <si>
    <t>大阪府</t>
  </si>
  <si>
    <t>歌志内市</t>
  </si>
  <si>
    <t>狛江市</t>
    <rPh sb="0" eb="3">
      <t>コマエシ</t>
    </rPh>
    <phoneticPr fontId="1"/>
  </si>
  <si>
    <t>介護予防認知症対応型共同生活介護（短期利用型）</t>
    <rPh sb="0" eb="2">
      <t>カイゴ</t>
    </rPh>
    <rPh sb="2" eb="4">
      <t>ヨボウ</t>
    </rPh>
    <phoneticPr fontId="10"/>
  </si>
  <si>
    <t>介護予防認知症対応型共同生活介護（短期利用型）</t>
    <phoneticPr fontId="10"/>
  </si>
  <si>
    <t>39</t>
    <phoneticPr fontId="97"/>
  </si>
  <si>
    <t>介護予防認知症対応型共同生活介護_短期利用型_組合せ</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</si>
  <si>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</si>
  <si>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</si>
  <si>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</si>
  <si>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兵庫県</t>
  </si>
  <si>
    <t>深川市</t>
  </si>
  <si>
    <t>多摩市</t>
    <rPh sb="0" eb="3">
      <t>タマシ</t>
    </rPh>
    <phoneticPr fontId="1"/>
  </si>
  <si>
    <t>介護老人福祉施設</t>
    <phoneticPr fontId="10"/>
  </si>
  <si>
    <t>介護老人福祉施設</t>
  </si>
  <si>
    <t>51</t>
    <phoneticPr fontId="97"/>
  </si>
  <si>
    <t>介護老人福祉施設_組合せ</t>
  </si>
  <si>
    <t>介護老人福祉施設①</t>
  </si>
  <si>
    <t>介護老人福祉施設②</t>
  </si>
  <si>
    <t>介護老人福祉施設③</t>
  </si>
  <si>
    <t>奈良県</t>
  </si>
  <si>
    <t>富良野市</t>
  </si>
  <si>
    <t>神奈川県</t>
    <rPh sb="0" eb="4">
      <t>カナガワケン</t>
    </rPh>
    <phoneticPr fontId="10"/>
  </si>
  <si>
    <t>横浜市</t>
    <rPh sb="0" eb="3">
      <t>ヨコハマシ</t>
    </rPh>
    <phoneticPr fontId="1"/>
  </si>
  <si>
    <t>地域密着型介護老人福祉施設</t>
  </si>
  <si>
    <t>54</t>
    <phoneticPr fontId="97"/>
  </si>
  <si>
    <t>地域密着型介護老人福祉施設_組合せ</t>
  </si>
  <si>
    <t>地域密着型介護老人福祉施設①</t>
  </si>
  <si>
    <t>地域密着型介護老人福祉施設②</t>
  </si>
  <si>
    <t>地域密着型介護老人福祉施設③</t>
  </si>
  <si>
    <t>和歌山県</t>
  </si>
  <si>
    <t>登別市</t>
  </si>
  <si>
    <t>川崎市</t>
    <rPh sb="0" eb="3">
      <t>カワサキシ</t>
    </rPh>
    <phoneticPr fontId="1"/>
  </si>
  <si>
    <t>短期入所生活介護</t>
    <phoneticPr fontId="10"/>
  </si>
  <si>
    <t>短期入所生活介護</t>
  </si>
  <si>
    <t>21</t>
    <phoneticPr fontId="97"/>
  </si>
  <si>
    <t>短期入所生活介護_組合せ</t>
  </si>
  <si>
    <t>短期入所生活介護①</t>
  </si>
  <si>
    <t>短期入所生活介護②</t>
  </si>
  <si>
    <t>短期入所生活介護③</t>
  </si>
  <si>
    <t>鳥取県</t>
  </si>
  <si>
    <t>恵庭市</t>
  </si>
  <si>
    <t>大阪府</t>
    <rPh sb="0" eb="3">
      <t>オオサカフ</t>
    </rPh>
    <phoneticPr fontId="10"/>
  </si>
  <si>
    <t>大阪市</t>
    <rPh sb="0" eb="3">
      <t>オオサカシ</t>
    </rPh>
    <phoneticPr fontId="1"/>
  </si>
  <si>
    <t>介護予防短期入所生活介護</t>
    <phoneticPr fontId="10"/>
  </si>
  <si>
    <t>介護予防短期入所生活介護</t>
  </si>
  <si>
    <t>24</t>
    <phoneticPr fontId="97"/>
  </si>
  <si>
    <t>介護予防短期入所生活介護_組合せ</t>
  </si>
  <si>
    <t>介護予防_短期入所生活介護①</t>
  </si>
  <si>
    <t>介護予防_短期入所生活介護②</t>
  </si>
  <si>
    <t>介護予防_短期入所生活介護③</t>
  </si>
  <si>
    <t>島根県</t>
  </si>
  <si>
    <t>伊達市</t>
  </si>
  <si>
    <t>3級地</t>
    <rPh sb="1" eb="3">
      <t>キュウチ</t>
    </rPh>
    <phoneticPr fontId="56"/>
  </si>
  <si>
    <t>埼玉県</t>
    <rPh sb="0" eb="3">
      <t>サイタマケン</t>
    </rPh>
    <phoneticPr fontId="10"/>
  </si>
  <si>
    <t>さいたま市</t>
  </si>
  <si>
    <t>介護老人保健施設</t>
    <phoneticPr fontId="10"/>
  </si>
  <si>
    <t>介護老人保健施設</t>
  </si>
  <si>
    <t>52</t>
    <phoneticPr fontId="97"/>
  </si>
  <si>
    <t>介護老人保健施設_組合せ</t>
  </si>
  <si>
    <t>介護老人保健施設①</t>
  </si>
  <si>
    <t>介護老人保健施設②</t>
  </si>
  <si>
    <t>介護老人保健施設③</t>
  </si>
  <si>
    <t>岡山県</t>
  </si>
  <si>
    <t>北広島市</t>
  </si>
  <si>
    <t>千葉県</t>
    <rPh sb="0" eb="3">
      <t>チバケン</t>
    </rPh>
    <phoneticPr fontId="10"/>
  </si>
  <si>
    <t>千葉市</t>
  </si>
  <si>
    <t>短期入所療養介護（老健）</t>
    <phoneticPr fontId="10"/>
  </si>
  <si>
    <t>短期入所療養介護（老健）</t>
  </si>
  <si>
    <t>22</t>
    <phoneticPr fontId="97"/>
  </si>
  <si>
    <t>短期入所療養介護_老健_組合せ</t>
    <phoneticPr fontId="10"/>
  </si>
  <si>
    <t>短期入所療養介護老健①</t>
  </si>
  <si>
    <t>短期入所療養介護老健②</t>
  </si>
  <si>
    <t>短期入所療養介護老健③</t>
  </si>
  <si>
    <t>広島県</t>
  </si>
  <si>
    <t>石狩市</t>
  </si>
  <si>
    <t>浦安市</t>
  </si>
  <si>
    <t>介護予防短期入所療養介護（老健）</t>
    <phoneticPr fontId="10"/>
  </si>
  <si>
    <t>介護予防短期入所療養介護（老健）</t>
  </si>
  <si>
    <t>25</t>
    <phoneticPr fontId="97"/>
  </si>
  <si>
    <t>介護予防短期入所療養介護_老健_組合せ</t>
    <phoneticPr fontId="10"/>
  </si>
  <si>
    <t>介護予防_短期入所療養介護老健①</t>
    <phoneticPr fontId="10"/>
  </si>
  <si>
    <t>介護予防_短期入所療養介護老健_②</t>
  </si>
  <si>
    <t>介護予防_短期入所療養介護老健③</t>
    <phoneticPr fontId="10"/>
  </si>
  <si>
    <t>山口県</t>
  </si>
  <si>
    <t>北斗市</t>
  </si>
  <si>
    <t>八王子市</t>
  </si>
  <si>
    <t>短期入所療養介護 （病院等)</t>
    <phoneticPr fontId="10"/>
  </si>
  <si>
    <t>23</t>
    <phoneticPr fontId="97"/>
  </si>
  <si>
    <t>短期入所療養介護_病院等_組合せ</t>
    <phoneticPr fontId="10"/>
  </si>
  <si>
    <t>短期入所療養介護_病院等①</t>
    <rPh sb="9" eb="11">
      <t>ビョウイン</t>
    </rPh>
    <rPh sb="11" eb="12">
      <t>トウ</t>
    </rPh>
    <phoneticPr fontId="10"/>
  </si>
  <si>
    <t>短期入所療養介護_病院等②</t>
    <rPh sb="9" eb="11">
      <t>ビョウイン</t>
    </rPh>
    <phoneticPr fontId="10"/>
  </si>
  <si>
    <t>短期入所療養介護_病院等③</t>
    <rPh sb="9" eb="11">
      <t>ビョウイン</t>
    </rPh>
    <rPh sb="11" eb="12">
      <t>トウ</t>
    </rPh>
    <phoneticPr fontId="10"/>
  </si>
  <si>
    <t>徳島県</t>
  </si>
  <si>
    <t>当別町</t>
  </si>
  <si>
    <t>武蔵野市</t>
  </si>
  <si>
    <t>介護予防短期入所療養介護 （病院等)</t>
    <phoneticPr fontId="10"/>
  </si>
  <si>
    <t>26</t>
    <phoneticPr fontId="97"/>
  </si>
  <si>
    <t>介護予防短期入所療養介護_病院等_組合せ</t>
    <phoneticPr fontId="10"/>
  </si>
  <si>
    <t>介護予防_短期入所療養介護_病院等①</t>
    <rPh sb="14" eb="16">
      <t>ビョウイン</t>
    </rPh>
    <rPh sb="16" eb="17">
      <t>トウ</t>
    </rPh>
    <phoneticPr fontId="10"/>
  </si>
  <si>
    <t>介護予防_短期入所療養介護_病院等②</t>
    <rPh sb="14" eb="16">
      <t>ビョウイン</t>
    </rPh>
    <rPh sb="16" eb="17">
      <t>トウ</t>
    </rPh>
    <phoneticPr fontId="10"/>
  </si>
  <si>
    <t>介護予防_短期入所療養介護_病院等③</t>
    <phoneticPr fontId="10"/>
  </si>
  <si>
    <t>香川県</t>
  </si>
  <si>
    <t>新篠津村</t>
  </si>
  <si>
    <t>三鷹市</t>
  </si>
  <si>
    <t>介護医療院</t>
    <rPh sb="2" eb="4">
      <t>イリョウ</t>
    </rPh>
    <rPh sb="4" eb="5">
      <t>イン</t>
    </rPh>
    <phoneticPr fontId="10"/>
  </si>
  <si>
    <t>介護医療院</t>
  </si>
  <si>
    <t>55</t>
    <phoneticPr fontId="97"/>
  </si>
  <si>
    <t>介護医療院_組合せ</t>
  </si>
  <si>
    <t>介護医療院①</t>
  </si>
  <si>
    <t>介護医療院②</t>
  </si>
  <si>
    <t>介護医療院③</t>
  </si>
  <si>
    <t>愛媛県</t>
  </si>
  <si>
    <t>松前町</t>
  </si>
  <si>
    <t>青梅市</t>
  </si>
  <si>
    <t>短期入所療養介護 （医療院)</t>
    <rPh sb="10" eb="12">
      <t>イリョウ</t>
    </rPh>
    <rPh sb="12" eb="13">
      <t>イン</t>
    </rPh>
    <phoneticPr fontId="10"/>
  </si>
  <si>
    <t>2A</t>
    <phoneticPr fontId="97"/>
  </si>
  <si>
    <t>短期入所療養介護 _医療院_組合せ</t>
    <phoneticPr fontId="10"/>
  </si>
  <si>
    <t>短期入所療養介護_医療院①</t>
    <phoneticPr fontId="10"/>
  </si>
  <si>
    <t>短期入所療養介護_医療院②</t>
    <phoneticPr fontId="10"/>
  </si>
  <si>
    <t>短期入所療養介護_医療院③</t>
    <phoneticPr fontId="10"/>
  </si>
  <si>
    <t>高知県</t>
  </si>
  <si>
    <t>福島町</t>
  </si>
  <si>
    <t>府中市</t>
    <phoneticPr fontId="10"/>
  </si>
  <si>
    <t>介護予防短期入所療養介護 （医療院)</t>
    <rPh sb="14" eb="16">
      <t>イリョウ</t>
    </rPh>
    <rPh sb="16" eb="17">
      <t>イン</t>
    </rPh>
    <phoneticPr fontId="10"/>
  </si>
  <si>
    <t>2B</t>
    <phoneticPr fontId="97"/>
  </si>
  <si>
    <t>介護予防短期入所療養介護_医療院_組合せ</t>
    <phoneticPr fontId="10"/>
  </si>
  <si>
    <t>介護予防_短期入所療養介護_医療院①</t>
    <phoneticPr fontId="10"/>
  </si>
  <si>
    <t>介護予防_短期入所療養介護_医療院②</t>
    <phoneticPr fontId="10"/>
  </si>
  <si>
    <t>介護予防_短期入所療養介護_医療院③</t>
    <phoneticPr fontId="10"/>
  </si>
  <si>
    <t>福岡県</t>
  </si>
  <si>
    <t>知内町</t>
  </si>
  <si>
    <t>小金井市</t>
  </si>
  <si>
    <t>訪問型サービス（独自）</t>
    <rPh sb="0" eb="2">
      <t>ホウモン</t>
    </rPh>
    <rPh sb="2" eb="3">
      <t>ガタ</t>
    </rPh>
    <rPh sb="8" eb="10">
      <t>ドクジ</t>
    </rPh>
    <phoneticPr fontId="97"/>
  </si>
  <si>
    <t>A2</t>
    <phoneticPr fontId="97"/>
  </si>
  <si>
    <t>訪問型サービス_独自_組合せ</t>
    <phoneticPr fontId="10"/>
  </si>
  <si>
    <t>総合事業</t>
    <rPh sb="0" eb="2">
      <t>ソウゴウ</t>
    </rPh>
    <rPh sb="2" eb="4">
      <t>ジギョウ</t>
    </rPh>
    <phoneticPr fontId="10"/>
  </si>
  <si>
    <t>訪問型サービス_独自①</t>
    <phoneticPr fontId="10"/>
  </si>
  <si>
    <t>加算算定済</t>
    <phoneticPr fontId="10"/>
  </si>
  <si>
    <t>訪問型サービス_独自②</t>
  </si>
  <si>
    <t>訪問型サービス_独自③</t>
    <phoneticPr fontId="10"/>
  </si>
  <si>
    <t>佐賀県</t>
  </si>
  <si>
    <t>木古内町</t>
  </si>
  <si>
    <t>小平市</t>
  </si>
  <si>
    <t>訪問型サービス（独自／定率）</t>
    <rPh sb="0" eb="2">
      <t>ホウモン</t>
    </rPh>
    <rPh sb="2" eb="3">
      <t>ガタ</t>
    </rPh>
    <rPh sb="8" eb="10">
      <t>ドクジ</t>
    </rPh>
    <rPh sb="11" eb="13">
      <t>テイリツ</t>
    </rPh>
    <phoneticPr fontId="97"/>
  </si>
  <si>
    <t>A3</t>
    <phoneticPr fontId="97"/>
  </si>
  <si>
    <t>訪問型サービス_独自_定率_組合せ</t>
    <phoneticPr fontId="10"/>
  </si>
  <si>
    <t>訪問型サービス_独自_定率①</t>
    <phoneticPr fontId="10"/>
  </si>
  <si>
    <t>訪問型サービス_独自_定率②</t>
  </si>
  <si>
    <t>訪問型サービス_独自_定率③</t>
    <phoneticPr fontId="10"/>
  </si>
  <si>
    <t>長崎県</t>
  </si>
  <si>
    <t>七飯町</t>
  </si>
  <si>
    <t>日野市</t>
  </si>
  <si>
    <t>訪問型サービス（独自／定額）</t>
    <rPh sb="0" eb="2">
      <t>ホウモン</t>
    </rPh>
    <rPh sb="2" eb="3">
      <t>ガタ</t>
    </rPh>
    <rPh sb="8" eb="10">
      <t>ドクジ</t>
    </rPh>
    <rPh sb="11" eb="13">
      <t>テイガク</t>
    </rPh>
    <phoneticPr fontId="97"/>
  </si>
  <si>
    <t>A4</t>
    <phoneticPr fontId="97"/>
  </si>
  <si>
    <t>訪問型サービス_独自_定額_組合せ</t>
    <phoneticPr fontId="10"/>
  </si>
  <si>
    <t>訪問型サービス_独自_定額①</t>
    <phoneticPr fontId="10"/>
  </si>
  <si>
    <t>訪問型サービス_独自_定額②</t>
    <phoneticPr fontId="10"/>
  </si>
  <si>
    <t>訪問型サービス_独自_定額③</t>
    <phoneticPr fontId="10"/>
  </si>
  <si>
    <t>熊本県</t>
  </si>
  <si>
    <t>鹿部町</t>
  </si>
  <si>
    <t>東村山市</t>
    <rPh sb="0" eb="4">
      <t>ヒガシムラヤマシ</t>
    </rPh>
    <phoneticPr fontId="1"/>
  </si>
  <si>
    <t>通所型サービス（独自）</t>
    <rPh sb="0" eb="2">
      <t>ツウショ</t>
    </rPh>
    <rPh sb="2" eb="3">
      <t>ガタ</t>
    </rPh>
    <rPh sb="8" eb="10">
      <t>ドクジ</t>
    </rPh>
    <phoneticPr fontId="97"/>
  </si>
  <si>
    <t>A6</t>
    <phoneticPr fontId="97"/>
  </si>
  <si>
    <t>通所型サービス_独自_組合せ</t>
    <phoneticPr fontId="10"/>
  </si>
  <si>
    <t>通所型サービス_独自①</t>
    <phoneticPr fontId="10"/>
  </si>
  <si>
    <t>通所型サービス_独自②</t>
    <phoneticPr fontId="10"/>
  </si>
  <si>
    <t>ケアプランデータ連携システムへの加入を誓約</t>
  </si>
  <si>
    <t>通所型サービス_独自③</t>
    <phoneticPr fontId="10"/>
  </si>
  <si>
    <t>大分県</t>
  </si>
  <si>
    <t>森町</t>
  </si>
  <si>
    <t>国分寺市</t>
  </si>
  <si>
    <t>通所型サービス（独自／定率）</t>
    <rPh sb="0" eb="2">
      <t>ツウショ</t>
    </rPh>
    <rPh sb="2" eb="3">
      <t>ガタ</t>
    </rPh>
    <rPh sb="8" eb="10">
      <t>ドクジ</t>
    </rPh>
    <rPh sb="11" eb="13">
      <t>テイリツ</t>
    </rPh>
    <phoneticPr fontId="97"/>
  </si>
  <si>
    <t>A7</t>
    <phoneticPr fontId="97"/>
  </si>
  <si>
    <t>通所型サービス_独自_定率_組合せ</t>
    <phoneticPr fontId="10"/>
  </si>
  <si>
    <t>通所型サービス_独自_定率①</t>
    <phoneticPr fontId="10"/>
  </si>
  <si>
    <t>通所型サービス_独自_定率②</t>
    <phoneticPr fontId="10"/>
  </si>
  <si>
    <t>通所型サービス_独自_定率③</t>
    <phoneticPr fontId="10"/>
  </si>
  <si>
    <t>宮崎県</t>
  </si>
  <si>
    <t>八雲町</t>
  </si>
  <si>
    <t>国立市</t>
  </si>
  <si>
    <t>通所型サービス（独自／定額）</t>
    <rPh sb="0" eb="2">
      <t>ツウショ</t>
    </rPh>
    <rPh sb="2" eb="3">
      <t>ガタ</t>
    </rPh>
    <rPh sb="8" eb="10">
      <t>ドクジ</t>
    </rPh>
    <rPh sb="11" eb="13">
      <t>テイガク</t>
    </rPh>
    <phoneticPr fontId="97"/>
  </si>
  <si>
    <t>A8</t>
    <phoneticPr fontId="97"/>
  </si>
  <si>
    <t>通所型サービス_独自_定額_組合せ</t>
    <phoneticPr fontId="10"/>
  </si>
  <si>
    <t>通所型サービス_独自_定額①</t>
    <phoneticPr fontId="10"/>
  </si>
  <si>
    <t>通所型サービス_独自_定額②</t>
    <phoneticPr fontId="10"/>
  </si>
  <si>
    <t>通所型サービス_独自_定額③</t>
    <phoneticPr fontId="10"/>
  </si>
  <si>
    <t>鹿児島県</t>
  </si>
  <si>
    <t>長万部町</t>
  </si>
  <si>
    <t>清瀬市</t>
    <rPh sb="0" eb="3">
      <t>キヨセシ</t>
    </rPh>
    <phoneticPr fontId="1"/>
  </si>
  <si>
    <t>介護予防ケアマネジメント</t>
    <rPh sb="0" eb="2">
      <t>カイゴ</t>
    </rPh>
    <rPh sb="2" eb="4">
      <t>ヨボウ</t>
    </rPh>
    <phoneticPr fontId="10"/>
  </si>
  <si>
    <t>AF</t>
    <phoneticPr fontId="10"/>
  </si>
  <si>
    <t>介護予防ケアマネジメント_組合せ</t>
    <phoneticPr fontId="10"/>
  </si>
  <si>
    <t>加算対象外</t>
    <rPh sb="0" eb="5">
      <t>カサンタイショウガイ</t>
    </rPh>
    <phoneticPr fontId="10"/>
  </si>
  <si>
    <t>介護予防ケアマネジメント①</t>
    <phoneticPr fontId="10"/>
  </si>
  <si>
    <t>加算Ⅳに準ずる要件を満たす</t>
    <rPh sb="0" eb="2">
      <t>カサン</t>
    </rPh>
    <rPh sb="4" eb="5">
      <t>ジュン</t>
    </rPh>
    <rPh sb="7" eb="9">
      <t>ヨウケン</t>
    </rPh>
    <rPh sb="10" eb="11">
      <t>ミ</t>
    </rPh>
    <phoneticPr fontId="10"/>
  </si>
  <si>
    <t>加算Ⅳに準ずる要件を満たすことを誓約</t>
    <rPh sb="0" eb="2">
      <t>カサン</t>
    </rPh>
    <rPh sb="4" eb="5">
      <t>ジュン</t>
    </rPh>
    <rPh sb="7" eb="9">
      <t>ヨウケン</t>
    </rPh>
    <rPh sb="10" eb="11">
      <t>ミ</t>
    </rPh>
    <rPh sb="16" eb="18">
      <t>セイヤク</t>
    </rPh>
    <phoneticPr fontId="10"/>
  </si>
  <si>
    <t>社会福祉連携推進法人に所属</t>
    <phoneticPr fontId="10"/>
  </si>
  <si>
    <t>介護予防ケアマネジメント②</t>
    <phoneticPr fontId="10"/>
  </si>
  <si>
    <t>介護予防ケアマネジメント③</t>
    <phoneticPr fontId="10"/>
  </si>
  <si>
    <t>沖縄県</t>
  </si>
  <si>
    <t>江差町</t>
  </si>
  <si>
    <t>東久留米市</t>
  </si>
  <si>
    <t>訪問看護</t>
  </si>
  <si>
    <t>訪問看護組合せ</t>
  </si>
  <si>
    <t>加算対象外</t>
    <rPh sb="0" eb="2">
      <t>カサン</t>
    </rPh>
    <rPh sb="2" eb="5">
      <t>タイショウガイ</t>
    </rPh>
    <phoneticPr fontId="10"/>
  </si>
  <si>
    <t>訪問看護①</t>
  </si>
  <si>
    <t>訪問看護②</t>
  </si>
  <si>
    <t>訪問看護③</t>
  </si>
  <si>
    <t>上ノ国町</t>
  </si>
  <si>
    <t>稲城市</t>
  </si>
  <si>
    <t>介護予防訪問看護</t>
  </si>
  <si>
    <t>介護予防訪問看護_組合せ</t>
  </si>
  <si>
    <t>介護予防_訪問看護①</t>
  </si>
  <si>
    <t>介護予防_訪問看護②</t>
  </si>
  <si>
    <t>介護予防_訪問看護③</t>
  </si>
  <si>
    <t>厚沢部町</t>
  </si>
  <si>
    <t>西東京市</t>
  </si>
  <si>
    <t>訪問リハビリテーション</t>
  </si>
  <si>
    <t>訪問リハビリテーション組合せ</t>
  </si>
  <si>
    <t>介護予防訪問リハビリテーション①</t>
  </si>
  <si>
    <t>介護予防訪問リハビリテーション②</t>
  </si>
  <si>
    <t>介護予防訪問リハビリテーション③</t>
  </si>
  <si>
    <t>乙部町</t>
  </si>
  <si>
    <t>鎌倉市</t>
  </si>
  <si>
    <t>介護予防訪問リハビリテーション</t>
  </si>
  <si>
    <t>介護予防訪問リハビリテーション_組合せ</t>
  </si>
  <si>
    <t>介護予防_訪問リハビリテーション①</t>
  </si>
  <si>
    <t>介護予防_訪問リハビリテーション②</t>
  </si>
  <si>
    <t>介護予防_訪問リハビリテーション③</t>
  </si>
  <si>
    <t>奥尻町</t>
  </si>
  <si>
    <t>厚木市</t>
  </si>
  <si>
    <t>居宅介護支援</t>
    <phoneticPr fontId="10"/>
  </si>
  <si>
    <t>居宅介護支援_組合せ</t>
  </si>
  <si>
    <t>居宅介護支援①</t>
    <phoneticPr fontId="10"/>
  </si>
  <si>
    <t>居宅介護支援②</t>
    <phoneticPr fontId="10"/>
  </si>
  <si>
    <t>居宅介護支援③</t>
    <phoneticPr fontId="10"/>
  </si>
  <si>
    <t>今金町</t>
  </si>
  <si>
    <t>愛知県</t>
    <rPh sb="0" eb="3">
      <t>アイチケン</t>
    </rPh>
    <phoneticPr fontId="10"/>
  </si>
  <si>
    <t>名古屋市</t>
  </si>
  <si>
    <t>介護予防支援</t>
    <phoneticPr fontId="10"/>
  </si>
  <si>
    <t>介護予防支援_組合せ</t>
  </si>
  <si>
    <t>介護予防支援①</t>
    <phoneticPr fontId="10"/>
  </si>
  <si>
    <t>介護予防支援②</t>
    <phoneticPr fontId="10"/>
  </si>
  <si>
    <t>介護予防支援③</t>
    <phoneticPr fontId="10"/>
  </si>
  <si>
    <t>せたな町</t>
  </si>
  <si>
    <t>刈谷市</t>
  </si>
  <si>
    <t>島牧村</t>
  </si>
  <si>
    <t>豊田市</t>
  </si>
  <si>
    <t>寿都町</t>
  </si>
  <si>
    <t>守口市</t>
  </si>
  <si>
    <t>黒松内町</t>
  </si>
  <si>
    <t>大東市</t>
  </si>
  <si>
    <t>蘭越町</t>
  </si>
  <si>
    <t>門真市</t>
  </si>
  <si>
    <t>ニセコ町</t>
  </si>
  <si>
    <t>兵庫県</t>
    <rPh sb="0" eb="3">
      <t>ヒョウゴケン</t>
    </rPh>
    <phoneticPr fontId="10"/>
  </si>
  <si>
    <t>西宮市</t>
  </si>
  <si>
    <t>真狩村</t>
  </si>
  <si>
    <t>芦屋市</t>
  </si>
  <si>
    <t>留寿都村</t>
  </si>
  <si>
    <t>宝塚市</t>
  </si>
  <si>
    <t>喜茂別町</t>
  </si>
  <si>
    <t>4級地</t>
    <rPh sb="1" eb="3">
      <t>キュウチ</t>
    </rPh>
    <phoneticPr fontId="56"/>
  </si>
  <si>
    <t>牛久市</t>
  </si>
  <si>
    <t>京極町</t>
  </si>
  <si>
    <t>朝霞市</t>
  </si>
  <si>
    <t>倶知安町</t>
  </si>
  <si>
    <t>志木市</t>
    <rPh sb="0" eb="3">
      <t>シキシ</t>
    </rPh>
    <phoneticPr fontId="1"/>
  </si>
  <si>
    <t>共和町</t>
  </si>
  <si>
    <t>和光市</t>
    <rPh sb="0" eb="3">
      <t>ワコウシ</t>
    </rPh>
    <phoneticPr fontId="1"/>
  </si>
  <si>
    <t>岩内町</t>
  </si>
  <si>
    <t>船橋市</t>
  </si>
  <si>
    <t>泊村</t>
  </si>
  <si>
    <t>成田市</t>
  </si>
  <si>
    <t>神恵内村</t>
  </si>
  <si>
    <t>習志野市</t>
  </si>
  <si>
    <t>積丹町</t>
  </si>
  <si>
    <t>立川市</t>
  </si>
  <si>
    <t>古平町</t>
  </si>
  <si>
    <t>昭島市</t>
  </si>
  <si>
    <t>仁木町</t>
  </si>
  <si>
    <t>東大和市</t>
  </si>
  <si>
    <t>余市町</t>
  </si>
  <si>
    <t>相模原市</t>
  </si>
  <si>
    <t>赤井川村</t>
  </si>
  <si>
    <t>横須賀市</t>
  </si>
  <si>
    <t>南幌町</t>
  </si>
  <si>
    <t>藤沢市</t>
  </si>
  <si>
    <t>奈井江町</t>
  </si>
  <si>
    <t>逗子市</t>
  </si>
  <si>
    <t>上砂川町</t>
  </si>
  <si>
    <t>三浦市</t>
  </si>
  <si>
    <t>由仁町</t>
  </si>
  <si>
    <t>海老名市</t>
    <rPh sb="0" eb="4">
      <t>エビナシ</t>
    </rPh>
    <phoneticPr fontId="1"/>
  </si>
  <si>
    <t>長沼町</t>
  </si>
  <si>
    <t>豊中市</t>
  </si>
  <si>
    <t>栗山町</t>
  </si>
  <si>
    <t>池田市</t>
  </si>
  <si>
    <t>月形町</t>
  </si>
  <si>
    <t>吹田市</t>
  </si>
  <si>
    <t>浦臼町</t>
  </si>
  <si>
    <t>高槻市</t>
  </si>
  <si>
    <t>新十津川町</t>
  </si>
  <si>
    <t>寝屋川市</t>
  </si>
  <si>
    <t>妹背牛町</t>
  </si>
  <si>
    <t>箕面市</t>
  </si>
  <si>
    <t>秩父別町</t>
  </si>
  <si>
    <t>四條畷市</t>
  </si>
  <si>
    <t>雨竜町</t>
  </si>
  <si>
    <t>神戸市</t>
  </si>
  <si>
    <t>北竜町</t>
  </si>
  <si>
    <t>5級地</t>
    <rPh sb="1" eb="3">
      <t>キュウチ</t>
    </rPh>
    <phoneticPr fontId="56"/>
  </si>
  <si>
    <t>水戸市</t>
  </si>
  <si>
    <t>沼田町</t>
  </si>
  <si>
    <t>日立市</t>
  </si>
  <si>
    <t>鷹栖町</t>
  </si>
  <si>
    <t>龍ケ崎市</t>
  </si>
  <si>
    <t>東神楽町</t>
  </si>
  <si>
    <t>取手市</t>
  </si>
  <si>
    <t>当麻町</t>
  </si>
  <si>
    <t>つくば市</t>
  </si>
  <si>
    <t>比布町</t>
  </si>
  <si>
    <t>守谷市</t>
  </si>
  <si>
    <t>愛別町</t>
  </si>
  <si>
    <t>川口市</t>
  </si>
  <si>
    <t>上川町</t>
  </si>
  <si>
    <t>草加市</t>
  </si>
  <si>
    <t>東川町</t>
  </si>
  <si>
    <t>戸田市</t>
  </si>
  <si>
    <t>美瑛町</t>
  </si>
  <si>
    <t>新座市</t>
  </si>
  <si>
    <t>上富良野町</t>
  </si>
  <si>
    <t>八潮市</t>
  </si>
  <si>
    <t>中富良野町</t>
  </si>
  <si>
    <t>ふじみ野市</t>
  </si>
  <si>
    <t>南富良野町</t>
  </si>
  <si>
    <t>市川市</t>
  </si>
  <si>
    <t>占冠村</t>
  </si>
  <si>
    <t>松戸市</t>
  </si>
  <si>
    <t>和寒町</t>
  </si>
  <si>
    <t>佐倉市</t>
  </si>
  <si>
    <t>剣淵町</t>
  </si>
  <si>
    <t>市原市</t>
  </si>
  <si>
    <t>下川町</t>
  </si>
  <si>
    <t>千葉県</t>
    <phoneticPr fontId="10"/>
  </si>
  <si>
    <t>八千代市</t>
  </si>
  <si>
    <t>美深町</t>
  </si>
  <si>
    <t>四街道市</t>
  </si>
  <si>
    <t>音威子府村</t>
  </si>
  <si>
    <t>袖ケ浦市</t>
  </si>
  <si>
    <t>中川町</t>
  </si>
  <si>
    <t>印西市</t>
  </si>
  <si>
    <t>幌加内町</t>
  </si>
  <si>
    <t>栄町</t>
  </si>
  <si>
    <t>増毛町</t>
  </si>
  <si>
    <t>福生市</t>
    <rPh sb="0" eb="3">
      <t>フッサシ</t>
    </rPh>
    <phoneticPr fontId="1"/>
  </si>
  <si>
    <t>小平町</t>
  </si>
  <si>
    <t>あきる野市</t>
  </si>
  <si>
    <t>苫前町</t>
  </si>
  <si>
    <t>日の出町</t>
  </si>
  <si>
    <t>羽幌町</t>
  </si>
  <si>
    <t>平塚市</t>
  </si>
  <si>
    <t>初山別村</t>
  </si>
  <si>
    <t>小田原市</t>
  </si>
  <si>
    <t>遠別町</t>
  </si>
  <si>
    <t>茅ヶ崎市</t>
  </si>
  <si>
    <t>天塩町</t>
  </si>
  <si>
    <t>大和市</t>
  </si>
  <si>
    <t>猿払村</t>
  </si>
  <si>
    <t>伊勢原市</t>
  </si>
  <si>
    <t>浜頓別町</t>
  </si>
  <si>
    <t>座間市</t>
  </si>
  <si>
    <t>中頓別町</t>
  </si>
  <si>
    <t>綾瀬市</t>
  </si>
  <si>
    <t>枝幸町</t>
  </si>
  <si>
    <t>葉山町</t>
  </si>
  <si>
    <t>豊富町</t>
  </si>
  <si>
    <t>寒川町</t>
  </si>
  <si>
    <t>礼文町</t>
  </si>
  <si>
    <t>愛川町</t>
  </si>
  <si>
    <t>利尻町</t>
  </si>
  <si>
    <t>愛知県</t>
    <rPh sb="0" eb="3">
      <t>アイチケン</t>
    </rPh>
    <phoneticPr fontId="56"/>
  </si>
  <si>
    <t>知立市</t>
  </si>
  <si>
    <t>利尻富士町</t>
  </si>
  <si>
    <t>豊明市</t>
  </si>
  <si>
    <t>幌延町</t>
  </si>
  <si>
    <t>みよし市</t>
    <rPh sb="3" eb="4">
      <t>シ</t>
    </rPh>
    <phoneticPr fontId="1"/>
  </si>
  <si>
    <t>美幌町</t>
  </si>
  <si>
    <t>大津市</t>
  </si>
  <si>
    <t>津別町</t>
  </si>
  <si>
    <t>草津市</t>
  </si>
  <si>
    <t>斜里町</t>
  </si>
  <si>
    <t>栗東市</t>
    <rPh sb="0" eb="3">
      <t>リットウシ</t>
    </rPh>
    <phoneticPr fontId="1"/>
  </si>
  <si>
    <t>清里町</t>
  </si>
  <si>
    <t>京都市</t>
  </si>
  <si>
    <t>小清水町</t>
  </si>
  <si>
    <t>長岡京市</t>
  </si>
  <si>
    <t>訓子府町</t>
  </si>
  <si>
    <t>堺市</t>
  </si>
  <si>
    <t>置戸町</t>
  </si>
  <si>
    <t>枚方市</t>
  </si>
  <si>
    <t>佐呂間町</t>
  </si>
  <si>
    <t>茨木市</t>
  </si>
  <si>
    <t>遠軽町</t>
  </si>
  <si>
    <t>八尾市</t>
  </si>
  <si>
    <t>湧別町</t>
  </si>
  <si>
    <t>松原市</t>
  </si>
  <si>
    <t>滝上町</t>
  </si>
  <si>
    <t>摂津市</t>
  </si>
  <si>
    <t>興部町</t>
  </si>
  <si>
    <t>高石市</t>
  </si>
  <si>
    <t>西興部村</t>
  </si>
  <si>
    <t>東大阪市</t>
  </si>
  <si>
    <t>雄武町</t>
  </si>
  <si>
    <t>交野市</t>
  </si>
  <si>
    <t>大空町</t>
  </si>
  <si>
    <t>尼崎市</t>
  </si>
  <si>
    <t>豊浦町</t>
  </si>
  <si>
    <t>伊丹市</t>
  </si>
  <si>
    <t>壮瞥町</t>
  </si>
  <si>
    <t>川西市</t>
  </si>
  <si>
    <t>白老町</t>
  </si>
  <si>
    <t>三田市</t>
  </si>
  <si>
    <t>厚真町</t>
  </si>
  <si>
    <t>広島市</t>
  </si>
  <si>
    <t>洞爺湖町</t>
  </si>
  <si>
    <t>府中町</t>
  </si>
  <si>
    <t>安平町</t>
  </si>
  <si>
    <t>福岡市</t>
    <rPh sb="0" eb="3">
      <t>フクオカシ</t>
    </rPh>
    <phoneticPr fontId="1"/>
  </si>
  <si>
    <t>むかわ町</t>
  </si>
  <si>
    <t>春日市</t>
    <rPh sb="0" eb="3">
      <t>カスガシ</t>
    </rPh>
    <phoneticPr fontId="1"/>
  </si>
  <si>
    <t>日高町</t>
  </si>
  <si>
    <t>6級地</t>
    <rPh sb="1" eb="3">
      <t>キュウチ</t>
    </rPh>
    <phoneticPr fontId="56"/>
  </si>
  <si>
    <t>仙台市</t>
  </si>
  <si>
    <t>平取町</t>
  </si>
  <si>
    <t>多賀城市</t>
    <rPh sb="0" eb="4">
      <t>タガジョウシ</t>
    </rPh>
    <phoneticPr fontId="1"/>
  </si>
  <si>
    <t>新冠町</t>
  </si>
  <si>
    <t>土浦市</t>
  </si>
  <si>
    <t>浦河町</t>
  </si>
  <si>
    <t>古河市</t>
  </si>
  <si>
    <t>様似町</t>
  </si>
  <si>
    <t>利根町</t>
  </si>
  <si>
    <t>えりも町</t>
  </si>
  <si>
    <t>宇都宮市</t>
  </si>
  <si>
    <t>新ひだか町</t>
  </si>
  <si>
    <t>野木町</t>
  </si>
  <si>
    <t>音更町</t>
  </si>
  <si>
    <t>高崎市</t>
  </si>
  <si>
    <t>士幌町</t>
  </si>
  <si>
    <t>川越市</t>
  </si>
  <si>
    <t>上士幌町</t>
  </si>
  <si>
    <t>行田市</t>
  </si>
  <si>
    <t>鹿追町</t>
  </si>
  <si>
    <t>所沢市</t>
  </si>
  <si>
    <t>新得町</t>
  </si>
  <si>
    <t>飯能市</t>
    <rPh sb="0" eb="3">
      <t>ハンノウシ</t>
    </rPh>
    <phoneticPr fontId="1"/>
  </si>
  <si>
    <t>清水町</t>
  </si>
  <si>
    <t>加須市</t>
  </si>
  <si>
    <t>芽室町</t>
  </si>
  <si>
    <t>東松山市</t>
  </si>
  <si>
    <t>中札内村</t>
  </si>
  <si>
    <t>春日部市</t>
  </si>
  <si>
    <t>更別村</t>
  </si>
  <si>
    <t>狭山市</t>
  </si>
  <si>
    <t>大樹町</t>
  </si>
  <si>
    <t>羽生市</t>
  </si>
  <si>
    <t>広尾町</t>
  </si>
  <si>
    <t>鴻巣市</t>
  </si>
  <si>
    <t>幕別町</t>
  </si>
  <si>
    <t>上尾市</t>
  </si>
  <si>
    <t>池田町</t>
  </si>
  <si>
    <t>越谷市</t>
  </si>
  <si>
    <t>豊頃町</t>
  </si>
  <si>
    <t>蕨市</t>
  </si>
  <si>
    <t>本別町</t>
  </si>
  <si>
    <t>入間市</t>
  </si>
  <si>
    <t>足寄町</t>
  </si>
  <si>
    <t>桶川市</t>
  </si>
  <si>
    <t>陸別町</t>
  </si>
  <si>
    <t>久喜市</t>
  </si>
  <si>
    <t>浦幌町</t>
  </si>
  <si>
    <t>北本市</t>
  </si>
  <si>
    <t>釧路町</t>
  </si>
  <si>
    <t>富士見市</t>
  </si>
  <si>
    <t>厚岸町</t>
  </si>
  <si>
    <t>三郷市</t>
  </si>
  <si>
    <t>浜中町</t>
  </si>
  <si>
    <t>蓮田市</t>
  </si>
  <si>
    <t>標茶町</t>
  </si>
  <si>
    <t>坂戸市</t>
  </si>
  <si>
    <t>弟子屈町</t>
  </si>
  <si>
    <t>幸手市</t>
  </si>
  <si>
    <t>鶴居村</t>
  </si>
  <si>
    <t>鶴ヶ島市</t>
  </si>
  <si>
    <t>白糠町</t>
  </si>
  <si>
    <t>吉川市</t>
  </si>
  <si>
    <t>別海町</t>
  </si>
  <si>
    <t>白岡市</t>
    <rPh sb="0" eb="2">
      <t>シラオカ</t>
    </rPh>
    <rPh sb="2" eb="3">
      <t>シ</t>
    </rPh>
    <phoneticPr fontId="1"/>
  </si>
  <si>
    <t>中標津町</t>
  </si>
  <si>
    <t>伊奈町</t>
  </si>
  <si>
    <t>標津町</t>
  </si>
  <si>
    <t>三芳町</t>
  </si>
  <si>
    <t>羅臼町</t>
  </si>
  <si>
    <t>宮代町</t>
  </si>
  <si>
    <t>色丹村</t>
    <rPh sb="0" eb="3">
      <t>シコタンムラ</t>
    </rPh>
    <phoneticPr fontId="3"/>
  </si>
  <si>
    <t>杉戸町</t>
  </si>
  <si>
    <t>泊村</t>
    <rPh sb="0" eb="2">
      <t>トマリムラ</t>
    </rPh>
    <phoneticPr fontId="3"/>
  </si>
  <si>
    <t>松伏町</t>
  </si>
  <si>
    <t>留夜別村</t>
  </si>
  <si>
    <t>木更津市</t>
  </si>
  <si>
    <t>留別村</t>
  </si>
  <si>
    <t>野田市</t>
  </si>
  <si>
    <t>紗那村</t>
  </si>
  <si>
    <t>茂原市</t>
  </si>
  <si>
    <t>蘂取村</t>
  </si>
  <si>
    <t>柏市</t>
  </si>
  <si>
    <t>青森市</t>
  </si>
  <si>
    <t>流山市</t>
  </si>
  <si>
    <t>弘前市</t>
  </si>
  <si>
    <t>我孫子市</t>
  </si>
  <si>
    <t>八戸市</t>
  </si>
  <si>
    <t>鎌ケ谷市</t>
  </si>
  <si>
    <t>黒石市</t>
  </si>
  <si>
    <t>白井市</t>
  </si>
  <si>
    <t>五所川原市</t>
  </si>
  <si>
    <t>酒々井町</t>
  </si>
  <si>
    <t>十和田市</t>
  </si>
  <si>
    <t>武蔵村山市</t>
  </si>
  <si>
    <t>三沢市</t>
  </si>
  <si>
    <t>羽村市</t>
  </si>
  <si>
    <t>むつ市</t>
  </si>
  <si>
    <t>瑞穂町</t>
    <rPh sb="0" eb="3">
      <t>ミズホマチ</t>
    </rPh>
    <phoneticPr fontId="1"/>
  </si>
  <si>
    <t>つがる市</t>
  </si>
  <si>
    <t>奥多摩町</t>
  </si>
  <si>
    <t>平川市</t>
  </si>
  <si>
    <t>檜原村</t>
  </si>
  <si>
    <t>平内町</t>
  </si>
  <si>
    <t>秦野市</t>
  </si>
  <si>
    <t>今別町</t>
  </si>
  <si>
    <t>大磯町</t>
  </si>
  <si>
    <t>蓬田村</t>
  </si>
  <si>
    <t>二宮町</t>
  </si>
  <si>
    <t>外ヶ浜町</t>
  </si>
  <si>
    <t>中井町</t>
    <rPh sb="0" eb="2">
      <t>ナカイ</t>
    </rPh>
    <phoneticPr fontId="1"/>
  </si>
  <si>
    <t>鰺ヶ沢町</t>
  </si>
  <si>
    <t>清川村</t>
  </si>
  <si>
    <t>深浦町</t>
  </si>
  <si>
    <t>岐阜市</t>
  </si>
  <si>
    <t>西目屋村</t>
  </si>
  <si>
    <t>静岡市</t>
  </si>
  <si>
    <t>藤崎町</t>
  </si>
  <si>
    <t>岡崎市</t>
  </si>
  <si>
    <t>大鰐町</t>
  </si>
  <si>
    <t>一宮市</t>
  </si>
  <si>
    <t>田舎館村</t>
  </si>
  <si>
    <t>瀬戸市</t>
    <rPh sb="0" eb="3">
      <t>セトシ</t>
    </rPh>
    <phoneticPr fontId="1"/>
  </si>
  <si>
    <t>板柳町</t>
  </si>
  <si>
    <t>春日井市</t>
  </si>
  <si>
    <t>鶴田町</t>
  </si>
  <si>
    <t>津島市</t>
  </si>
  <si>
    <t>中泊町</t>
  </si>
  <si>
    <t>碧南市</t>
  </si>
  <si>
    <t>野辺地町</t>
  </si>
  <si>
    <t>安城市</t>
  </si>
  <si>
    <t>七戸町</t>
  </si>
  <si>
    <t>西尾市</t>
  </si>
  <si>
    <t>六戸町</t>
  </si>
  <si>
    <t>犬山市</t>
  </si>
  <si>
    <t>横浜町</t>
  </si>
  <si>
    <t>江南市</t>
  </si>
  <si>
    <t>東北町</t>
  </si>
  <si>
    <t>稲沢市</t>
  </si>
  <si>
    <t>六ヶ所村</t>
  </si>
  <si>
    <t>尾張旭市</t>
  </si>
  <si>
    <t>おいらせ町</t>
  </si>
  <si>
    <t>岩倉市</t>
  </si>
  <si>
    <t>大間町</t>
  </si>
  <si>
    <t>日進市</t>
  </si>
  <si>
    <t>東通村</t>
  </si>
  <si>
    <t>愛西市</t>
  </si>
  <si>
    <t>風間浦村</t>
  </si>
  <si>
    <t>清須市</t>
    <rPh sb="0" eb="3">
      <t>キヨスシ</t>
    </rPh>
    <phoneticPr fontId="1"/>
  </si>
  <si>
    <t>佐井村</t>
  </si>
  <si>
    <t>北名古屋市</t>
  </si>
  <si>
    <t>三戸町</t>
  </si>
  <si>
    <t>弥富市</t>
  </si>
  <si>
    <t>五戸町</t>
  </si>
  <si>
    <t>あま市</t>
  </si>
  <si>
    <t>田子町</t>
  </si>
  <si>
    <t>長久手市</t>
  </si>
  <si>
    <t>南部町</t>
  </si>
  <si>
    <t>東郷町</t>
  </si>
  <si>
    <t>階上町</t>
  </si>
  <si>
    <t>大治町</t>
  </si>
  <si>
    <t>新郷村</t>
  </si>
  <si>
    <t>蟹江町</t>
  </si>
  <si>
    <t>盛岡市</t>
  </si>
  <si>
    <t>豊山町</t>
    <rPh sb="0" eb="2">
      <t>トヨヤマ</t>
    </rPh>
    <rPh sb="2" eb="3">
      <t>マチ</t>
    </rPh>
    <phoneticPr fontId="1"/>
  </si>
  <si>
    <t>宮古市</t>
  </si>
  <si>
    <t>飛島村</t>
    <rPh sb="0" eb="3">
      <t>トビシマムラ</t>
    </rPh>
    <phoneticPr fontId="1"/>
  </si>
  <si>
    <t>大船渡市</t>
  </si>
  <si>
    <t>津市</t>
  </si>
  <si>
    <t>花巻市</t>
  </si>
  <si>
    <t>四日市市</t>
  </si>
  <si>
    <t>北上市</t>
  </si>
  <si>
    <t>桑名市</t>
  </si>
  <si>
    <t>久慈市</t>
  </si>
  <si>
    <t>鈴鹿市</t>
  </si>
  <si>
    <t>遠野市</t>
  </si>
  <si>
    <t>亀山市</t>
  </si>
  <si>
    <t>一関市</t>
  </si>
  <si>
    <t>彦根市</t>
  </si>
  <si>
    <t>陸前高田市</t>
  </si>
  <si>
    <t>守山市</t>
  </si>
  <si>
    <t>釜石市</t>
  </si>
  <si>
    <t>甲賀市</t>
  </si>
  <si>
    <t>二戸市</t>
  </si>
  <si>
    <t>宇治市</t>
  </si>
  <si>
    <t>八幡平市</t>
  </si>
  <si>
    <t>亀岡市</t>
  </si>
  <si>
    <t>奥州市</t>
  </si>
  <si>
    <t>城陽市</t>
  </si>
  <si>
    <t>滝沢市</t>
    <rPh sb="2" eb="3">
      <t>シ</t>
    </rPh>
    <phoneticPr fontId="3"/>
  </si>
  <si>
    <t>向日市</t>
  </si>
  <si>
    <t>雫石町</t>
  </si>
  <si>
    <t>八幡市</t>
  </si>
  <si>
    <t>葛巻町</t>
  </si>
  <si>
    <t>京田辺市</t>
  </si>
  <si>
    <t>岩手町</t>
  </si>
  <si>
    <t>木津川市</t>
  </si>
  <si>
    <t>紫波町</t>
  </si>
  <si>
    <t>大山崎町</t>
  </si>
  <si>
    <t>矢巾町</t>
  </si>
  <si>
    <t>精華町</t>
  </si>
  <si>
    <t>西和賀町</t>
  </si>
  <si>
    <t>岸和田市</t>
  </si>
  <si>
    <t>金ケ崎町</t>
  </si>
  <si>
    <t>泉大津市</t>
  </si>
  <si>
    <t>平泉町</t>
  </si>
  <si>
    <t>貝塚市</t>
  </si>
  <si>
    <t>住田町</t>
  </si>
  <si>
    <t>泉佐野市</t>
  </si>
  <si>
    <t>大槌町</t>
  </si>
  <si>
    <t>富田林市</t>
  </si>
  <si>
    <t>山田町</t>
  </si>
  <si>
    <t>河内長野市</t>
  </si>
  <si>
    <t>岩泉町</t>
  </si>
  <si>
    <t>和泉市</t>
  </si>
  <si>
    <t>田野畑村</t>
  </si>
  <si>
    <t>柏原市</t>
  </si>
  <si>
    <t>普代村</t>
  </si>
  <si>
    <t>羽曳野市</t>
  </si>
  <si>
    <t>軽米町</t>
  </si>
  <si>
    <t>藤井寺市</t>
  </si>
  <si>
    <t>野田村</t>
  </si>
  <si>
    <t>泉南市</t>
  </si>
  <si>
    <t>九戸村</t>
  </si>
  <si>
    <t>大阪狭山市</t>
  </si>
  <si>
    <t>洋野町</t>
  </si>
  <si>
    <t>阪南市</t>
  </si>
  <si>
    <t>一戸町</t>
  </si>
  <si>
    <t>島本町</t>
  </si>
  <si>
    <t>豊能町</t>
  </si>
  <si>
    <t>石巻市</t>
  </si>
  <si>
    <t>能勢町</t>
  </si>
  <si>
    <t>塩竈市</t>
  </si>
  <si>
    <t>忠岡町</t>
  </si>
  <si>
    <t>気仙沼市</t>
  </si>
  <si>
    <t>熊取町</t>
  </si>
  <si>
    <t>白石市</t>
  </si>
  <si>
    <t>田尻町</t>
  </si>
  <si>
    <t>名取市</t>
  </si>
  <si>
    <t>岬町</t>
  </si>
  <si>
    <t>角田市</t>
  </si>
  <si>
    <t>太子町</t>
    <phoneticPr fontId="10"/>
  </si>
  <si>
    <t>多賀城市</t>
  </si>
  <si>
    <t>河南町</t>
  </si>
  <si>
    <t>岩沼市</t>
  </si>
  <si>
    <t>千早赤阪村</t>
  </si>
  <si>
    <t>登米市</t>
  </si>
  <si>
    <t>明石市</t>
  </si>
  <si>
    <t>栗原市</t>
  </si>
  <si>
    <t>猪名川町</t>
  </si>
  <si>
    <t>東松島市</t>
  </si>
  <si>
    <t>奈良市</t>
  </si>
  <si>
    <t>大崎市</t>
  </si>
  <si>
    <t>大和郡山市</t>
  </si>
  <si>
    <t>富谷市</t>
    <rPh sb="2" eb="3">
      <t>シ</t>
    </rPh>
    <phoneticPr fontId="3"/>
  </si>
  <si>
    <t>生駒市</t>
  </si>
  <si>
    <t>蔵王町</t>
  </si>
  <si>
    <t>和歌山市</t>
  </si>
  <si>
    <t>七ヶ宿町</t>
  </si>
  <si>
    <t>橋本市</t>
  </si>
  <si>
    <t>大河原町</t>
  </si>
  <si>
    <t>大野城市</t>
  </si>
  <si>
    <t>村田町</t>
  </si>
  <si>
    <t>太宰府市</t>
  </si>
  <si>
    <t>柴田町</t>
  </si>
  <si>
    <t>福津市</t>
  </si>
  <si>
    <t>川崎町</t>
  </si>
  <si>
    <t>糸島市</t>
  </si>
  <si>
    <t>丸森町</t>
  </si>
  <si>
    <t>那珂川市</t>
    <rPh sb="3" eb="4">
      <t>シ</t>
    </rPh>
    <phoneticPr fontId="1"/>
  </si>
  <si>
    <t>亘理町</t>
  </si>
  <si>
    <t>粕屋町</t>
  </si>
  <si>
    <t>山元町</t>
  </si>
  <si>
    <t>7級地</t>
    <rPh sb="1" eb="3">
      <t>キュウチ</t>
    </rPh>
    <phoneticPr fontId="56"/>
  </si>
  <si>
    <t>松島町</t>
  </si>
  <si>
    <t>結城市</t>
  </si>
  <si>
    <t>七ヶ浜町</t>
  </si>
  <si>
    <t>下妻市</t>
  </si>
  <si>
    <t>利府町</t>
  </si>
  <si>
    <t>常総市</t>
  </si>
  <si>
    <t>大和町</t>
  </si>
  <si>
    <t>笠間市</t>
  </si>
  <si>
    <t>大郷町</t>
  </si>
  <si>
    <t>ひたちなか市</t>
  </si>
  <si>
    <t>大衡村</t>
  </si>
  <si>
    <t>那珂市</t>
  </si>
  <si>
    <t>色麻町</t>
  </si>
  <si>
    <t>筑西市</t>
  </si>
  <si>
    <t>加美町</t>
  </si>
  <si>
    <t>坂東市</t>
  </si>
  <si>
    <t>涌谷町</t>
  </si>
  <si>
    <t>稲敷市</t>
  </si>
  <si>
    <t>美里町</t>
  </si>
  <si>
    <t>つくばみらい市</t>
  </si>
  <si>
    <t>女川町</t>
  </si>
  <si>
    <t>大洗町</t>
  </si>
  <si>
    <t>南三陸町</t>
  </si>
  <si>
    <t>阿見町</t>
  </si>
  <si>
    <t>秋田市</t>
  </si>
  <si>
    <t>河内町</t>
  </si>
  <si>
    <t>能代市</t>
  </si>
  <si>
    <t>八千代町</t>
  </si>
  <si>
    <t>横手市</t>
  </si>
  <si>
    <t>五霞町</t>
  </si>
  <si>
    <t>大館市</t>
  </si>
  <si>
    <t>境町</t>
  </si>
  <si>
    <t>男鹿市</t>
  </si>
  <si>
    <t>栃木市</t>
  </si>
  <si>
    <t>湯沢市</t>
  </si>
  <si>
    <t>鹿沼市</t>
  </si>
  <si>
    <t>鹿角市</t>
  </si>
  <si>
    <t>日光市</t>
  </si>
  <si>
    <t>由利本荘市</t>
  </si>
  <si>
    <t>小山市</t>
  </si>
  <si>
    <t>潟上市</t>
  </si>
  <si>
    <t>真岡市</t>
  </si>
  <si>
    <t>大仙市</t>
  </si>
  <si>
    <t>大田原市</t>
  </si>
  <si>
    <t>北秋田市</t>
  </si>
  <si>
    <t>さくら市</t>
  </si>
  <si>
    <t>にかほ市</t>
  </si>
  <si>
    <t>下野市</t>
  </si>
  <si>
    <t>仙北市</t>
  </si>
  <si>
    <t>壬生町</t>
  </si>
  <si>
    <t>小坂町</t>
  </si>
  <si>
    <t>前橋市</t>
  </si>
  <si>
    <t>上小阿仁村</t>
  </si>
  <si>
    <t>伊勢崎市</t>
  </si>
  <si>
    <t>藤里町</t>
  </si>
  <si>
    <t>太田市</t>
  </si>
  <si>
    <t>三種町</t>
  </si>
  <si>
    <t>渋川市</t>
  </si>
  <si>
    <t>八峰町</t>
  </si>
  <si>
    <t>榛東村</t>
    <rPh sb="0" eb="3">
      <t>シントウムラ</t>
    </rPh>
    <phoneticPr fontId="1"/>
  </si>
  <si>
    <t>五城目町</t>
  </si>
  <si>
    <t>吉岡町</t>
    <rPh sb="0" eb="3">
      <t>ヨシオカチョウ</t>
    </rPh>
    <phoneticPr fontId="1"/>
  </si>
  <si>
    <t>八郎潟町</t>
  </si>
  <si>
    <t>玉村町</t>
  </si>
  <si>
    <t>井川町</t>
  </si>
  <si>
    <t>熊谷市</t>
  </si>
  <si>
    <t>大潟村</t>
  </si>
  <si>
    <t>深谷市</t>
  </si>
  <si>
    <t>美郷町</t>
  </si>
  <si>
    <t>日高市</t>
  </si>
  <si>
    <t>羽後町</t>
  </si>
  <si>
    <t>毛呂山町</t>
  </si>
  <si>
    <t>東成瀬村</t>
  </si>
  <si>
    <t>越生町</t>
  </si>
  <si>
    <t>山形市</t>
  </si>
  <si>
    <t>滑川町</t>
  </si>
  <si>
    <t>米沢市</t>
  </si>
  <si>
    <t>川島町</t>
  </si>
  <si>
    <t>鶴岡市</t>
  </si>
  <si>
    <t>吉見町</t>
  </si>
  <si>
    <t>酒田市</t>
  </si>
  <si>
    <t>鳩山町</t>
  </si>
  <si>
    <t>新庄市</t>
  </si>
  <si>
    <t>寄居町</t>
  </si>
  <si>
    <t>寒河江市</t>
  </si>
  <si>
    <t>東金市</t>
  </si>
  <si>
    <t>上山市</t>
  </si>
  <si>
    <t>君津市</t>
  </si>
  <si>
    <t>村山市</t>
  </si>
  <si>
    <t>富津市</t>
  </si>
  <si>
    <t>長井市</t>
  </si>
  <si>
    <t>八街市</t>
  </si>
  <si>
    <t>天童市</t>
  </si>
  <si>
    <t>富里市</t>
    <rPh sb="0" eb="3">
      <t>トミサトシ</t>
    </rPh>
    <phoneticPr fontId="1"/>
  </si>
  <si>
    <t>東根市</t>
  </si>
  <si>
    <t>山武市</t>
  </si>
  <si>
    <t>尾花沢市</t>
  </si>
  <si>
    <t>大網白里市</t>
    <rPh sb="4" eb="5">
      <t>シ</t>
    </rPh>
    <phoneticPr fontId="1"/>
  </si>
  <si>
    <t>南陽市</t>
  </si>
  <si>
    <t>長柄町</t>
  </si>
  <si>
    <t>山辺町</t>
  </si>
  <si>
    <t>長南町</t>
  </si>
  <si>
    <t>中山町</t>
  </si>
  <si>
    <t>南足柄市</t>
    <rPh sb="0" eb="3">
      <t>ミナミアシガラ</t>
    </rPh>
    <rPh sb="3" eb="4">
      <t>シ</t>
    </rPh>
    <phoneticPr fontId="1"/>
  </si>
  <si>
    <t>河北町</t>
  </si>
  <si>
    <t>山北町</t>
    <rPh sb="0" eb="3">
      <t>ヤマキタマチ</t>
    </rPh>
    <phoneticPr fontId="1"/>
  </si>
  <si>
    <t>西川町</t>
  </si>
  <si>
    <t>箱根町</t>
  </si>
  <si>
    <t>朝日町</t>
  </si>
  <si>
    <t>新潟市</t>
  </si>
  <si>
    <t>大江町</t>
  </si>
  <si>
    <t>富山市</t>
  </si>
  <si>
    <t>大石田町</t>
  </si>
  <si>
    <t>金沢市</t>
  </si>
  <si>
    <t>金山町</t>
  </si>
  <si>
    <t>内灘町</t>
  </si>
  <si>
    <t>最上町</t>
  </si>
  <si>
    <t>福井市</t>
  </si>
  <si>
    <t>舟形町</t>
  </si>
  <si>
    <t>甲府市</t>
  </si>
  <si>
    <t>真室川町</t>
  </si>
  <si>
    <t>南アルプス市</t>
    <rPh sb="0" eb="1">
      <t>ミナミ</t>
    </rPh>
    <rPh sb="5" eb="6">
      <t>シ</t>
    </rPh>
    <phoneticPr fontId="1"/>
  </si>
  <si>
    <t>大蔵村</t>
  </si>
  <si>
    <t>南部町</t>
    <rPh sb="0" eb="3">
      <t>ナンブチョウ</t>
    </rPh>
    <phoneticPr fontId="1"/>
  </si>
  <si>
    <t>鮭川村</t>
  </si>
  <si>
    <t>長野県</t>
  </si>
  <si>
    <t>長野市</t>
  </si>
  <si>
    <t>戸沢村</t>
  </si>
  <si>
    <t>松本市</t>
  </si>
  <si>
    <t>高畠町</t>
  </si>
  <si>
    <t>塩尻市</t>
  </si>
  <si>
    <t>川西町</t>
  </si>
  <si>
    <t>大垣市</t>
  </si>
  <si>
    <t>小国町</t>
  </si>
  <si>
    <t>多治見市</t>
  </si>
  <si>
    <t>白鷹町</t>
  </si>
  <si>
    <t>美濃加茂市</t>
    <rPh sb="0" eb="5">
      <t>ミノカモシ</t>
    </rPh>
    <phoneticPr fontId="1"/>
  </si>
  <si>
    <t>飯豊町</t>
  </si>
  <si>
    <t>各務原市</t>
  </si>
  <si>
    <t>三川町</t>
  </si>
  <si>
    <t>可児市</t>
  </si>
  <si>
    <t>庄内町</t>
  </si>
  <si>
    <t>浜松市</t>
  </si>
  <si>
    <t>遊佐町</t>
  </si>
  <si>
    <t>沼津市</t>
  </si>
  <si>
    <t>福島市</t>
  </si>
  <si>
    <t>三島市</t>
  </si>
  <si>
    <t>会津若松市</t>
  </si>
  <si>
    <t>富士宮市</t>
  </si>
  <si>
    <t>郡山市</t>
  </si>
  <si>
    <t>島田市</t>
  </si>
  <si>
    <t>いわき市</t>
  </si>
  <si>
    <t>富士市</t>
  </si>
  <si>
    <t>白河市</t>
  </si>
  <si>
    <t>磐田市</t>
  </si>
  <si>
    <t>須賀川市</t>
  </si>
  <si>
    <t>焼津市</t>
  </si>
  <si>
    <t>喜多方市</t>
  </si>
  <si>
    <t>掛川市</t>
  </si>
  <si>
    <t>相馬市</t>
  </si>
  <si>
    <t>藤枝市</t>
  </si>
  <si>
    <t>二本松市</t>
  </si>
  <si>
    <t>御殿場市</t>
  </si>
  <si>
    <t>田村市</t>
  </si>
  <si>
    <t>袋井市</t>
  </si>
  <si>
    <t>南相馬市</t>
  </si>
  <si>
    <t>裾野市</t>
  </si>
  <si>
    <t>函南町</t>
  </si>
  <si>
    <t>本宮市</t>
  </si>
  <si>
    <t>清水町</t>
    <phoneticPr fontId="10"/>
  </si>
  <si>
    <t>桑折町</t>
  </si>
  <si>
    <t>長泉町</t>
  </si>
  <si>
    <t>国見町</t>
  </si>
  <si>
    <t>小山町</t>
  </si>
  <si>
    <t>川俣町</t>
  </si>
  <si>
    <t>川根本町</t>
  </si>
  <si>
    <t>大玉村</t>
  </si>
  <si>
    <t>森町</t>
    <phoneticPr fontId="10"/>
  </si>
  <si>
    <t>鏡石町</t>
  </si>
  <si>
    <t>豊橋市</t>
  </si>
  <si>
    <t>天栄村</t>
  </si>
  <si>
    <t>半田市</t>
  </si>
  <si>
    <t>下郷町</t>
  </si>
  <si>
    <t>豊川市</t>
  </si>
  <si>
    <t>檜枝岐村</t>
  </si>
  <si>
    <t>蒲郡市</t>
  </si>
  <si>
    <t>只見町</t>
  </si>
  <si>
    <t>常滑市</t>
  </si>
  <si>
    <t>南会津町</t>
  </si>
  <si>
    <t>小牧市</t>
  </si>
  <si>
    <t>北塩原村</t>
  </si>
  <si>
    <t>新城市</t>
  </si>
  <si>
    <t>西会津町</t>
  </si>
  <si>
    <t>東海市</t>
  </si>
  <si>
    <t>磐梯町</t>
  </si>
  <si>
    <t>大府市</t>
  </si>
  <si>
    <t>猪苗代町</t>
  </si>
  <si>
    <t>知多市</t>
  </si>
  <si>
    <t>会津坂下町</t>
  </si>
  <si>
    <t>高浜市</t>
  </si>
  <si>
    <t>湯川村</t>
  </si>
  <si>
    <t>田原市</t>
  </si>
  <si>
    <t>柳津町</t>
  </si>
  <si>
    <t>大口町</t>
  </si>
  <si>
    <t>三島町</t>
  </si>
  <si>
    <t>扶桑町</t>
  </si>
  <si>
    <t>阿久比町</t>
  </si>
  <si>
    <t>昭和村</t>
  </si>
  <si>
    <t>東浦町</t>
  </si>
  <si>
    <t>会津美里町</t>
  </si>
  <si>
    <t>武豊町</t>
    <rPh sb="0" eb="3">
      <t>タケトヨチョウ</t>
    </rPh>
    <phoneticPr fontId="1"/>
  </si>
  <si>
    <t>西郷村</t>
  </si>
  <si>
    <t>幸田町</t>
  </si>
  <si>
    <t>泉崎村</t>
  </si>
  <si>
    <t>設楽町</t>
  </si>
  <si>
    <t>中島村</t>
  </si>
  <si>
    <t>東栄町</t>
  </si>
  <si>
    <t>矢吹町</t>
  </si>
  <si>
    <t>豊根村</t>
  </si>
  <si>
    <t>棚倉町</t>
  </si>
  <si>
    <t>名張市</t>
  </si>
  <si>
    <t>矢祭町</t>
  </si>
  <si>
    <t>いなべ市</t>
  </si>
  <si>
    <t>塙町</t>
  </si>
  <si>
    <t>伊賀市</t>
  </si>
  <si>
    <t>鮫川村</t>
  </si>
  <si>
    <t>木曽岬町</t>
  </si>
  <si>
    <t>石川町</t>
  </si>
  <si>
    <t>東員町</t>
  </si>
  <si>
    <t>玉川村</t>
  </si>
  <si>
    <t>菰野町</t>
  </si>
  <si>
    <t>平田村</t>
  </si>
  <si>
    <t>朝日町</t>
    <phoneticPr fontId="10"/>
  </si>
  <si>
    <t>浅川町</t>
  </si>
  <si>
    <t>川越町</t>
  </si>
  <si>
    <t>古殿町</t>
  </si>
  <si>
    <t>長浜市</t>
  </si>
  <si>
    <t>三春町</t>
  </si>
  <si>
    <t>近江八幡市</t>
    <rPh sb="0" eb="5">
      <t>オウミハチマンシ</t>
    </rPh>
    <phoneticPr fontId="1"/>
  </si>
  <si>
    <t>小野町</t>
  </si>
  <si>
    <t>野洲市</t>
  </si>
  <si>
    <t>広野町</t>
  </si>
  <si>
    <t>湖南市</t>
  </si>
  <si>
    <t>楢葉町</t>
  </si>
  <si>
    <t>高島市</t>
    <rPh sb="0" eb="3">
      <t>タカシマシ</t>
    </rPh>
    <phoneticPr fontId="1"/>
  </si>
  <si>
    <t>富岡町</t>
  </si>
  <si>
    <t>東近江市</t>
  </si>
  <si>
    <t>川内村</t>
  </si>
  <si>
    <t>日野町</t>
    <rPh sb="0" eb="3">
      <t>ヒノマチ</t>
    </rPh>
    <phoneticPr fontId="1"/>
  </si>
  <si>
    <t>大熊町</t>
  </si>
  <si>
    <t>竜王町</t>
    <rPh sb="0" eb="3">
      <t>リュウオウチョウ</t>
    </rPh>
    <phoneticPr fontId="1"/>
  </si>
  <si>
    <t>双葉町</t>
  </si>
  <si>
    <t>久御山町</t>
  </si>
  <si>
    <t>浪江町</t>
  </si>
  <si>
    <t>姫路市</t>
  </si>
  <si>
    <t>葛尾村</t>
  </si>
  <si>
    <t>加古川市</t>
  </si>
  <si>
    <t>新地町</t>
  </si>
  <si>
    <t>三木市</t>
  </si>
  <si>
    <t>飯舘村</t>
  </si>
  <si>
    <t>高砂市</t>
  </si>
  <si>
    <t>稲美町</t>
  </si>
  <si>
    <t>播磨町</t>
  </si>
  <si>
    <t>大和高田市</t>
  </si>
  <si>
    <t>天理市</t>
  </si>
  <si>
    <t>石岡市</t>
  </si>
  <si>
    <t>橿原市</t>
  </si>
  <si>
    <t>桜井市</t>
  </si>
  <si>
    <t>御所市</t>
  </si>
  <si>
    <t>香芝市</t>
  </si>
  <si>
    <t>葛城市</t>
  </si>
  <si>
    <t>常陸太田市</t>
  </si>
  <si>
    <t>宇陀市</t>
  </si>
  <si>
    <t>高萩市</t>
  </si>
  <si>
    <t>山添村</t>
  </si>
  <si>
    <t>北茨城市</t>
  </si>
  <si>
    <t>平群町</t>
  </si>
  <si>
    <t>三郷町</t>
  </si>
  <si>
    <t>斑鳩町</t>
  </si>
  <si>
    <t>安堵町</t>
  </si>
  <si>
    <t>川西町</t>
    <phoneticPr fontId="10"/>
  </si>
  <si>
    <t>三宅町</t>
  </si>
  <si>
    <t>鹿嶋市</t>
  </si>
  <si>
    <t>田原本町</t>
  </si>
  <si>
    <t>潮来市</t>
  </si>
  <si>
    <t>曽爾村</t>
  </si>
  <si>
    <t>明日香村</t>
  </si>
  <si>
    <t>常陸大宮市</t>
  </si>
  <si>
    <t>上牧町</t>
  </si>
  <si>
    <t>王寺町</t>
  </si>
  <si>
    <t>広陵町</t>
  </si>
  <si>
    <t>河合町</t>
  </si>
  <si>
    <t>岡山市</t>
  </si>
  <si>
    <t>かすみがうら市</t>
  </si>
  <si>
    <t>東広島市</t>
  </si>
  <si>
    <t>桜川市</t>
  </si>
  <si>
    <t>廿日市市</t>
  </si>
  <si>
    <t>神栖市</t>
  </si>
  <si>
    <t>海田町</t>
  </si>
  <si>
    <t>行方市</t>
  </si>
  <si>
    <t>熊野町</t>
    <rPh sb="0" eb="3">
      <t>クマノチョウ</t>
    </rPh>
    <phoneticPr fontId="1"/>
  </si>
  <si>
    <t>鉾田市</t>
  </si>
  <si>
    <t>坂町</t>
  </si>
  <si>
    <t>周南市</t>
  </si>
  <si>
    <t>小美玉市</t>
  </si>
  <si>
    <t>徳島市</t>
  </si>
  <si>
    <t>茨城町</t>
  </si>
  <si>
    <t>高松市</t>
  </si>
  <si>
    <t>北九州市</t>
  </si>
  <si>
    <t>城里町</t>
  </si>
  <si>
    <t>飯塚市</t>
  </si>
  <si>
    <t>東海村</t>
  </si>
  <si>
    <t>筑紫野市</t>
  </si>
  <si>
    <t>大子町</t>
  </si>
  <si>
    <t>古賀市</t>
  </si>
  <si>
    <t>美浦村</t>
  </si>
  <si>
    <t>長崎市</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</si>
  <si>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</si>
  <si>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</si>
  <si>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</si>
  <si>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</si>
  <si>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</si>
  <si>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</si>
  <si>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</si>
  <si>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</si>
  <si>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</si>
  <si>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</si>
  <si>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</si>
  <si>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</si>
  <si>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</si>
  <si>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</si>
  <si>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</si>
  <si>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</si>
  <si>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</si>
  <si>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</si>
  <si>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</si>
  <si>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</si>
  <si>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</si>
  <si>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</si>
  <si>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</si>
  <si>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</si>
  <si>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</si>
  <si>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</si>
  <si>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</si>
  <si>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</si>
  <si>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</si>
  <si>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</si>
  <si>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</si>
  <si>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</si>
  <si>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</si>
  <si>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</si>
  <si>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</si>
  <si>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</si>
  <si>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</si>
  <si>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</si>
  <si>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</si>
  <si>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</si>
  <si>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</si>
  <si>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</si>
  <si>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</si>
  <si>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</si>
  <si>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</si>
  <si>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</si>
  <si>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</si>
  <si>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</si>
  <si>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3"/>
  </si>
  <si>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</si>
  <si>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</si>
  <si>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</si>
  <si>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</si>
  <si>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</si>
  <si>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</si>
  <si>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</si>
  <si>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</si>
  <si>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</si>
  <si>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</si>
  <si>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</si>
  <si>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</si>
  <si>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</si>
  <si>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</si>
  <si>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</si>
  <si>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</si>
  <si>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</si>
  <si>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</si>
  <si>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</si>
  <si>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</si>
  <si>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3"/>
  </si>
  <si>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</si>
  <si>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</si>
  <si>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</si>
  <si>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</si>
  <si>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</si>
  <si>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</si>
  <si>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</si>
  <si>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</si>
  <si>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</si>
  <si>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</si>
  <si>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</si>
  <si>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</si>
  <si>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</si>
  <si>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</si>
  <si>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</si>
  <si>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</si>
  <si>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</si>
  <si>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</si>
  <si>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</si>
  <si>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</si>
  <si>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</si>
  <si>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</si>
  <si>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</si>
  <si>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</si>
  <si>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</si>
  <si>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</si>
  <si>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</si>
  <si>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</si>
  <si>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</si>
  <si>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</si>
  <si>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</si>
  <si>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</si>
  <si>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</si>
  <si>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</si>
  <si>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</si>
  <si>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</si>
  <si>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</si>
  <si>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</si>
  <si>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</si>
  <si>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</si>
  <si>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</si>
  <si>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</si>
  <si>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</si>
  <si>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</si>
  <si>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</si>
  <si>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</si>
  <si>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</si>
  <si>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</si>
  <si>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</si>
  <si>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</si>
  <si>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</si>
  <si>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</si>
  <si>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</si>
  <si>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</si>
  <si>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</si>
  <si>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</si>
  <si>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</si>
  <si>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</si>
  <si>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</si>
  <si>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</si>
  <si>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</si>
  <si>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</si>
  <si>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</si>
  <si>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</si>
  <si>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</si>
  <si>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</si>
  <si>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</si>
  <si>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</si>
  <si>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</si>
  <si>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</si>
  <si>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</si>
  <si>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</si>
  <si>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</si>
  <si>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</si>
  <si>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</si>
  <si>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</si>
  <si>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</si>
  <si>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</si>
  <si>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</si>
  <si>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</si>
  <si>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</si>
  <si>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</si>
  <si>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</si>
  <si>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</si>
  <si>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</si>
  <si>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</si>
  <si>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</si>
  <si>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</si>
  <si>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</si>
  <si>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</si>
  <si>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</si>
  <si>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</si>
  <si>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</si>
  <si>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</si>
  <si>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</si>
  <si>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</si>
  <si>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</si>
  <si>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</si>
  <si>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</si>
  <si>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</si>
  <si>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</si>
  <si>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</si>
  <si>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</si>
  <si>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</si>
  <si>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</si>
  <si>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</si>
  <si>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</si>
  <si>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</si>
  <si>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</si>
  <si>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</si>
  <si>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</si>
  <si>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</si>
  <si>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</si>
  <si>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</si>
  <si>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</si>
  <si>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</si>
  <si>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</si>
  <si>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</si>
  <si>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</si>
  <si>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</si>
  <si>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</si>
  <si>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</si>
  <si>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</si>
  <si>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</si>
  <si>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</si>
  <si>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</si>
  <si>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</si>
  <si>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</si>
  <si>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</si>
  <si>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</si>
  <si>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</si>
  <si>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</si>
  <si>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</si>
  <si>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</si>
  <si>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</si>
  <si>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</si>
  <si>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</si>
  <si>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</si>
  <si>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</si>
  <si>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</si>
  <si>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</si>
  <si>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</si>
  <si>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</si>
  <si>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</si>
  <si>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</si>
  <si>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</si>
  <si>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</si>
  <si>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</si>
  <si>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</si>
  <si>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</si>
  <si>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</si>
  <si>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</si>
  <si>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</si>
  <si>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</si>
  <si>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</si>
  <si>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</si>
  <si>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</si>
  <si>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</si>
  <si>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</si>
  <si>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</si>
  <si>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</si>
  <si>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</si>
  <si>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</si>
  <si>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</si>
  <si>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</si>
  <si>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</si>
  <si>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</si>
  <si>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</si>
  <si>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</si>
  <si>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</si>
  <si>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</si>
  <si>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</si>
  <si>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</si>
  <si>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</si>
  <si>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</si>
  <si>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</si>
  <si>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</si>
  <si>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</si>
  <si>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</si>
  <si>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</si>
  <si>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</si>
  <si>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</si>
  <si>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</si>
  <si>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</si>
  <si>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</si>
  <si>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</si>
  <si>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</si>
  <si>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</si>
  <si>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</si>
  <si>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</si>
  <si>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</si>
  <si>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</si>
  <si>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</si>
  <si>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</si>
  <si>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</si>
  <si>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</si>
  <si>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</si>
  <si>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</si>
  <si>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</si>
  <si>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</si>
  <si>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</si>
  <si>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</si>
  <si>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</si>
  <si>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</si>
  <si>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</si>
  <si>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</si>
  <si>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</si>
  <si>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</si>
  <si>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</si>
  <si>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</si>
  <si>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</si>
  <si>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</si>
  <si>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</si>
  <si>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</si>
  <si>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</si>
  <si>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</si>
  <si>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</si>
  <si>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</si>
  <si>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</si>
  <si>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</si>
  <si>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</si>
  <si>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</si>
  <si>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</si>
  <si>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</si>
  <si>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</si>
  <si>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</si>
  <si>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</si>
  <si>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</si>
  <si>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</si>
  <si>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</si>
  <si>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</si>
  <si>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</si>
  <si>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</si>
  <si>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</si>
  <si>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</si>
  <si>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</si>
  <si>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</si>
  <si>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</si>
  <si>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</si>
  <si>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</si>
  <si>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</si>
  <si>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</si>
  <si>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</si>
  <si>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</si>
  <si>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</si>
  <si>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</si>
  <si>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</si>
  <si>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</si>
  <si>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</si>
  <si>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</si>
  <si>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</si>
  <si>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</si>
  <si>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</si>
  <si>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</si>
  <si>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</si>
  <si>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</si>
  <si>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</si>
  <si>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</si>
  <si>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</si>
  <si>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</si>
  <si>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</si>
  <si>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</si>
  <si>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</si>
  <si>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</si>
  <si>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</si>
  <si>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</si>
  <si>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</si>
  <si>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</si>
  <si>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</si>
  <si>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</si>
  <si>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</si>
  <si>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</si>
  <si>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</si>
  <si>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</si>
  <si>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</si>
  <si>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</si>
  <si>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</si>
  <si>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</si>
  <si>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</si>
  <si>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</si>
  <si>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</si>
  <si>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</si>
  <si>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</si>
  <si>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</si>
  <si>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</si>
  <si>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</si>
  <si>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</si>
  <si>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</si>
  <si>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</si>
  <si>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</si>
  <si>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</si>
  <si>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</si>
  <si>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</si>
  <si>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</si>
  <si>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</si>
  <si>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</si>
  <si>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</si>
  <si>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</si>
  <si>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</si>
  <si>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</si>
  <si>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</si>
  <si>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</si>
  <si>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</si>
  <si>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</si>
  <si>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</si>
  <si>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</si>
  <si>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</si>
  <si>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</si>
  <si>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</si>
  <si>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</si>
  <si>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</si>
  <si>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</si>
  <si>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</si>
  <si>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</si>
  <si>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</si>
  <si>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</si>
  <si>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</si>
  <si>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</si>
  <si>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</si>
  <si>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</si>
  <si>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</si>
  <si>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</si>
  <si>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</si>
  <si>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</si>
  <si>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</si>
  <si>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</si>
  <si>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</si>
  <si>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</si>
  <si>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</si>
  <si>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</si>
  <si>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</si>
  <si>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</si>
  <si>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</si>
  <si>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</si>
  <si>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</si>
  <si>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</si>
  <si>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</si>
  <si>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</si>
  <si>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</si>
  <si>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</si>
  <si>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</si>
  <si>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</si>
  <si>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</si>
  <si>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</si>
  <si>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</si>
  <si>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</si>
  <si>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</si>
  <si>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</si>
  <si>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</si>
  <si>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</si>
  <si>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</si>
  <si>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</si>
  <si>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</si>
  <si>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</si>
  <si>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</si>
  <si>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</si>
  <si>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</si>
  <si>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</si>
  <si>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</si>
  <si>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</si>
  <si>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</si>
  <si>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</si>
  <si>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</si>
  <si>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</si>
  <si>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</si>
  <si>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</si>
  <si>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</si>
  <si>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</si>
  <si>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</si>
  <si>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</si>
  <si>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</si>
  <si>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</si>
  <si>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</si>
  <si>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</si>
  <si>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</si>
  <si>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</si>
  <si>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</si>
  <si>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</si>
  <si>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</si>
  <si>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</si>
  <si>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</si>
  <si>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</si>
  <si>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</si>
  <si>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</si>
  <si>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</si>
  <si>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</si>
  <si>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</si>
  <si>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</si>
  <si>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</si>
  <si>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</si>
  <si>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</si>
  <si>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</si>
  <si>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</si>
  <si>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</si>
  <si>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</si>
  <si>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</si>
  <si>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</si>
  <si>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</si>
  <si>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</si>
  <si>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</si>
  <si>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</si>
  <si>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</si>
  <si>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</si>
  <si>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</si>
  <si>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</si>
  <si>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</si>
  <si>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</si>
  <si>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</si>
  <si>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</si>
  <si>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</si>
  <si>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</si>
  <si>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</si>
  <si>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</si>
  <si>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</si>
  <si>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</si>
  <si>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</si>
  <si>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</si>
  <si>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</si>
  <si>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</si>
  <si>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</si>
  <si>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</si>
  <si>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</si>
  <si>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</si>
  <si>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</si>
  <si>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</si>
  <si>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</si>
  <si>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</si>
  <si>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</si>
  <si>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</si>
  <si>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</si>
  <si>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</si>
  <si>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</si>
  <si>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</si>
  <si>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</si>
  <si>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</si>
  <si>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</si>
  <si>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</si>
  <si>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</si>
  <si>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</si>
  <si>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</si>
  <si>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</si>
  <si>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</si>
  <si>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</si>
  <si>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</si>
  <si>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</si>
  <si>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</si>
  <si>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</si>
  <si>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</si>
  <si>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</si>
  <si>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</si>
  <si>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</si>
  <si>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</si>
  <si>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</si>
  <si>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</si>
  <si>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</si>
  <si>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</si>
  <si>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</si>
  <si>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</si>
  <si>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</si>
  <si>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</si>
  <si>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</si>
  <si>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</si>
  <si>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</si>
  <si>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</si>
  <si>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</si>
  <si>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</si>
  <si>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</si>
  <si>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</si>
  <si>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</si>
  <si>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</si>
  <si>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</si>
  <si>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</si>
  <si>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</si>
  <si>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</si>
  <si>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</si>
  <si>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</si>
  <si>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</si>
  <si>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</si>
  <si>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</si>
  <si>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</si>
  <si>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</si>
  <si>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</si>
  <si>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</si>
  <si>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</si>
  <si>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</si>
  <si>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</si>
  <si>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</si>
  <si>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</si>
  <si>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</si>
  <si>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</si>
  <si>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</si>
  <si>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</si>
  <si>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</si>
  <si>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</si>
  <si>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</si>
  <si>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</si>
  <si>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</si>
  <si>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</si>
  <si>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</si>
  <si>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</si>
  <si>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</si>
  <si>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</si>
  <si>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</si>
  <si>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</si>
  <si>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</si>
  <si>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</si>
  <si>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</si>
  <si>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</si>
  <si>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</si>
  <si>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</si>
  <si>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</si>
  <si>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</si>
  <si>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</si>
  <si>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</si>
  <si>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</si>
  <si>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</si>
  <si>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</si>
  <si>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</si>
  <si>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</si>
  <si>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</si>
  <si>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</si>
  <si>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</si>
  <si>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</si>
  <si>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</si>
  <si>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</si>
  <si>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</si>
  <si>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</si>
  <si>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</si>
  <si>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</si>
  <si>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</si>
  <si>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</si>
  <si>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</si>
  <si>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</si>
  <si>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</si>
  <si>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</si>
  <si>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</si>
  <si>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</si>
  <si>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</si>
  <si>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</si>
  <si>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</si>
  <si>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</si>
  <si>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</si>
  <si>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</si>
  <si>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</si>
  <si>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</si>
  <si>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</si>
  <si>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</si>
  <si>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</si>
  <si>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</si>
  <si>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</si>
  <si>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</si>
  <si>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</si>
  <si>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</si>
  <si>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</si>
  <si>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</si>
  <si>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</si>
  <si>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</si>
  <si>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</si>
  <si>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</si>
  <si>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</si>
  <si>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</si>
  <si>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</si>
  <si>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</si>
  <si>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</si>
  <si>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</si>
  <si>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</si>
  <si>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</si>
  <si>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</si>
  <si>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</si>
  <si>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</si>
  <si>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</si>
  <si>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</si>
  <si>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</si>
  <si>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</si>
  <si>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</si>
  <si>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</si>
  <si>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</si>
  <si>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</si>
  <si>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</si>
  <si>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</si>
  <si>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</si>
  <si>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</si>
  <si>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</si>
  <si>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</si>
  <si>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</si>
  <si>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</si>
  <si>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</si>
  <si>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</si>
  <si>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</si>
  <si>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</si>
  <si>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</si>
  <si>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</si>
  <si>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</si>
  <si>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</si>
  <si>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</si>
  <si>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</si>
  <si>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</si>
  <si>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</si>
  <si>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</si>
  <si>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</si>
  <si>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</si>
  <si>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</si>
  <si>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</si>
  <si>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</si>
  <si>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</si>
  <si>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</si>
  <si>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</si>
  <si>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</si>
  <si>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</si>
  <si>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</si>
  <si>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</si>
  <si>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</si>
  <si>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</si>
  <si>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</si>
  <si>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</si>
  <si>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</si>
  <si>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</si>
  <si>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</si>
  <si>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</si>
  <si>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</si>
  <si>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</si>
  <si>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</si>
  <si>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</si>
  <si>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</si>
  <si>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</si>
  <si>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</si>
  <si>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</si>
  <si>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</si>
  <si>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</si>
  <si>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</si>
  <si>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</si>
  <si>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</si>
  <si>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</si>
  <si>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</si>
  <si>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</si>
  <si>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</si>
  <si>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</si>
  <si>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</si>
  <si>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</si>
  <si>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</si>
  <si>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</si>
  <si>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</si>
  <si>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</si>
  <si>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</si>
  <si>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</si>
  <si>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</si>
  <si>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</si>
  <si>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</si>
  <si>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</si>
  <si>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</si>
  <si>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</si>
  <si>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</si>
  <si>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</si>
  <si>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</si>
  <si>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</si>
  <si>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</si>
  <si>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</si>
  <si>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</si>
  <si>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</si>
  <si>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</si>
  <si>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</si>
  <si>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</si>
  <si>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</si>
  <si>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</si>
  <si>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</si>
  <si>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</si>
  <si>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</si>
  <si>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</si>
  <si>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</si>
  <si>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</si>
  <si>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</si>
  <si>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</si>
  <si>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</si>
  <si>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</si>
  <si>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</si>
  <si>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</si>
  <si>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</si>
  <si>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</si>
  <si>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</si>
  <si>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</si>
  <si>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</si>
  <si>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</si>
  <si>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</si>
  <si>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</si>
  <si>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</si>
  <si>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</si>
  <si>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</si>
  <si>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</si>
  <si>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</si>
  <si>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</si>
  <si>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</si>
  <si>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</si>
  <si>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</si>
  <si>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</si>
  <si>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</si>
  <si>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</si>
  <si>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</si>
  <si>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</si>
  <si>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</si>
  <si>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</si>
  <si>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</si>
  <si>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</si>
  <si>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</si>
  <si>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</si>
  <si>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</si>
  <si>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</si>
  <si>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</si>
  <si>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</si>
  <si>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</si>
  <si>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</si>
  <si>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</si>
  <si>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</si>
  <si>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</si>
  <si>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</si>
  <si>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</si>
  <si>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</si>
  <si>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</si>
  <si>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</si>
  <si>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</si>
  <si>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</si>
  <si>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</si>
  <si>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</si>
  <si>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</si>
  <si>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</si>
  <si>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</si>
  <si>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</si>
  <si>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</si>
  <si>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</si>
  <si>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</si>
  <si>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</si>
  <si>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</si>
  <si>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</si>
  <si>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</si>
  <si>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</si>
  <si>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</si>
  <si>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</si>
  <si>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</si>
  <si>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</si>
  <si>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</si>
  <si>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</si>
  <si>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</si>
  <si>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</si>
  <si>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</si>
  <si>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</si>
  <si>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</si>
  <si>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</si>
  <si>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</si>
  <si>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</si>
  <si>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</si>
  <si>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</si>
  <si>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</si>
  <si>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</si>
  <si>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</si>
  <si>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</si>
  <si>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</si>
  <si>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</si>
  <si>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</si>
  <si>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</si>
  <si>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</si>
  <si>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</si>
  <si>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</si>
  <si>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</si>
  <si>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</si>
  <si>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</si>
  <si>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</si>
  <si>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</si>
  <si>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</si>
  <si>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</si>
  <si>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</si>
  <si>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</si>
  <si>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</si>
  <si>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</si>
  <si>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</si>
  <si>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</si>
  <si>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</si>
  <si>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</si>
  <si>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</si>
  <si>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</si>
  <si>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</si>
  <si>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</si>
  <si>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</si>
  <si>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</si>
  <si>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</si>
  <si>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</si>
  <si>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</si>
  <si>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</si>
  <si>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</si>
  <si>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</si>
  <si>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</si>
  <si>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</si>
  <si>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</si>
  <si>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</si>
  <si>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</si>
  <si>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</si>
  <si>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</si>
  <si>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</si>
  <si>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</si>
  <si>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</si>
  <si>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</si>
  <si>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</si>
  <si>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</si>
  <si>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</si>
  <si>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</si>
  <si>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</si>
  <si>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</si>
  <si>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</si>
  <si>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</si>
  <si>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</si>
  <si>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</si>
  <si>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</si>
  <si>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</si>
  <si>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</si>
  <si>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</si>
  <si>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</si>
  <si>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</si>
  <si>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</si>
  <si>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</si>
  <si>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</si>
  <si>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</si>
  <si>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</si>
  <si>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</si>
  <si>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</si>
  <si>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</si>
  <si>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</si>
  <si>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</si>
  <si>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</si>
  <si>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</si>
  <si>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</si>
  <si>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</si>
  <si>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</si>
  <si>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</si>
  <si>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</si>
  <si>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</si>
  <si>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</si>
  <si>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</si>
  <si>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</si>
  <si>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</si>
  <si>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</si>
  <si>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</si>
  <si>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</si>
  <si>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</si>
  <si>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</si>
  <si>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r>
      <rPr>
        <b/>
        <sz val="11"/>
        <color rgb="FF000000"/>
        <rFont val="ＭＳ Ｐゴシック"/>
        <family val="3"/>
        <charset val="128"/>
      </rPr>
      <t>【重要】
①本計画書は、</t>
    </r>
    <r>
      <rPr>
        <b/>
        <sz val="11"/>
        <color rgb="FFFF0000"/>
        <rFont val="ＭＳ Ｐゴシック"/>
        <family val="3"/>
        <charset val="128"/>
      </rPr>
      <t>群馬県</t>
    </r>
    <r>
      <rPr>
        <b/>
        <sz val="11"/>
        <color rgb="FF000000"/>
        <rFont val="ＭＳ Ｐゴシック"/>
        <family val="3"/>
        <charset val="128"/>
      </rPr>
      <t>の申請様式です。
②補助金の実施主体である各都道府県において、別途申請様式が示されている場合もありますので、申請書類の作成に当たっては、必ず都道府県のホームページをご確認ください。</t>
    </r>
    <phoneticPr fontId="10"/>
  </si>
  <si>
    <t>計画書（群馬県介護職員等賃上げ・職場環境改善支援補助金）
基本情報入力シート</t>
  </si>
  <si>
    <r>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t>
    </r>
    <r>
      <rPr>
        <sz val="9"/>
        <rFont val="ＭＳ Ｐゴシック"/>
        <family val="3"/>
        <charset val="128"/>
      </rPr>
      <t>消費税を含めることはできません。</t>
    </r>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rPh sb="345" eb="348">
      <t>ショウヒゼイ</t>
    </rPh>
    <rPh sb="349" eb="350">
      <t>フク</t>
    </rPh>
    <phoneticPr fontId="10"/>
  </si>
  <si>
    <t xml:space="preserve">【記入上の注意】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</si>
</sst>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b/>
      <sz val="11"/>
      <color rgb="FF000000"/>
      <name val="ＭＳ Ｐゴシック"/>
      <family val="3"/>
      <charset val="128"/>
    </font>
    <font>
      <b/>
      <sz val="11"/>
      <color rgb="FFFF0000"/>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9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784">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89"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89"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0"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2"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0"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3"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0"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3"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4" xfId="0" applyFont="1" applyFill="1" applyBorder="1" applyAlignment="1">
      <alignment vertical="center" wrapText="1"/>
    </xf>
    <xf numFmtId="0" fontId="50" fillId="24" borderId="83" xfId="0" applyFont="1" applyFill="1" applyBorder="1" applyAlignment="1">
      <alignment vertical="center" wrapText="1"/>
    </xf>
    <xf numFmtId="0" fontId="50" fillId="24" borderId="94"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5"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50" fillId="24" borderId="94"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90" fillId="24" borderId="0" xfId="99" applyFont="1" applyFill="1">
      <alignment vertical="center"/>
    </xf>
    <xf numFmtId="0" fontId="82" fillId="24" borderId="0" xfId="99" applyFont="1" applyFill="1">
      <alignment vertical="center"/>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5"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7" xfId="34" applyFont="1" applyBorder="1">
      <alignment vertical="center"/>
    </xf>
    <xf numFmtId="38" fontId="33" fillId="0" borderId="62" xfId="34" applyFont="1" applyBorder="1">
      <alignment vertical="center"/>
    </xf>
    <xf numFmtId="38" fontId="33" fillId="0" borderId="98"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0" borderId="12" xfId="0" applyFont="1" applyBorder="1" applyAlignment="1">
      <alignment horizontal="center" vertical="center"/>
    </xf>
    <xf numFmtId="0" fontId="43" fillId="24" borderId="11" xfId="0" quotePrefix="1" applyFont="1" applyFill="1" applyBorder="1" applyAlignment="1">
      <alignment horizontal="left" vertical="center"/>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39" fillId="0" borderId="90" xfId="0" applyFont="1" applyBorder="1" applyAlignment="1">
      <alignment horizontal="center" vertical="center" wrapText="1"/>
    </xf>
    <xf numFmtId="0" fontId="39" fillId="0" borderId="15" xfId="0" applyFont="1" applyBorder="1" applyAlignment="1">
      <alignment horizontal="center" vertical="center" wrapText="1"/>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0" xfId="0" applyFont="1" applyBorder="1" applyAlignment="1">
      <alignment horizontal="center" vertical="center" wrapText="1"/>
    </xf>
    <xf numFmtId="0" fontId="28" fillId="0" borderId="66" xfId="0" applyFont="1" applyBorder="1" applyAlignment="1">
      <alignment horizontal="center"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1" fillId="28" borderId="14" xfId="0" applyNumberFormat="1" applyFont="1" applyFill="1" applyBorder="1" applyAlignment="1" applyProtection="1">
      <alignment horizontal="center" vertical="center"/>
      <protection locked="0"/>
    </xf>
    <xf numFmtId="49" fontId="31" fillId="28" borderId="96"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1"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96"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96" xfId="0" applyFont="1" applyFill="1" applyBorder="1" applyAlignment="1">
      <alignment horizontal="center" vertical="center" wrapText="1"/>
    </xf>
    <xf numFmtId="0" fontId="49" fillId="26" borderId="90"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96" xfId="0" applyFont="1" applyFill="1" applyBorder="1" applyAlignment="1">
      <alignment horizontal="center" vertical="center" wrapText="1"/>
    </xf>
    <xf numFmtId="0" fontId="37" fillId="24" borderId="90"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96" xfId="0" applyFont="1" applyBorder="1" applyAlignment="1">
      <alignment horizontal="left" vertical="center" wrapText="1"/>
    </xf>
    <xf numFmtId="0" fontId="43" fillId="0" borderId="90"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6" xfId="0" applyFont="1" applyBorder="1" applyAlignment="1">
      <alignment horizontal="left" vertical="center" wrapText="1"/>
    </xf>
    <xf numFmtId="0" fontId="43" fillId="0" borderId="12" xfId="0" applyFont="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horizontal="left"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3"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4"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4">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FF99"/>
      <color rgb="FFFFDB9B"/>
      <color rgb="FFCCFFFF"/>
      <color rgb="FFFBC497"/>
      <color rgb="FFFFE5FC"/>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8</xdr:col>
      <xdr:colOff>19050</xdr:colOff>
      <xdr:row>0</xdr:row>
      <xdr:rowOff>114300</xdr:rowOff>
    </xdr:from>
    <xdr:to>
      <xdr:col>20</xdr:col>
      <xdr:colOff>47625</xdr:colOff>
      <xdr:row>0</xdr:row>
      <xdr:rowOff>433865</xdr:rowOff>
    </xdr:to>
    <xdr:sp macro="" textlink="">
      <xdr:nvSpPr>
        <xdr:cNvPr id="2" name="テキスト ボックス 1">
          <a:extLst>
            <a:ext uri="{FF2B5EF4-FFF2-40B4-BE49-F238E27FC236}">
              <a16:creationId xmlns:a16="http://schemas.microsoft.com/office/drawing/2014/main" id="{0D982C04-5C03-471B-9E81-66CC455A387E}"/>
            </a:ext>
          </a:extLst>
        </xdr:cNvPr>
        <xdr:cNvSpPr txBox="1"/>
      </xdr:nvSpPr>
      <xdr:spPr>
        <a:xfrm>
          <a:off x="857250" y="114300"/>
          <a:ext cx="1276350" cy="319565"/>
        </a:xfrm>
        <a:prstGeom prst="rect">
          <a:avLst/>
        </a:prstGeom>
        <a:solidFill>
          <a:srgbClr val="FFFF99"/>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solidFill>
                <a:srgbClr val="FF0000"/>
              </a:solidFill>
              <a:latin typeface="BIZ UDPゴシック" panose="020B0400000000000000" pitchFamily="50" charset="-128"/>
              <a:ea typeface="BIZ UDPゴシック" panose="020B0400000000000000" pitchFamily="50" charset="-128"/>
            </a:rPr>
            <a:t>群馬県・介護分</a:t>
          </a:r>
          <a:endParaRPr kumimoji="1" lang="en-US" altLang="ja-JP" sz="12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38687" y="406894"/>
          <a:ext cx="3589252" cy="79763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641075" y="562183"/>
          <a:ext cx="3587347" cy="797639"/>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19265" y="10221665"/>
              <a:ext cx="148422" cy="58138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19265" y="15650308"/>
              <a:ext cx="148422" cy="3851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19265" y="10225475"/>
              <a:ext cx="144612" cy="58100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19265" y="15650308"/>
              <a:ext cx="144612" cy="3851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08957" y="4454769"/>
              <a:ext cx="223785" cy="13230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19265" y="12141758"/>
              <a:ext cx="148422" cy="3181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19265" y="12141758"/>
              <a:ext cx="144612" cy="3181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19265" y="14905055"/>
              <a:ext cx="144612" cy="3600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19265" y="14905055"/>
              <a:ext cx="148422" cy="3600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783704" y="14243538"/>
              <a:ext cx="178107" cy="26795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783704" y="14243538"/>
              <a:ext cx="181917" cy="267957"/>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97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97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9700" y="6083300"/>
              <a:ext cx="2901950" cy="203200"/>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049"/>
  <sheetViews>
    <sheetView showGridLines="0" tabSelected="1" view="pageBreakPreview" zoomScale="80" zoomScaleNormal="80" zoomScaleSheetLayoutView="80" workbookViewId="0">
      <selection sqref="A1:AF1"/>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6640625" style="39" customWidth="1"/>
    <col min="22" max="22" width="7.44140625" style="39" customWidth="1"/>
    <col min="23" max="23" width="14.5546875" style="39" customWidth="1"/>
    <col min="24" max="24" width="10.44140625" style="39" customWidth="1"/>
    <col min="25" max="25" width="4.88671875" style="39" customWidth="1"/>
    <col min="26" max="26" width="10.33203125" style="39" customWidth="1"/>
    <col min="27" max="27" width="10.6640625" style="39" customWidth="1"/>
    <col min="28" max="28" width="10.88671875" style="117" customWidth="1"/>
    <col min="29" max="29" width="2.6640625" style="117"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85" customFormat="1" ht="43.95" customHeight="1">
      <c r="A1" s="488" t="s">
        <v>2485</v>
      </c>
      <c r="B1" s="488"/>
      <c r="C1" s="488"/>
      <c r="D1" s="488"/>
      <c r="E1" s="488"/>
      <c r="F1" s="488"/>
      <c r="G1" s="488"/>
      <c r="H1" s="488"/>
      <c r="I1" s="488"/>
      <c r="J1" s="488"/>
      <c r="K1" s="488"/>
      <c r="L1" s="488"/>
      <c r="M1" s="488"/>
      <c r="N1" s="488"/>
      <c r="O1" s="488"/>
      <c r="P1" s="488"/>
      <c r="Q1" s="488"/>
      <c r="R1" s="488"/>
      <c r="S1" s="488"/>
      <c r="T1" s="488"/>
      <c r="U1" s="488"/>
      <c r="V1" s="488"/>
      <c r="W1" s="488"/>
      <c r="X1" s="488"/>
      <c r="Y1" s="488"/>
      <c r="Z1" s="488"/>
      <c r="AA1" s="488"/>
      <c r="AB1" s="488"/>
      <c r="AC1" s="488"/>
      <c r="AD1" s="488"/>
      <c r="AE1" s="488"/>
      <c r="AF1" s="488"/>
      <c r="AG1" s="86"/>
      <c r="AN1" s="87" t="s">
        <v>0</v>
      </c>
    </row>
    <row r="2" spans="1:40" s="85" customFormat="1" ht="28.95" customHeight="1">
      <c r="A2" s="481" t="s">
        <v>1</v>
      </c>
      <c r="B2" s="481"/>
      <c r="C2" s="481"/>
      <c r="D2" s="481"/>
      <c r="E2" s="481"/>
      <c r="F2" s="481"/>
      <c r="G2" s="481"/>
      <c r="H2" s="481"/>
      <c r="I2" s="481"/>
      <c r="J2" s="481"/>
      <c r="K2" s="481"/>
      <c r="L2" s="481"/>
      <c r="M2" s="481"/>
      <c r="N2" s="481"/>
      <c r="O2" s="481"/>
      <c r="P2" s="481"/>
      <c r="Q2" s="481"/>
      <c r="R2" s="481"/>
      <c r="S2" s="481"/>
      <c r="T2" s="481"/>
      <c r="U2" s="481"/>
      <c r="V2" s="481"/>
      <c r="W2" s="481"/>
      <c r="X2" s="481"/>
      <c r="Y2" s="481"/>
      <c r="Z2" s="481"/>
      <c r="AA2" s="481"/>
      <c r="AB2" s="481"/>
      <c r="AC2" s="481"/>
      <c r="AD2" s="481"/>
      <c r="AE2" s="481"/>
      <c r="AF2" s="481"/>
      <c r="AG2" s="88"/>
    </row>
    <row r="3" spans="1:40" s="90" customFormat="1" ht="69.599999999999994" customHeight="1">
      <c r="A3" s="476" t="s">
        <v>2484</v>
      </c>
      <c r="B3" s="476"/>
      <c r="C3" s="476"/>
      <c r="D3" s="476"/>
      <c r="E3" s="476"/>
      <c r="F3" s="476"/>
      <c r="G3" s="476"/>
      <c r="H3" s="476"/>
      <c r="I3" s="476"/>
      <c r="J3" s="476"/>
      <c r="K3" s="476"/>
      <c r="L3" s="476"/>
      <c r="M3" s="476"/>
      <c r="N3" s="476"/>
      <c r="O3" s="476"/>
      <c r="P3" s="476"/>
      <c r="Q3" s="476"/>
      <c r="R3" s="476"/>
      <c r="S3" s="476"/>
      <c r="T3" s="476"/>
      <c r="U3" s="476"/>
      <c r="V3" s="476"/>
      <c r="W3" s="476"/>
      <c r="X3" s="476"/>
      <c r="Y3" s="476"/>
      <c r="Z3" s="476"/>
      <c r="AA3" s="476"/>
      <c r="AB3" s="476"/>
      <c r="AC3" s="476"/>
      <c r="AD3" s="476"/>
      <c r="AE3" s="476"/>
      <c r="AF3" s="476"/>
      <c r="AG3" s="89"/>
    </row>
    <row r="4" spans="1:40" s="85" customFormat="1" ht="40.950000000000003" customHeight="1">
      <c r="A4" s="482" t="s">
        <v>2</v>
      </c>
      <c r="B4" s="482"/>
      <c r="C4" s="482"/>
      <c r="D4" s="482"/>
      <c r="E4" s="482"/>
      <c r="F4" s="482"/>
      <c r="G4" s="482"/>
      <c r="H4" s="482"/>
      <c r="I4" s="482"/>
      <c r="J4" s="482"/>
      <c r="K4" s="482"/>
      <c r="L4" s="482"/>
      <c r="M4" s="482"/>
      <c r="N4" s="482"/>
      <c r="O4" s="482"/>
      <c r="P4" s="482"/>
      <c r="Q4" s="482"/>
      <c r="R4" s="482"/>
      <c r="S4" s="482"/>
      <c r="T4" s="482"/>
      <c r="U4" s="482"/>
      <c r="V4" s="482"/>
      <c r="W4" s="482"/>
      <c r="X4" s="482"/>
      <c r="Y4" s="482"/>
      <c r="Z4" s="482"/>
      <c r="AA4" s="482"/>
      <c r="AB4" s="482"/>
      <c r="AC4" s="482"/>
      <c r="AD4" s="482"/>
      <c r="AE4" s="482"/>
      <c r="AF4" s="482"/>
    </row>
    <row r="5" spans="1:40" ht="20.100000000000001" customHeight="1">
      <c r="A5" s="81"/>
      <c r="B5" s="81"/>
      <c r="C5" s="81"/>
      <c r="D5" s="81"/>
      <c r="E5" s="81"/>
      <c r="F5" s="81"/>
      <c r="G5" s="81"/>
      <c r="H5" s="81"/>
      <c r="I5" s="81"/>
      <c r="J5" s="81"/>
      <c r="K5" s="81"/>
      <c r="L5" s="81"/>
      <c r="M5" s="81"/>
      <c r="N5" s="81"/>
      <c r="O5" s="81"/>
      <c r="P5" s="81"/>
      <c r="Q5" s="81"/>
      <c r="R5" s="81"/>
      <c r="S5" s="81"/>
      <c r="T5" s="81"/>
      <c r="U5" s="81"/>
      <c r="V5" s="81"/>
      <c r="W5" s="81"/>
      <c r="X5" s="81"/>
      <c r="Y5" s="81"/>
      <c r="Z5" s="81"/>
      <c r="AB5" s="39"/>
      <c r="AC5" s="39"/>
    </row>
    <row r="6" spans="1:40" ht="20.100000000000001" customHeight="1">
      <c r="A6" s="81"/>
      <c r="B6" s="81"/>
      <c r="C6" s="81"/>
      <c r="D6" s="81"/>
      <c r="E6" s="81"/>
      <c r="F6" s="81"/>
      <c r="G6" s="81"/>
      <c r="H6" s="81"/>
      <c r="I6" s="81"/>
      <c r="J6" s="81"/>
      <c r="K6" s="81"/>
      <c r="L6" s="81"/>
      <c r="M6" s="81"/>
      <c r="N6" s="81"/>
      <c r="O6" s="81"/>
      <c r="P6" s="81"/>
      <c r="Q6" s="81"/>
      <c r="R6" s="81"/>
      <c r="S6" s="81"/>
      <c r="T6" s="81"/>
      <c r="U6" s="81"/>
      <c r="V6" s="81"/>
      <c r="W6" s="81"/>
      <c r="X6" s="81"/>
      <c r="Y6" s="81"/>
      <c r="Z6" s="81"/>
      <c r="AB6" s="39"/>
      <c r="AC6" s="39"/>
    </row>
    <row r="7" spans="1:40" ht="19.95" customHeight="1">
      <c r="A7" s="81"/>
      <c r="B7" s="81"/>
      <c r="C7" s="81"/>
      <c r="D7" s="81"/>
      <c r="E7" s="81"/>
      <c r="F7" s="81"/>
      <c r="G7" s="81"/>
      <c r="H7" s="81"/>
      <c r="I7" s="81"/>
      <c r="J7" s="81"/>
      <c r="K7" s="81"/>
      <c r="L7" s="81"/>
      <c r="M7" s="81"/>
      <c r="N7" s="81"/>
      <c r="O7" s="81"/>
      <c r="P7" s="81"/>
      <c r="Q7" s="81"/>
      <c r="R7" s="81"/>
      <c r="S7" s="81"/>
      <c r="T7" s="81"/>
      <c r="U7" s="81"/>
      <c r="V7" s="81"/>
      <c r="W7" s="81"/>
      <c r="X7" s="81"/>
      <c r="Y7" s="81"/>
      <c r="Z7" s="81"/>
      <c r="AB7" s="39"/>
      <c r="AC7" s="39"/>
    </row>
    <row r="8" spans="1:40" ht="16.95" customHeight="1">
      <c r="A8" s="481"/>
      <c r="B8" s="481"/>
      <c r="C8" s="481"/>
      <c r="D8" s="481"/>
      <c r="E8" s="481"/>
      <c r="F8" s="481"/>
      <c r="G8" s="481"/>
      <c r="H8" s="481"/>
      <c r="I8" s="481"/>
      <c r="J8" s="481"/>
      <c r="K8" s="481"/>
      <c r="L8" s="481"/>
      <c r="M8" s="481"/>
      <c r="N8" s="481"/>
      <c r="O8" s="481"/>
      <c r="P8" s="481"/>
      <c r="Q8" s="481"/>
      <c r="R8" s="481"/>
      <c r="S8" s="481"/>
      <c r="T8" s="481"/>
      <c r="U8" s="481"/>
      <c r="V8" s="481"/>
      <c r="W8" s="481"/>
      <c r="X8" s="481"/>
      <c r="Y8" s="481"/>
      <c r="Z8" s="481"/>
      <c r="AA8" s="481"/>
      <c r="AB8" s="481"/>
      <c r="AC8" s="481"/>
      <c r="AD8" s="481"/>
      <c r="AE8" s="481"/>
      <c r="AF8" s="481"/>
      <c r="AG8" s="88"/>
    </row>
    <row r="9" spans="1:40" ht="17.399999999999999" customHeight="1">
      <c r="A9" s="81"/>
      <c r="B9" s="81"/>
      <c r="C9" s="81"/>
      <c r="D9" s="81"/>
      <c r="E9" s="81"/>
      <c r="F9" s="81"/>
      <c r="G9" s="81"/>
      <c r="H9" s="81"/>
      <c r="I9" s="81"/>
      <c r="J9" s="81"/>
      <c r="K9" s="81"/>
      <c r="L9" s="81"/>
      <c r="M9" s="81"/>
      <c r="N9" s="81"/>
      <c r="O9" s="81"/>
      <c r="P9" s="81"/>
      <c r="Q9" s="81"/>
      <c r="R9" s="81"/>
      <c r="S9" s="81"/>
      <c r="T9" s="81"/>
      <c r="U9" s="81"/>
      <c r="V9" s="81"/>
      <c r="W9" s="81"/>
      <c r="X9" s="81"/>
      <c r="Y9" s="81"/>
      <c r="AB9" s="39"/>
      <c r="AC9" s="39"/>
    </row>
    <row r="10" spans="1:40" ht="47.25" customHeight="1">
      <c r="A10" s="81"/>
      <c r="B10" s="81"/>
      <c r="C10" s="81"/>
      <c r="D10" s="81"/>
      <c r="E10" s="81"/>
      <c r="F10" s="81"/>
      <c r="G10" s="81"/>
      <c r="H10" s="81"/>
      <c r="I10" s="81"/>
      <c r="J10" s="81"/>
      <c r="K10" s="81"/>
      <c r="L10" s="81"/>
      <c r="M10" s="81"/>
      <c r="N10" s="81"/>
      <c r="O10" s="81"/>
      <c r="P10" s="81"/>
      <c r="Q10" s="81"/>
      <c r="R10" s="81"/>
      <c r="S10" s="81"/>
      <c r="T10" s="81"/>
      <c r="U10" s="81"/>
      <c r="V10" s="81"/>
      <c r="W10" s="81"/>
      <c r="X10" s="81"/>
      <c r="Y10" s="81"/>
      <c r="Z10" s="81"/>
      <c r="AB10" s="39"/>
      <c r="AC10" s="39"/>
    </row>
    <row r="11" spans="1:40" ht="24" customHeight="1">
      <c r="A11" s="84" t="s">
        <v>3</v>
      </c>
      <c r="B11" s="92"/>
      <c r="C11" s="92"/>
      <c r="D11" s="92"/>
      <c r="E11" s="92"/>
      <c r="F11" s="92"/>
      <c r="G11" s="92"/>
      <c r="H11" s="92"/>
      <c r="I11" s="92"/>
      <c r="J11" s="92"/>
      <c r="K11" s="92"/>
      <c r="L11" s="92"/>
      <c r="M11" s="92"/>
      <c r="N11" s="92"/>
      <c r="O11" s="92"/>
      <c r="P11" s="92"/>
      <c r="Q11" s="92"/>
      <c r="R11" s="92"/>
      <c r="S11" s="92"/>
      <c r="T11" s="92"/>
      <c r="U11" s="92"/>
      <c r="V11" s="92"/>
      <c r="W11" s="92"/>
      <c r="X11" s="92"/>
      <c r="Y11" s="92"/>
      <c r="Z11" s="92"/>
      <c r="AA11" s="92"/>
      <c r="AB11"/>
      <c r="AC11"/>
    </row>
    <row r="12" spans="1:40" ht="18.600000000000001" customHeight="1">
      <c r="A12" s="92" t="s">
        <v>4</v>
      </c>
      <c r="C12" s="92"/>
      <c r="D12" s="92"/>
      <c r="E12" s="92"/>
      <c r="F12" s="92"/>
      <c r="G12" s="92"/>
      <c r="H12" s="92"/>
      <c r="I12" s="92"/>
      <c r="J12" s="92"/>
      <c r="K12" s="92"/>
      <c r="L12" s="92"/>
      <c r="M12" s="92"/>
      <c r="N12" s="92"/>
      <c r="O12" s="92"/>
      <c r="P12" s="92"/>
      <c r="Q12" s="92"/>
      <c r="R12" s="92"/>
      <c r="S12" s="92"/>
      <c r="T12" s="92"/>
      <c r="U12" s="92"/>
      <c r="V12" s="92"/>
      <c r="W12" s="92"/>
      <c r="X12" s="92"/>
      <c r="Y12" s="92"/>
      <c r="Z12" s="92"/>
      <c r="AA12" s="92"/>
      <c r="AB12"/>
      <c r="AC12"/>
    </row>
    <row r="13" spans="1:40" ht="19.95" customHeight="1">
      <c r="A13" s="92" t="s">
        <v>5</v>
      </c>
      <c r="B13" s="222"/>
      <c r="C13" s="512" t="s">
        <v>6</v>
      </c>
      <c r="D13" s="513"/>
      <c r="E13" s="513"/>
      <c r="F13" s="513"/>
      <c r="G13" s="513"/>
      <c r="H13" s="513"/>
      <c r="I13" s="513"/>
      <c r="J13" s="513"/>
      <c r="K13" s="513"/>
      <c r="L13" s="513"/>
      <c r="M13" s="513"/>
      <c r="N13" s="513"/>
      <c r="O13" s="513"/>
      <c r="P13" s="513"/>
      <c r="Q13" s="513"/>
      <c r="R13" s="514"/>
      <c r="S13" s="92"/>
      <c r="T13" s="92"/>
      <c r="U13" s="92"/>
      <c r="V13" s="92"/>
      <c r="W13" s="92"/>
      <c r="X13" s="92"/>
      <c r="Y13" s="92"/>
      <c r="Z13" s="92"/>
      <c r="AA13" s="92"/>
      <c r="AB13"/>
      <c r="AC13"/>
    </row>
    <row r="14" spans="1:40" ht="13.2" customHeight="1">
      <c r="A14" s="81"/>
      <c r="B14" s="81"/>
      <c r="C14"/>
      <c r="D14" s="81"/>
      <c r="E14"/>
      <c r="F14" s="81"/>
      <c r="G14" s="81"/>
      <c r="H14" s="81"/>
      <c r="I14" s="81"/>
      <c r="J14" s="81"/>
      <c r="K14" s="81"/>
      <c r="L14" s="81"/>
      <c r="M14" s="81"/>
      <c r="N14" s="81"/>
      <c r="O14" s="81"/>
      <c r="P14" s="81"/>
      <c r="Q14" s="81"/>
      <c r="R14" s="81"/>
      <c r="S14" s="81"/>
      <c r="T14" s="81"/>
      <c r="U14" s="81"/>
      <c r="V14" s="81"/>
      <c r="W14" s="81"/>
      <c r="X14" s="81"/>
      <c r="Y14" s="81"/>
      <c r="Z14"/>
      <c r="AB14" s="91"/>
      <c r="AC14" s="91"/>
    </row>
    <row r="15" spans="1:40" s="85" customFormat="1" ht="20.100000000000001" customHeight="1">
      <c r="A15" s="84" t="s">
        <v>7</v>
      </c>
      <c r="B15" s="81"/>
      <c r="C15" s="81"/>
      <c r="D15" s="81"/>
      <c r="E15" s="81"/>
      <c r="F15" s="81"/>
      <c r="G15" s="81"/>
      <c r="H15" s="81"/>
      <c r="I15" s="81"/>
      <c r="J15" s="81"/>
      <c r="K15" s="81"/>
      <c r="L15" s="81"/>
      <c r="M15" s="81"/>
      <c r="N15" s="81"/>
      <c r="O15" s="81"/>
      <c r="P15" s="81"/>
      <c r="Q15" s="81"/>
      <c r="R15" s="81"/>
      <c r="S15" s="81"/>
      <c r="T15" s="81"/>
      <c r="U15" s="81"/>
      <c r="V15" s="81"/>
      <c r="W15" s="81"/>
      <c r="X15" s="81"/>
      <c r="Y15" s="81"/>
      <c r="Z15" s="81"/>
      <c r="AA15" s="39"/>
      <c r="AB15" s="39"/>
      <c r="AC15" s="39"/>
      <c r="AD15" s="39"/>
      <c r="AE15" s="39"/>
    </row>
    <row r="16" spans="1:40" s="85" customFormat="1" ht="15.6" customHeight="1">
      <c r="A16" s="501" t="s">
        <v>8</v>
      </c>
      <c r="B16" s="501"/>
      <c r="C16" s="501"/>
      <c r="D16" s="501"/>
      <c r="E16" s="501"/>
      <c r="F16" s="501"/>
      <c r="G16" s="501"/>
      <c r="H16" s="501"/>
      <c r="I16" s="501"/>
      <c r="J16" s="501"/>
      <c r="K16" s="501"/>
      <c r="L16" s="501"/>
      <c r="M16" s="501"/>
      <c r="N16" s="501"/>
      <c r="O16" s="501"/>
      <c r="P16" s="501"/>
      <c r="Q16" s="501"/>
      <c r="R16" s="501"/>
      <c r="S16" s="501"/>
      <c r="T16" s="501"/>
      <c r="U16" s="501"/>
      <c r="V16" s="501"/>
      <c r="W16" s="501"/>
      <c r="X16" s="501"/>
      <c r="Y16" s="501"/>
      <c r="Z16" s="501"/>
      <c r="AA16" s="501"/>
      <c r="AB16" s="39"/>
      <c r="AC16" s="39"/>
      <c r="AD16" s="39"/>
      <c r="AE16" s="39"/>
    </row>
    <row r="17" spans="1:40" ht="20.100000000000001" customHeight="1">
      <c r="A17" s="505" t="s">
        <v>9</v>
      </c>
      <c r="B17" s="480" t="s">
        <v>10</v>
      </c>
      <c r="C17" s="480"/>
      <c r="D17" s="480"/>
      <c r="E17" s="480"/>
      <c r="F17" s="480"/>
      <c r="G17" s="480"/>
      <c r="H17" s="480"/>
      <c r="I17" s="480"/>
      <c r="J17" s="480"/>
      <c r="K17" s="480"/>
      <c r="L17" s="509"/>
      <c r="M17" s="510"/>
      <c r="N17" s="510"/>
      <c r="O17" s="510"/>
      <c r="P17" s="510"/>
      <c r="Q17" s="510"/>
      <c r="R17" s="510"/>
      <c r="S17" s="510"/>
      <c r="T17" s="510"/>
      <c r="U17" s="510"/>
      <c r="V17" s="510"/>
      <c r="W17" s="510"/>
      <c r="X17" s="510"/>
      <c r="Y17" s="510"/>
      <c r="Z17" s="510"/>
      <c r="AA17" s="510"/>
      <c r="AB17" s="510"/>
      <c r="AC17" s="510"/>
      <c r="AD17" s="510"/>
      <c r="AE17" s="511"/>
    </row>
    <row r="18" spans="1:40" ht="20.100000000000001" customHeight="1">
      <c r="A18" s="506"/>
      <c r="B18" s="480" t="s">
        <v>11</v>
      </c>
      <c r="C18" s="480"/>
      <c r="D18" s="480"/>
      <c r="E18" s="480"/>
      <c r="F18" s="480"/>
      <c r="G18" s="480"/>
      <c r="H18" s="480"/>
      <c r="I18" s="480"/>
      <c r="J18" s="480"/>
      <c r="K18" s="480"/>
      <c r="L18" s="509"/>
      <c r="M18" s="510"/>
      <c r="N18" s="510"/>
      <c r="O18" s="510"/>
      <c r="P18" s="510"/>
      <c r="Q18" s="510"/>
      <c r="R18" s="510"/>
      <c r="S18" s="510"/>
      <c r="T18" s="510"/>
      <c r="U18" s="510"/>
      <c r="V18" s="510"/>
      <c r="W18" s="510"/>
      <c r="X18" s="510"/>
      <c r="Y18" s="510"/>
      <c r="Z18" s="510"/>
      <c r="AA18" s="510"/>
      <c r="AB18" s="510"/>
      <c r="AC18" s="510"/>
      <c r="AD18" s="510"/>
      <c r="AE18" s="511"/>
    </row>
    <row r="19" spans="1:40" ht="20.100000000000001" customHeight="1">
      <c r="A19" s="491" t="s">
        <v>12</v>
      </c>
      <c r="B19" s="480" t="s">
        <v>13</v>
      </c>
      <c r="C19" s="480"/>
      <c r="D19" s="480"/>
      <c r="E19" s="480"/>
      <c r="F19" s="480"/>
      <c r="G19" s="480"/>
      <c r="H19" s="480"/>
      <c r="I19" s="480"/>
      <c r="J19" s="480"/>
      <c r="K19" s="480"/>
      <c r="L19" s="515"/>
      <c r="M19" s="516"/>
      <c r="N19" s="516"/>
      <c r="O19" s="517"/>
      <c r="P19" s="179" t="s">
        <v>14</v>
      </c>
      <c r="Q19" s="518"/>
      <c r="R19" s="519"/>
      <c r="S19" s="519"/>
      <c r="T19" s="519"/>
      <c r="U19" s="520"/>
      <c r="V19" s="81"/>
      <c r="W19" s="81"/>
      <c r="X19" s="81"/>
      <c r="Y19" s="81"/>
      <c r="Z19" s="81"/>
      <c r="AB19" s="39"/>
      <c r="AC19" s="39"/>
      <c r="AN19" s="46" t="s">
        <v>15</v>
      </c>
    </row>
    <row r="20" spans="1:40" ht="44.25" customHeight="1">
      <c r="A20" s="507"/>
      <c r="B20" s="508" t="s">
        <v>16</v>
      </c>
      <c r="C20" s="508"/>
      <c r="D20" s="508"/>
      <c r="E20" s="508"/>
      <c r="F20" s="508"/>
      <c r="G20" s="508"/>
      <c r="H20" s="508"/>
      <c r="I20" s="508"/>
      <c r="J20" s="508"/>
      <c r="K20" s="508"/>
      <c r="L20" s="509"/>
      <c r="M20" s="510"/>
      <c r="N20" s="510"/>
      <c r="O20" s="510"/>
      <c r="P20" s="510"/>
      <c r="Q20" s="510"/>
      <c r="R20" s="510"/>
      <c r="S20" s="510"/>
      <c r="T20" s="510"/>
      <c r="U20" s="510"/>
      <c r="V20" s="510"/>
      <c r="W20" s="510"/>
      <c r="X20" s="510"/>
      <c r="Y20" s="510"/>
      <c r="Z20" s="510"/>
      <c r="AA20" s="510"/>
      <c r="AB20" s="510"/>
      <c r="AC20" s="510"/>
      <c r="AD20" s="510"/>
      <c r="AE20" s="511"/>
      <c r="AN20" s="46" t="str">
        <f>L19&amp;"-"&amp;Q19</f>
        <v>-</v>
      </c>
    </row>
    <row r="21" spans="1:40" ht="38.25" customHeight="1">
      <c r="A21" s="492"/>
      <c r="B21" s="508" t="s">
        <v>17</v>
      </c>
      <c r="C21" s="508"/>
      <c r="D21" s="508"/>
      <c r="E21" s="508"/>
      <c r="F21" s="508"/>
      <c r="G21" s="508"/>
      <c r="H21" s="508"/>
      <c r="I21" s="508"/>
      <c r="J21" s="508"/>
      <c r="K21" s="508"/>
      <c r="L21" s="524"/>
      <c r="M21" s="525"/>
      <c r="N21" s="525"/>
      <c r="O21" s="525"/>
      <c r="P21" s="525"/>
      <c r="Q21" s="525"/>
      <c r="R21" s="525"/>
      <c r="S21" s="525"/>
      <c r="T21" s="525"/>
      <c r="U21" s="525"/>
      <c r="V21" s="525"/>
      <c r="W21" s="525"/>
      <c r="X21" s="525"/>
      <c r="Y21" s="525"/>
      <c r="Z21" s="525"/>
      <c r="AA21" s="525"/>
      <c r="AB21" s="525"/>
      <c r="AC21" s="525"/>
      <c r="AD21" s="525"/>
      <c r="AE21" s="526"/>
    </row>
    <row r="22" spans="1:40" ht="30" customHeight="1">
      <c r="A22" s="495" t="s">
        <v>18</v>
      </c>
      <c r="B22" s="494" t="s">
        <v>19</v>
      </c>
      <c r="C22" s="480"/>
      <c r="D22" s="480"/>
      <c r="E22" s="480"/>
      <c r="F22" s="480"/>
      <c r="G22" s="480"/>
      <c r="H22" s="480"/>
      <c r="I22" s="480"/>
      <c r="J22" s="480"/>
      <c r="K22" s="480"/>
      <c r="L22" s="477"/>
      <c r="M22" s="478"/>
      <c r="N22" s="478"/>
      <c r="O22" s="478"/>
      <c r="P22" s="478"/>
      <c r="Q22" s="478"/>
      <c r="R22" s="478"/>
      <c r="S22" s="478"/>
      <c r="T22" s="478"/>
      <c r="U22" s="478"/>
      <c r="V22" s="478"/>
      <c r="W22" s="478"/>
      <c r="X22" s="478"/>
      <c r="Y22" s="478"/>
      <c r="Z22" s="478"/>
      <c r="AA22" s="478"/>
      <c r="AB22" s="478"/>
      <c r="AC22" s="478"/>
      <c r="AD22" s="478"/>
      <c r="AE22" s="479"/>
    </row>
    <row r="23" spans="1:40" ht="19.5" customHeight="1">
      <c r="A23" s="496"/>
      <c r="B23" s="493" t="s">
        <v>20</v>
      </c>
      <c r="C23" s="493"/>
      <c r="D23" s="493"/>
      <c r="E23" s="493"/>
      <c r="F23" s="493"/>
      <c r="G23" s="493"/>
      <c r="H23" s="493"/>
      <c r="I23" s="493"/>
      <c r="J23" s="493"/>
      <c r="K23" s="494"/>
      <c r="L23" s="477"/>
      <c r="M23" s="478"/>
      <c r="N23" s="478"/>
      <c r="O23" s="478"/>
      <c r="P23" s="478"/>
      <c r="Q23" s="478"/>
      <c r="R23" s="478"/>
      <c r="S23" s="478"/>
      <c r="T23" s="478"/>
      <c r="U23" s="478"/>
      <c r="V23" s="478"/>
      <c r="W23" s="478"/>
      <c r="X23" s="478"/>
      <c r="Y23" s="478"/>
      <c r="Z23" s="478"/>
      <c r="AA23" s="478"/>
      <c r="AB23" s="478"/>
      <c r="AC23" s="478"/>
      <c r="AD23" s="478"/>
      <c r="AE23" s="479"/>
    </row>
    <row r="24" spans="1:40" ht="20.100000000000001" customHeight="1">
      <c r="A24" s="502" t="s">
        <v>21</v>
      </c>
      <c r="B24" s="503"/>
      <c r="C24" s="503"/>
      <c r="D24" s="503"/>
      <c r="E24" s="503"/>
      <c r="F24" s="503"/>
      <c r="G24" s="503"/>
      <c r="H24" s="503"/>
      <c r="I24" s="503"/>
      <c r="J24" s="503"/>
      <c r="K24" s="504"/>
      <c r="L24" s="521"/>
      <c r="M24" s="522"/>
      <c r="N24" s="522"/>
      <c r="O24" s="522"/>
      <c r="P24" s="522"/>
      <c r="Q24" s="522"/>
      <c r="R24" s="522"/>
      <c r="S24" s="522"/>
      <c r="T24" s="522"/>
      <c r="U24" s="522"/>
      <c r="V24" s="523"/>
      <c r="W24" s="82"/>
      <c r="X24" s="82"/>
      <c r="Y24" s="82"/>
      <c r="Z24" s="82"/>
      <c r="AA24" s="83"/>
      <c r="AB24" s="83"/>
      <c r="AC24" s="83"/>
      <c r="AD24" s="83"/>
      <c r="AE24" s="83"/>
      <c r="AH24" s="22"/>
    </row>
    <row r="25" spans="1:40" ht="20.100000000000001" customHeight="1">
      <c r="A25" s="489" t="s">
        <v>22</v>
      </c>
      <c r="B25" s="480" t="s">
        <v>10</v>
      </c>
      <c r="C25" s="480"/>
      <c r="D25" s="480"/>
      <c r="E25" s="480"/>
      <c r="F25" s="480"/>
      <c r="G25" s="480"/>
      <c r="H25" s="480"/>
      <c r="I25" s="480"/>
      <c r="J25" s="480"/>
      <c r="K25" s="480"/>
      <c r="L25" s="477"/>
      <c r="M25" s="478"/>
      <c r="N25" s="478"/>
      <c r="O25" s="478"/>
      <c r="P25" s="478"/>
      <c r="Q25" s="478"/>
      <c r="R25" s="478"/>
      <c r="S25" s="478"/>
      <c r="T25" s="478"/>
      <c r="U25" s="478"/>
      <c r="V25" s="478"/>
      <c r="W25" s="478"/>
      <c r="X25" s="479"/>
      <c r="Y25" s="82"/>
      <c r="Z25" s="82"/>
      <c r="AA25" s="83"/>
      <c r="AB25" s="83"/>
      <c r="AC25" s="83"/>
      <c r="AD25" s="83"/>
      <c r="AE25" s="83"/>
    </row>
    <row r="26" spans="1:40" ht="20.100000000000001" customHeight="1">
      <c r="A26" s="490"/>
      <c r="B26" s="500" t="s">
        <v>20</v>
      </c>
      <c r="C26" s="500"/>
      <c r="D26" s="500"/>
      <c r="E26" s="500"/>
      <c r="F26" s="500"/>
      <c r="G26" s="500"/>
      <c r="H26" s="500"/>
      <c r="I26" s="500"/>
      <c r="J26" s="500"/>
      <c r="K26" s="500"/>
      <c r="L26" s="477"/>
      <c r="M26" s="478"/>
      <c r="N26" s="478"/>
      <c r="O26" s="478"/>
      <c r="P26" s="478"/>
      <c r="Q26" s="478"/>
      <c r="R26" s="478"/>
      <c r="S26" s="478"/>
      <c r="T26" s="478"/>
      <c r="U26" s="478"/>
      <c r="V26" s="478"/>
      <c r="W26" s="478"/>
      <c r="X26" s="479"/>
      <c r="Y26" s="82"/>
      <c r="Z26" s="82"/>
      <c r="AA26" s="83"/>
      <c r="AB26" s="83"/>
      <c r="AC26" s="83"/>
      <c r="AD26" s="83"/>
      <c r="AE26" s="83"/>
    </row>
    <row r="27" spans="1:40" ht="20.100000000000001" customHeight="1">
      <c r="A27" s="491" t="s">
        <v>23</v>
      </c>
      <c r="B27" s="480" t="s">
        <v>24</v>
      </c>
      <c r="C27" s="480"/>
      <c r="D27" s="480"/>
      <c r="E27" s="480"/>
      <c r="F27" s="480"/>
      <c r="G27" s="480"/>
      <c r="H27" s="480"/>
      <c r="I27" s="480"/>
      <c r="J27" s="480"/>
      <c r="K27" s="480"/>
      <c r="L27" s="477"/>
      <c r="M27" s="478"/>
      <c r="N27" s="478"/>
      <c r="O27" s="478"/>
      <c r="P27" s="478"/>
      <c r="Q27" s="478"/>
      <c r="R27" s="478"/>
      <c r="S27" s="478"/>
      <c r="T27" s="478"/>
      <c r="U27" s="478"/>
      <c r="V27" s="478"/>
      <c r="W27" s="478"/>
      <c r="X27" s="479"/>
      <c r="Y27" s="82"/>
      <c r="Z27" s="82"/>
      <c r="AA27" s="83"/>
      <c r="AB27" s="83"/>
      <c r="AC27" s="83"/>
      <c r="AD27" s="83"/>
      <c r="AE27" s="83"/>
    </row>
    <row r="28" spans="1:40" ht="20.100000000000001" customHeight="1">
      <c r="A28" s="492"/>
      <c r="B28" s="480" t="s">
        <v>25</v>
      </c>
      <c r="C28" s="480"/>
      <c r="D28" s="480"/>
      <c r="E28" s="480"/>
      <c r="F28" s="480"/>
      <c r="G28" s="480"/>
      <c r="H28" s="480"/>
      <c r="I28" s="480"/>
      <c r="J28" s="480"/>
      <c r="K28" s="480"/>
      <c r="L28" s="497"/>
      <c r="M28" s="498"/>
      <c r="N28" s="498"/>
      <c r="O28" s="498"/>
      <c r="P28" s="498"/>
      <c r="Q28" s="498"/>
      <c r="R28" s="498"/>
      <c r="S28" s="498"/>
      <c r="T28" s="498"/>
      <c r="U28" s="498"/>
      <c r="V28" s="498"/>
      <c r="W28" s="498"/>
      <c r="X28" s="499"/>
      <c r="Y28" s="82"/>
      <c r="Z28" s="82"/>
      <c r="AA28" s="83"/>
      <c r="AB28" s="83"/>
      <c r="AC28" s="83"/>
      <c r="AD28" s="83"/>
      <c r="AE28" s="83"/>
    </row>
    <row r="29" spans="1:40" ht="13.95" customHeight="1" thickBot="1">
      <c r="B29" s="81"/>
      <c r="C29" s="81"/>
      <c r="D29" s="81"/>
      <c r="E29" s="81"/>
      <c r="F29" s="81"/>
      <c r="G29" s="81"/>
      <c r="H29" s="81"/>
      <c r="I29" s="81"/>
      <c r="J29" s="355"/>
      <c r="K29" s="355"/>
      <c r="L29" s="356"/>
      <c r="M29" s="357"/>
      <c r="N29" s="357"/>
      <c r="O29" s="357"/>
      <c r="P29" s="357"/>
      <c r="Q29" s="357"/>
      <c r="R29" s="357"/>
      <c r="S29" s="357"/>
      <c r="T29" s="357"/>
      <c r="U29" s="357"/>
      <c r="V29" s="357"/>
      <c r="W29" s="357"/>
      <c r="X29" s="357"/>
      <c r="Y29" s="82"/>
      <c r="Z29" s="82"/>
      <c r="AA29" s="83"/>
      <c r="AB29" s="83"/>
      <c r="AC29" s="83"/>
      <c r="AD29" s="83"/>
      <c r="AE29" s="83"/>
    </row>
    <row r="30" spans="1:40" ht="20.100000000000001" customHeight="1" thickBot="1">
      <c r="A30" s="84" t="s">
        <v>26</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451" t="str">
        <f>IF(L18="", "", IF(AND(B32="✓",O34&lt;&gt;"",T34&lt;&gt;""),"○","×"))</f>
        <v/>
      </c>
      <c r="AF30" s="452"/>
      <c r="AG30" s="28"/>
    </row>
    <row r="31" spans="1:40" ht="10.95" customHeight="1" thickBot="1">
      <c r="A31" s="359"/>
      <c r="B31" s="360"/>
      <c r="C31" s="361"/>
      <c r="D31" s="361"/>
      <c r="E31" s="361"/>
      <c r="F31" s="361"/>
      <c r="G31" s="361"/>
      <c r="H31" s="361"/>
      <c r="I31" s="361"/>
      <c r="J31" s="361"/>
      <c r="K31" s="361"/>
      <c r="L31" s="361"/>
      <c r="M31" s="361"/>
      <c r="N31" s="361"/>
      <c r="O31" s="361"/>
      <c r="P31" s="361"/>
      <c r="Q31" s="361"/>
      <c r="R31" s="361"/>
      <c r="S31" s="361"/>
      <c r="T31" s="361"/>
      <c r="U31" s="361"/>
      <c r="V31" s="361"/>
      <c r="W31" s="361"/>
      <c r="X31" s="361"/>
      <c r="Y31" s="361"/>
      <c r="Z31" s="361"/>
      <c r="AA31" s="361"/>
      <c r="AB31" s="361"/>
      <c r="AC31" s="361"/>
      <c r="AD31" s="361"/>
      <c r="AE31" s="361"/>
      <c r="AF31" s="362"/>
    </row>
    <row r="32" spans="1:40" ht="20.100000000000001" customHeight="1" thickBot="1">
      <c r="A32" s="254"/>
      <c r="B32" s="460"/>
      <c r="C32" s="461"/>
      <c r="D32" s="461"/>
      <c r="E32" s="462"/>
      <c r="F32" s="458" t="s">
        <v>27</v>
      </c>
      <c r="G32" s="459"/>
      <c r="H32" s="459"/>
      <c r="I32" s="459"/>
      <c r="J32" s="459"/>
      <c r="K32" s="459"/>
      <c r="L32" s="459"/>
      <c r="M32" s="459"/>
      <c r="N32" s="459"/>
      <c r="O32" s="459"/>
      <c r="P32" s="459"/>
      <c r="Q32" s="459"/>
      <c r="R32" s="459"/>
      <c r="S32" s="459"/>
      <c r="T32" s="459"/>
      <c r="U32" s="459"/>
      <c r="V32" s="459"/>
      <c r="W32" s="459"/>
      <c r="X32" s="459"/>
      <c r="Y32" s="459"/>
      <c r="Z32" s="459"/>
      <c r="AA32" s="459"/>
      <c r="AB32" s="459"/>
      <c r="AC32" s="459"/>
      <c r="AD32" s="459"/>
      <c r="AE32" s="459"/>
      <c r="AF32" s="363"/>
    </row>
    <row r="33" spans="1:38" ht="10.95" customHeight="1" thickBot="1">
      <c r="A33" s="364"/>
      <c r="B33" s="31"/>
      <c r="C33" s="28"/>
      <c r="D33" s="30"/>
      <c r="E33" s="30"/>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65"/>
    </row>
    <row r="34" spans="1:38" ht="20.100000000000001" customHeight="1" thickBot="1">
      <c r="A34" s="366"/>
      <c r="C34" s="367" t="s">
        <v>28</v>
      </c>
      <c r="J34" s="453">
        <v>8</v>
      </c>
      <c r="K34" s="453"/>
      <c r="L34" s="367" t="s">
        <v>29</v>
      </c>
      <c r="M34" s="30"/>
      <c r="O34" s="454"/>
      <c r="P34" s="463"/>
      <c r="Q34" s="455"/>
      <c r="R34" s="367" t="s">
        <v>30</v>
      </c>
      <c r="T34" s="454"/>
      <c r="U34" s="455"/>
      <c r="V34" s="367" t="s">
        <v>31</v>
      </c>
      <c r="W34" s="453" t="s">
        <v>32</v>
      </c>
      <c r="X34" s="453"/>
      <c r="Y34" s="453"/>
      <c r="Z34" s="468" t="str">
        <f>IF(L18="","",L18)</f>
        <v/>
      </c>
      <c r="AA34" s="468"/>
      <c r="AB34" s="468"/>
      <c r="AC34" s="468"/>
      <c r="AD34" s="468"/>
      <c r="AE34" s="468"/>
      <c r="AF34" s="396"/>
      <c r="AG34" s="368"/>
      <c r="AH34" s="368"/>
      <c r="AI34" s="368"/>
      <c r="AJ34" s="368"/>
      <c r="AK34" s="368"/>
      <c r="AL34" s="368"/>
    </row>
    <row r="35" spans="1:38" ht="20.100000000000001" customHeight="1">
      <c r="A35" s="366"/>
      <c r="B35" s="369"/>
      <c r="C35" s="367"/>
      <c r="D35" s="367"/>
      <c r="E35" s="367"/>
      <c r="F35" s="367"/>
      <c r="G35" s="367"/>
      <c r="H35" s="367"/>
      <c r="I35" s="367"/>
      <c r="J35" s="367"/>
      <c r="K35" s="367"/>
      <c r="L35" s="367"/>
      <c r="M35" s="367"/>
      <c r="W35" s="456" t="s">
        <v>33</v>
      </c>
      <c r="X35" s="456"/>
      <c r="Y35" s="456"/>
      <c r="Z35" s="457" t="s">
        <v>19</v>
      </c>
      <c r="AA35" s="457"/>
      <c r="AB35" s="468" t="str">
        <f>IF(L22="", "",L22)</f>
        <v/>
      </c>
      <c r="AC35" s="468"/>
      <c r="AD35" s="468" t="str">
        <f>IF(L23="", "", L23)</f>
        <v/>
      </c>
      <c r="AE35" s="468"/>
      <c r="AF35" s="396"/>
      <c r="AG35" s="377"/>
      <c r="AH35" s="377"/>
      <c r="AJ35" s="376"/>
      <c r="AK35" s="376"/>
      <c r="AL35" s="368"/>
    </row>
    <row r="36" spans="1:38" ht="12" customHeight="1" thickBot="1">
      <c r="A36" s="370"/>
      <c r="B36" s="371"/>
      <c r="C36" s="372"/>
      <c r="D36" s="372"/>
      <c r="E36" s="372"/>
      <c r="F36" s="372"/>
      <c r="G36" s="372"/>
      <c r="H36" s="372"/>
      <c r="I36" s="372"/>
      <c r="J36" s="372"/>
      <c r="K36" s="372"/>
      <c r="L36" s="372"/>
      <c r="M36" s="372"/>
      <c r="N36" s="372"/>
      <c r="O36" s="372"/>
      <c r="P36" s="371"/>
      <c r="Q36" s="372"/>
      <c r="R36" s="373"/>
      <c r="S36" s="373"/>
      <c r="T36" s="373"/>
      <c r="U36" s="373"/>
      <c r="V36" s="373"/>
      <c r="W36" s="374"/>
      <c r="X36" s="374"/>
      <c r="Y36" s="374"/>
      <c r="Z36" s="374"/>
      <c r="AA36" s="374"/>
      <c r="AB36" s="374"/>
      <c r="AC36" s="374"/>
      <c r="AD36" s="374"/>
      <c r="AE36" s="374"/>
      <c r="AF36" s="375"/>
    </row>
    <row r="37" spans="1:38" ht="20.100000000000001" customHeight="1">
      <c r="A37" s="449" t="s">
        <v>34</v>
      </c>
      <c r="B37" s="449"/>
      <c r="C37" s="449"/>
      <c r="D37" s="449"/>
      <c r="E37" s="449"/>
      <c r="F37" s="449"/>
      <c r="G37" s="449"/>
      <c r="H37" s="449"/>
      <c r="I37" s="449"/>
      <c r="J37" s="449"/>
      <c r="K37" s="449"/>
      <c r="L37" s="449"/>
      <c r="M37" s="449"/>
      <c r="N37" s="449"/>
      <c r="O37" s="449"/>
      <c r="P37" s="449"/>
      <c r="Q37" s="449"/>
      <c r="R37" s="449"/>
      <c r="S37" s="449"/>
      <c r="T37" s="449"/>
      <c r="U37" s="449"/>
      <c r="V37" s="449"/>
      <c r="W37" s="449"/>
      <c r="X37" s="449"/>
      <c r="Y37" s="449"/>
      <c r="Z37" s="449"/>
      <c r="AA37" s="449"/>
      <c r="AB37" s="449"/>
      <c r="AC37" s="449"/>
      <c r="AD37" s="449"/>
      <c r="AE37" s="449"/>
      <c r="AF37" s="449"/>
      <c r="AG37" s="378"/>
      <c r="AH37" s="378"/>
      <c r="AI37" s="378"/>
    </row>
    <row r="38" spans="1:38" ht="20.100000000000001" customHeight="1">
      <c r="A38" s="450"/>
      <c r="B38" s="450"/>
      <c r="C38" s="450"/>
      <c r="D38" s="450"/>
      <c r="E38" s="450"/>
      <c r="F38" s="450"/>
      <c r="G38" s="450"/>
      <c r="H38" s="450"/>
      <c r="I38" s="450"/>
      <c r="J38" s="450"/>
      <c r="K38" s="450"/>
      <c r="L38" s="450"/>
      <c r="M38" s="450"/>
      <c r="N38" s="450"/>
      <c r="O38" s="450"/>
      <c r="P38" s="450"/>
      <c r="Q38" s="450"/>
      <c r="R38" s="450"/>
      <c r="S38" s="450"/>
      <c r="T38" s="450"/>
      <c r="U38" s="450"/>
      <c r="V38" s="450"/>
      <c r="W38" s="450"/>
      <c r="X38" s="450"/>
      <c r="Y38" s="450"/>
      <c r="Z38" s="450"/>
      <c r="AA38" s="450"/>
      <c r="AB38" s="450"/>
      <c r="AC38" s="450"/>
      <c r="AD38" s="450"/>
      <c r="AE38" s="450"/>
      <c r="AF38" s="450"/>
    </row>
    <row r="39" spans="1:38" s="85" customFormat="1" ht="20.100000000000001" customHeight="1">
      <c r="A39" s="84" t="s">
        <v>35</v>
      </c>
      <c r="B39" s="81"/>
      <c r="C39" s="81"/>
      <c r="D39" s="81"/>
      <c r="E39" s="81"/>
      <c r="F39" s="81"/>
      <c r="G39" s="81"/>
      <c r="H39" s="81"/>
      <c r="I39" s="81"/>
      <c r="J39" s="81"/>
      <c r="K39" s="81"/>
      <c r="L39" s="358"/>
      <c r="M39" s="358"/>
      <c r="N39" s="358"/>
      <c r="O39" s="358"/>
      <c r="P39" s="358"/>
      <c r="Q39" s="358"/>
      <c r="R39" s="358"/>
      <c r="S39" s="358"/>
      <c r="T39" s="358"/>
      <c r="U39" s="358"/>
      <c r="V39" s="358"/>
      <c r="W39" s="358"/>
      <c r="X39" s="358"/>
      <c r="Y39" s="81"/>
      <c r="Z39" s="81"/>
      <c r="AA39" s="39"/>
      <c r="AB39" s="39"/>
      <c r="AC39" s="39"/>
      <c r="AD39" s="39"/>
      <c r="AE39" s="39"/>
    </row>
    <row r="40" spans="1:38" s="85" customFormat="1" ht="20.100000000000001" customHeight="1" thickBot="1">
      <c r="A40" s="92" t="s">
        <v>36</v>
      </c>
      <c r="B40" s="81"/>
      <c r="C40" s="81"/>
      <c r="D40" s="81"/>
      <c r="E40" s="81"/>
      <c r="F40" s="81"/>
      <c r="G40" s="81"/>
      <c r="H40" s="81"/>
      <c r="I40" s="81"/>
      <c r="J40" s="81"/>
      <c r="K40" s="81"/>
      <c r="L40" s="81"/>
      <c r="M40" s="81"/>
      <c r="N40" s="81"/>
      <c r="O40" s="81"/>
      <c r="P40" s="81"/>
      <c r="Q40" s="81"/>
      <c r="R40" s="81"/>
      <c r="S40" s="81"/>
      <c r="T40" s="81"/>
      <c r="U40" s="81"/>
      <c r="V40" s="81"/>
      <c r="W40" s="93"/>
      <c r="X40" s="81"/>
      <c r="Y40" s="81"/>
      <c r="Z40" s="81"/>
      <c r="AA40" s="39"/>
      <c r="AB40" s="39"/>
      <c r="AC40" s="39"/>
      <c r="AD40" s="39"/>
      <c r="AE40" s="39"/>
    </row>
    <row r="41" spans="1:38" s="85" customFormat="1" ht="23.4" customHeight="1" thickBot="1">
      <c r="A41" s="464" t="s">
        <v>37</v>
      </c>
      <c r="B41" s="464"/>
      <c r="C41" s="464"/>
      <c r="D41" s="464"/>
      <c r="E41" s="464"/>
      <c r="F41" s="464"/>
      <c r="G41" s="464"/>
      <c r="H41" s="464"/>
      <c r="I41" s="464"/>
      <c r="J41" s="464"/>
      <c r="K41" s="464"/>
      <c r="L41" s="464"/>
      <c r="M41" s="464"/>
      <c r="N41" s="464"/>
      <c r="O41" s="464"/>
      <c r="P41" s="464"/>
      <c r="Q41" s="464"/>
      <c r="R41" s="464"/>
      <c r="S41" s="464"/>
      <c r="T41" s="464"/>
      <c r="U41" s="464"/>
      <c r="V41" s="464"/>
      <c r="W41" s="464"/>
      <c r="X41" s="464"/>
      <c r="Y41" s="464"/>
      <c r="Z41" s="464"/>
      <c r="AA41" s="464"/>
      <c r="AB41" s="464"/>
      <c r="AC41" s="464"/>
      <c r="AD41" s="464"/>
      <c r="AE41" s="465"/>
      <c r="AF41" s="395" t="str">
        <f>IF(L18="","",IF(AND(W43="✓",W44="✓",W45="✓",W46="✓"),"○","×"))</f>
        <v/>
      </c>
    </row>
    <row r="42" spans="1:38" s="85" customFormat="1" ht="17.399999999999999" customHeight="1" thickBot="1">
      <c r="A42" s="266" t="s">
        <v>38</v>
      </c>
      <c r="B42" s="256"/>
      <c r="C42" s="256"/>
      <c r="D42" s="256"/>
      <c r="E42" s="256"/>
      <c r="F42" s="256"/>
      <c r="G42" s="256"/>
      <c r="H42" s="256"/>
      <c r="I42" s="256"/>
      <c r="J42" s="256"/>
      <c r="K42" s="256"/>
      <c r="L42" s="256"/>
      <c r="M42" s="256"/>
      <c r="N42" s="256"/>
      <c r="O42" s="256"/>
      <c r="P42" s="256"/>
      <c r="Q42" s="256"/>
      <c r="R42" s="256"/>
      <c r="S42" s="256"/>
      <c r="T42" s="256"/>
      <c r="U42" s="256"/>
      <c r="Y42" s="256"/>
      <c r="Z42" s="256"/>
      <c r="AA42" s="256"/>
      <c r="AB42" s="256"/>
      <c r="AC42" s="256"/>
      <c r="AD42" s="256"/>
      <c r="AE42" s="256"/>
      <c r="AF42" s="394"/>
    </row>
    <row r="43" spans="1:38" s="85" customFormat="1" ht="18">
      <c r="A43" s="528" t="s">
        <v>39</v>
      </c>
      <c r="B43" s="529"/>
      <c r="C43" s="529"/>
      <c r="D43" s="529"/>
      <c r="E43" s="529"/>
      <c r="F43" s="529"/>
      <c r="G43" s="529"/>
      <c r="H43" s="529"/>
      <c r="I43" s="529"/>
      <c r="J43" s="529"/>
      <c r="K43" s="529"/>
      <c r="L43" s="529"/>
      <c r="M43" s="529"/>
      <c r="N43" s="529"/>
      <c r="O43" s="529"/>
      <c r="P43" s="529"/>
      <c r="Q43" s="529"/>
      <c r="R43" s="529"/>
      <c r="S43" s="530"/>
      <c r="T43" s="527">
        <f>COUNTIF($Z$50:$AB$149,"*介護予防*")</f>
        <v>0</v>
      </c>
      <c r="U43" s="527"/>
      <c r="V43" s="406" t="s">
        <v>40</v>
      </c>
      <c r="W43" s="422"/>
      <c r="Y43" s="266"/>
      <c r="Z43" s="266"/>
      <c r="AA43" s="266"/>
      <c r="AB43" s="266"/>
      <c r="AC43" s="266"/>
      <c r="AD43" s="266"/>
      <c r="AE43" s="266"/>
      <c r="AF43" s="266"/>
    </row>
    <row r="44" spans="1:38" s="85" customFormat="1" ht="18">
      <c r="A44" s="528" t="s">
        <v>41</v>
      </c>
      <c r="B44" s="529"/>
      <c r="C44" s="529"/>
      <c r="D44" s="529"/>
      <c r="E44" s="529"/>
      <c r="F44" s="529"/>
      <c r="G44" s="529"/>
      <c r="H44" s="529"/>
      <c r="I44" s="529"/>
      <c r="J44" s="529"/>
      <c r="K44" s="529"/>
      <c r="L44" s="529"/>
      <c r="M44" s="529"/>
      <c r="N44" s="529"/>
      <c r="O44" s="529"/>
      <c r="P44" s="529"/>
      <c r="Q44" s="529"/>
      <c r="R44" s="529"/>
      <c r="S44" s="530"/>
      <c r="T44" s="527">
        <f>COUNTIF($Z$50:$AB$149,"*短期利用型*")</f>
        <v>0</v>
      </c>
      <c r="U44" s="527"/>
      <c r="V44" s="406" t="s">
        <v>40</v>
      </c>
      <c r="W44" s="423"/>
      <c r="Y44" s="266"/>
      <c r="Z44" s="266"/>
      <c r="AA44" s="266"/>
      <c r="AB44" s="266"/>
      <c r="AC44" s="266"/>
      <c r="AD44" s="266"/>
      <c r="AE44" s="266"/>
      <c r="AF44" s="266"/>
    </row>
    <row r="45" spans="1:38" s="85" customFormat="1" ht="18">
      <c r="A45" s="528" t="s">
        <v>42</v>
      </c>
      <c r="B45" s="529"/>
      <c r="C45" s="529"/>
      <c r="D45" s="529"/>
      <c r="E45" s="529"/>
      <c r="F45" s="529"/>
      <c r="G45" s="529"/>
      <c r="H45" s="529"/>
      <c r="I45" s="529"/>
      <c r="J45" s="529"/>
      <c r="K45" s="529"/>
      <c r="L45" s="529"/>
      <c r="M45" s="529"/>
      <c r="N45" s="529"/>
      <c r="O45" s="529"/>
      <c r="P45" s="529"/>
      <c r="Q45" s="529"/>
      <c r="R45" s="529"/>
      <c r="S45" s="530"/>
      <c r="T45" s="527">
        <f>COUNTIF($Z$50:$AB$149,"*独自*")+COUNTIF($Z$50:$AB$149,"介護予防ケアマネジメント")</f>
        <v>0</v>
      </c>
      <c r="U45" s="527"/>
      <c r="V45" s="406" t="s">
        <v>40</v>
      </c>
      <c r="W45" s="423"/>
      <c r="Y45" s="266"/>
      <c r="Z45" s="266"/>
      <c r="AA45" s="266"/>
      <c r="AB45" s="266"/>
      <c r="AC45" s="266"/>
      <c r="AD45" s="266"/>
      <c r="AE45" s="266"/>
      <c r="AF45" s="266"/>
    </row>
    <row r="46" spans="1:38" s="85" customFormat="1" ht="18.600000000000001" thickBot="1">
      <c r="A46" s="528" t="s">
        <v>43</v>
      </c>
      <c r="B46" s="529"/>
      <c r="C46" s="529"/>
      <c r="D46" s="529"/>
      <c r="E46" s="529"/>
      <c r="F46" s="529"/>
      <c r="G46" s="529"/>
      <c r="H46" s="529"/>
      <c r="I46" s="529"/>
      <c r="J46" s="529"/>
      <c r="K46" s="529"/>
      <c r="L46" s="529"/>
      <c r="M46" s="529"/>
      <c r="N46" s="529"/>
      <c r="O46" s="529"/>
      <c r="P46" s="529"/>
      <c r="Q46" s="529"/>
      <c r="R46" s="529"/>
      <c r="S46" s="530"/>
      <c r="T46" s="527">
        <f>COUNTIF(AO50:AP149,"その他")</f>
        <v>0</v>
      </c>
      <c r="U46" s="527"/>
      <c r="V46" s="406" t="s">
        <v>40</v>
      </c>
      <c r="W46" s="424"/>
      <c r="Y46" s="266"/>
      <c r="Z46" s="266"/>
      <c r="AA46" s="266"/>
      <c r="AB46" s="266"/>
      <c r="AC46" s="266"/>
      <c r="AD46" s="266"/>
      <c r="AE46" s="266"/>
      <c r="AF46" s="266"/>
    </row>
    <row r="47" spans="1:38" s="85" customFormat="1" ht="18">
      <c r="A47" s="381"/>
      <c r="B47" s="381"/>
      <c r="C47" s="381"/>
      <c r="D47" s="381"/>
      <c r="E47" s="381"/>
      <c r="F47" s="381"/>
      <c r="G47" s="381"/>
      <c r="H47" s="381"/>
      <c r="I47" s="381"/>
      <c r="J47" s="381"/>
      <c r="K47" s="381"/>
      <c r="L47" s="381"/>
      <c r="M47" s="381"/>
      <c r="N47" s="381"/>
      <c r="O47" s="381"/>
      <c r="P47" s="381"/>
      <c r="Q47" s="381"/>
      <c r="R47" s="381"/>
      <c r="S47" s="381"/>
      <c r="T47" s="381"/>
      <c r="U47" s="381"/>
      <c r="V47" s="381"/>
      <c r="Y47" s="266"/>
      <c r="Z47" s="266"/>
      <c r="AA47" s="266"/>
      <c r="AB47" s="266"/>
      <c r="AC47" s="266"/>
      <c r="AD47" s="266"/>
      <c r="AE47" s="266"/>
      <c r="AF47" s="266"/>
    </row>
    <row r="48" spans="1:38" s="85" customFormat="1" ht="25.95" customHeight="1">
      <c r="A48" s="531" t="s">
        <v>44</v>
      </c>
      <c r="B48" s="533" t="s">
        <v>45</v>
      </c>
      <c r="C48" s="534"/>
      <c r="D48" s="534"/>
      <c r="E48" s="534"/>
      <c r="F48" s="534"/>
      <c r="G48" s="534"/>
      <c r="H48" s="534"/>
      <c r="I48" s="534"/>
      <c r="J48" s="534"/>
      <c r="K48" s="474"/>
      <c r="L48" s="533" t="s">
        <v>46</v>
      </c>
      <c r="M48" s="534"/>
      <c r="N48" s="534"/>
      <c r="O48" s="534"/>
      <c r="P48" s="474"/>
      <c r="Q48" s="483" t="s">
        <v>47</v>
      </c>
      <c r="R48" s="484"/>
      <c r="S48" s="484"/>
      <c r="T48" s="484"/>
      <c r="U48" s="484"/>
      <c r="V48" s="485"/>
      <c r="W48" s="466" t="s">
        <v>48</v>
      </c>
      <c r="X48" s="466"/>
      <c r="Y48" s="466"/>
      <c r="Z48" s="466" t="s">
        <v>49</v>
      </c>
      <c r="AA48" s="466"/>
      <c r="AB48" s="466"/>
      <c r="AC48" s="472" t="s">
        <v>50</v>
      </c>
      <c r="AD48" s="486" t="s">
        <v>51</v>
      </c>
      <c r="AE48" s="474" t="s">
        <v>52</v>
      </c>
      <c r="AF48"/>
      <c r="AG48"/>
      <c r="AH48"/>
      <c r="AI48"/>
      <c r="AJ48"/>
      <c r="AK48"/>
      <c r="AL48"/>
    </row>
    <row r="49" spans="1:41" s="85" customFormat="1" ht="47.4" customHeight="1" thickBot="1">
      <c r="A49" s="532"/>
      <c r="B49" s="535"/>
      <c r="C49" s="536"/>
      <c r="D49" s="536"/>
      <c r="E49" s="536"/>
      <c r="F49" s="536"/>
      <c r="G49" s="536"/>
      <c r="H49" s="536"/>
      <c r="I49" s="536"/>
      <c r="J49" s="536"/>
      <c r="K49" s="537"/>
      <c r="L49" s="535"/>
      <c r="M49" s="536"/>
      <c r="N49" s="536"/>
      <c r="O49" s="536"/>
      <c r="P49" s="537"/>
      <c r="Q49" s="467" t="s">
        <v>53</v>
      </c>
      <c r="R49" s="538"/>
      <c r="S49" s="538"/>
      <c r="T49" s="538"/>
      <c r="U49" s="538"/>
      <c r="V49" s="180" t="s">
        <v>54</v>
      </c>
      <c r="W49" s="467"/>
      <c r="X49" s="467"/>
      <c r="Y49" s="467"/>
      <c r="Z49" s="467"/>
      <c r="AA49" s="467"/>
      <c r="AB49" s="467"/>
      <c r="AC49" s="473"/>
      <c r="AD49" s="487"/>
      <c r="AE49" s="475"/>
      <c r="AF49"/>
      <c r="AG49"/>
      <c r="AH49"/>
      <c r="AI49"/>
      <c r="AJ49"/>
      <c r="AK49"/>
      <c r="AL49"/>
    </row>
    <row r="50" spans="1:41" ht="45" customHeight="1">
      <c r="A50" s="95">
        <v>1</v>
      </c>
      <c r="B50" s="539"/>
      <c r="C50" s="540"/>
      <c r="D50" s="540"/>
      <c r="E50" s="540"/>
      <c r="F50" s="540"/>
      <c r="G50" s="540"/>
      <c r="H50" s="540"/>
      <c r="I50" s="540"/>
      <c r="J50" s="540"/>
      <c r="K50" s="541"/>
      <c r="L50" s="545"/>
      <c r="M50" s="546"/>
      <c r="N50" s="546"/>
      <c r="O50" s="546"/>
      <c r="P50" s="547"/>
      <c r="Q50" s="542"/>
      <c r="R50" s="543"/>
      <c r="S50" s="543"/>
      <c r="T50" s="543"/>
      <c r="U50" s="544"/>
      <c r="V50" s="257"/>
      <c r="W50" s="469"/>
      <c r="X50" s="470"/>
      <c r="Y50" s="471"/>
      <c r="Z50" s="443"/>
      <c r="AA50" s="443"/>
      <c r="AB50" s="443"/>
      <c r="AC50" s="317" t="str">
        <f>IFERROR(VLOOKUP(Z50,【参考】数式用!$A$4:$B$54,2,FALSE),"")</f>
        <v/>
      </c>
      <c r="AD50" s="209"/>
      <c r="AE50" s="208" t="str">
        <f>IF(B50="","",IF(AO50="総合事業","数式を削除して手入力",IFERROR(INDEX(【参考】数式用!$AT$3:$AV$452,MATCH(Q50&amp;V50,【参考】数式用!$AS$3:$AS$452,0),MATCH(VLOOKUP(Z50,【参考】数式用!$AW$2:$AX$53,2,FALSE),【参考】数式用!$AT$2:$AV$2,0)),10)))</f>
        <v/>
      </c>
      <c r="AF50" s="96"/>
      <c r="AG50" s="96"/>
      <c r="AH50" s="96"/>
      <c r="AI50" s="96"/>
      <c r="AJ50" s="96"/>
      <c r="AK50" s="96"/>
      <c r="AL50" s="96"/>
      <c r="AN50" s="380" t="str">
        <f>IF($L$18="", "", VLOOKUP(Z50,【参考】数式用!$A$4:$M$54,13,FALSE))</f>
        <v/>
      </c>
      <c r="AO50" s="46" t="e">
        <f>VLOOKUP(Z50,【参考】数式用!$A$2:$N$54,14,FALSE)</f>
        <v>#N/A</v>
      </c>
    </row>
    <row r="51" spans="1:41" ht="45" customHeight="1">
      <c r="A51" s="95">
        <v>2</v>
      </c>
      <c r="B51" s="433"/>
      <c r="C51" s="434"/>
      <c r="D51" s="434"/>
      <c r="E51" s="434"/>
      <c r="F51" s="434"/>
      <c r="G51" s="434"/>
      <c r="H51" s="434"/>
      <c r="I51" s="434"/>
      <c r="J51" s="434"/>
      <c r="K51" s="435"/>
      <c r="L51" s="436"/>
      <c r="M51" s="437"/>
      <c r="N51" s="437"/>
      <c r="O51" s="437"/>
      <c r="P51" s="438"/>
      <c r="Q51" s="439"/>
      <c r="R51" s="440"/>
      <c r="S51" s="440"/>
      <c r="T51" s="440"/>
      <c r="U51" s="441"/>
      <c r="V51" s="257"/>
      <c r="W51" s="442"/>
      <c r="X51" s="442"/>
      <c r="Y51" s="442"/>
      <c r="Z51" s="444"/>
      <c r="AA51" s="445"/>
      <c r="AB51" s="446"/>
      <c r="AC51" s="317" t="str">
        <f>IFERROR(VLOOKUP(Z51,【参考】数式用!$A$4:$B$54,2,FALSE),"")</f>
        <v/>
      </c>
      <c r="AD51" s="209"/>
      <c r="AE51" s="208" t="str">
        <f>IF(B51="","",IF(AO51="総合事業","数式を削除して手入力",IFERROR(INDEX(【参考】数式用!$AT$3:$AV$452,MATCH(Q51&amp;V51,【参考】数式用!$AS$3:$AS$452,0),MATCH(VLOOKUP(Z51,【参考】数式用!$AW$2:$AX$53,2,FALSE),【参考】数式用!$AT$2:$AV$2,0)),10)))</f>
        <v/>
      </c>
      <c r="AN51" s="380" t="str">
        <f>IF($L$18="", "", VLOOKUP(Z51,【参考】数式用!$A$4:$M$54,13,FALSE))</f>
        <v/>
      </c>
      <c r="AO51" s="46" t="e">
        <f>VLOOKUP(Z51,【参考】数式用!$A$2:$N$54,14,FALSE)</f>
        <v>#N/A</v>
      </c>
    </row>
    <row r="52" spans="1:41" ht="49.95" customHeight="1">
      <c r="A52" s="95">
        <f t="shared" ref="A52:A88" si="0">A51+1</f>
        <v>3</v>
      </c>
      <c r="B52" s="433"/>
      <c r="C52" s="434"/>
      <c r="D52" s="434"/>
      <c r="E52" s="434"/>
      <c r="F52" s="434"/>
      <c r="G52" s="434"/>
      <c r="H52" s="434"/>
      <c r="I52" s="434"/>
      <c r="J52" s="434"/>
      <c r="K52" s="435"/>
      <c r="L52" s="436"/>
      <c r="M52" s="437"/>
      <c r="N52" s="437"/>
      <c r="O52" s="437"/>
      <c r="P52" s="438"/>
      <c r="Q52" s="439"/>
      <c r="R52" s="440"/>
      <c r="S52" s="440"/>
      <c r="T52" s="440"/>
      <c r="U52" s="441"/>
      <c r="V52" s="257"/>
      <c r="W52" s="442"/>
      <c r="X52" s="442"/>
      <c r="Y52" s="442"/>
      <c r="Z52" s="444"/>
      <c r="AA52" s="445"/>
      <c r="AB52" s="446"/>
      <c r="AC52" s="317" t="str">
        <f>IFERROR(VLOOKUP(Z52,【参考】数式用!$A$4:$B$54,2,FALSE),"")</f>
        <v/>
      </c>
      <c r="AD52" s="209"/>
      <c r="AE52" s="208" t="str">
        <f>IF(B52="","",IF(AO52="総合事業","数式を削除して手入力",IFERROR(INDEX(【参考】数式用!$AT$3:$AV$452,MATCH(Q52&amp;V52,【参考】数式用!$AS$3:$AS$452,0),MATCH(VLOOKUP(Z52,【参考】数式用!$AW$2:$AX$53,2,FALSE),【参考】数式用!$AT$2:$AV$2,0)),10)))</f>
        <v/>
      </c>
      <c r="AN52" s="380" t="str">
        <f>IF($L$18="", "", VLOOKUP(Z52,【参考】数式用!$A$4:$M$54,13,FALSE))</f>
        <v/>
      </c>
      <c r="AO52" s="46" t="e">
        <f>VLOOKUP(Z52,【参考】数式用!$A$2:$N$54,14,FALSE)</f>
        <v>#N/A</v>
      </c>
    </row>
    <row r="53" spans="1:41" ht="49.95" customHeight="1">
      <c r="A53" s="95">
        <f t="shared" si="0"/>
        <v>4</v>
      </c>
      <c r="B53" s="433"/>
      <c r="C53" s="434"/>
      <c r="D53" s="434"/>
      <c r="E53" s="434"/>
      <c r="F53" s="434"/>
      <c r="G53" s="434"/>
      <c r="H53" s="434"/>
      <c r="I53" s="434"/>
      <c r="J53" s="434"/>
      <c r="K53" s="435"/>
      <c r="L53" s="436"/>
      <c r="M53" s="437"/>
      <c r="N53" s="437"/>
      <c r="O53" s="437"/>
      <c r="P53" s="438"/>
      <c r="Q53" s="439"/>
      <c r="R53" s="440"/>
      <c r="S53" s="440"/>
      <c r="T53" s="440"/>
      <c r="U53" s="441"/>
      <c r="V53" s="257"/>
      <c r="W53" s="442"/>
      <c r="X53" s="442"/>
      <c r="Y53" s="442"/>
      <c r="Z53" s="444"/>
      <c r="AA53" s="445"/>
      <c r="AB53" s="446"/>
      <c r="AC53" s="317" t="str">
        <f>IFERROR(VLOOKUP(Z53,【参考】数式用!$A$4:$B$54,2,FALSE),"")</f>
        <v/>
      </c>
      <c r="AD53" s="209"/>
      <c r="AE53" s="208" t="str">
        <f>IF(B53="","",IF(AO53="総合事業","数式を削除して手入力",IFERROR(INDEX(【参考】数式用!$AT$3:$AV$452,MATCH(Q53&amp;V53,【参考】数式用!$AS$3:$AS$452,0),MATCH(VLOOKUP(Z53,【参考】数式用!$AW$2:$AX$53,2,FALSE),【参考】数式用!$AT$2:$AV$2,0)),10)))</f>
        <v/>
      </c>
      <c r="AN53" s="380" t="str">
        <f>IF($L$18="", "", VLOOKUP(Z53,【参考】数式用!$A$4:$M$54,13,FALSE))</f>
        <v/>
      </c>
      <c r="AO53" s="46" t="e">
        <f>VLOOKUP(Z53,【参考】数式用!$A$2:$N$54,14,FALSE)</f>
        <v>#N/A</v>
      </c>
    </row>
    <row r="54" spans="1:41" ht="49.95" customHeight="1">
      <c r="A54" s="95">
        <f t="shared" si="0"/>
        <v>5</v>
      </c>
      <c r="B54" s="433"/>
      <c r="C54" s="434"/>
      <c r="D54" s="434"/>
      <c r="E54" s="434"/>
      <c r="F54" s="434"/>
      <c r="G54" s="434"/>
      <c r="H54" s="434"/>
      <c r="I54" s="434"/>
      <c r="J54" s="434"/>
      <c r="K54" s="435"/>
      <c r="L54" s="436"/>
      <c r="M54" s="437"/>
      <c r="N54" s="437"/>
      <c r="O54" s="437"/>
      <c r="P54" s="438"/>
      <c r="Q54" s="439"/>
      <c r="R54" s="440"/>
      <c r="S54" s="440"/>
      <c r="T54" s="440"/>
      <c r="U54" s="441"/>
      <c r="V54" s="257"/>
      <c r="W54" s="442"/>
      <c r="X54" s="442"/>
      <c r="Y54" s="442"/>
      <c r="Z54" s="443"/>
      <c r="AA54" s="443"/>
      <c r="AB54" s="443"/>
      <c r="AC54" s="317" t="str">
        <f>IFERROR(VLOOKUP(Z54,【参考】数式用!$A$4:$B$54,2,FALSE),"")</f>
        <v/>
      </c>
      <c r="AD54" s="209"/>
      <c r="AE54" s="208" t="str">
        <f>IF(B54="","",IF(AO54="総合事業","数式を削除して手入力",IFERROR(INDEX(【参考】数式用!$AT$3:$AV$452,MATCH(Q54&amp;V54,【参考】数式用!$AS$3:$AS$452,0),MATCH(VLOOKUP(Z54,【参考】数式用!$AW$2:$AX$53,2,FALSE),【参考】数式用!$AT$2:$AV$2,0)),10)))</f>
        <v/>
      </c>
      <c r="AN54" s="380" t="str">
        <f>IF($L$18="", "", VLOOKUP(Z54,【参考】数式用!$A$4:$M$54,13,FALSE))</f>
        <v/>
      </c>
      <c r="AO54" s="46" t="e">
        <f>VLOOKUP(Z54,【参考】数式用!$A$2:$N$54,14,FALSE)</f>
        <v>#N/A</v>
      </c>
    </row>
    <row r="55" spans="1:41" ht="49.95" customHeight="1">
      <c r="A55" s="95">
        <f t="shared" si="0"/>
        <v>6</v>
      </c>
      <c r="B55" s="433"/>
      <c r="C55" s="434"/>
      <c r="D55" s="434"/>
      <c r="E55" s="434"/>
      <c r="F55" s="434"/>
      <c r="G55" s="434"/>
      <c r="H55" s="434"/>
      <c r="I55" s="434"/>
      <c r="J55" s="434"/>
      <c r="K55" s="435"/>
      <c r="L55" s="436"/>
      <c r="M55" s="437"/>
      <c r="N55" s="437"/>
      <c r="O55" s="437"/>
      <c r="P55" s="438"/>
      <c r="Q55" s="439"/>
      <c r="R55" s="440"/>
      <c r="S55" s="440"/>
      <c r="T55" s="440"/>
      <c r="U55" s="441"/>
      <c r="V55" s="257"/>
      <c r="W55" s="442"/>
      <c r="X55" s="442"/>
      <c r="Y55" s="442"/>
      <c r="Z55" s="443"/>
      <c r="AA55" s="443"/>
      <c r="AB55" s="443"/>
      <c r="AC55" s="317" t="str">
        <f>IFERROR(VLOOKUP(Z55,【参考】数式用!$A$4:$B$54,2,FALSE),"")</f>
        <v/>
      </c>
      <c r="AD55" s="209"/>
      <c r="AE55" s="208" t="str">
        <f>IF(B55="","",IF(AO55="総合事業","数式を削除して手入力",IFERROR(INDEX(【参考】数式用!$AT$3:$AV$452,MATCH(Q55&amp;V55,【参考】数式用!$AS$3:$AS$452,0),MATCH(VLOOKUP(Z55,【参考】数式用!$AW$2:$AX$53,2,FALSE),【参考】数式用!$AT$2:$AV$2,0)),10)))</f>
        <v/>
      </c>
      <c r="AN55" s="380" t="str">
        <f>IF($L$18="", "", VLOOKUP(Z55,【参考】数式用!$A$4:$M$54,13,FALSE))</f>
        <v/>
      </c>
      <c r="AO55" s="46" t="e">
        <f>VLOOKUP(Z55,【参考】数式用!$A$2:$N$54,14,FALSE)</f>
        <v>#N/A</v>
      </c>
    </row>
    <row r="56" spans="1:41" ht="49.95" customHeight="1">
      <c r="A56" s="95">
        <f t="shared" si="0"/>
        <v>7</v>
      </c>
      <c r="B56" s="433"/>
      <c r="C56" s="434"/>
      <c r="D56" s="434"/>
      <c r="E56" s="434"/>
      <c r="F56" s="434"/>
      <c r="G56" s="434"/>
      <c r="H56" s="434"/>
      <c r="I56" s="434"/>
      <c r="J56" s="434"/>
      <c r="K56" s="435"/>
      <c r="L56" s="436"/>
      <c r="M56" s="437"/>
      <c r="N56" s="437"/>
      <c r="O56" s="437"/>
      <c r="P56" s="438"/>
      <c r="Q56" s="439"/>
      <c r="R56" s="440"/>
      <c r="S56" s="440"/>
      <c r="T56" s="440"/>
      <c r="U56" s="441"/>
      <c r="V56" s="257"/>
      <c r="W56" s="442"/>
      <c r="X56" s="442"/>
      <c r="Y56" s="442"/>
      <c r="Z56" s="443"/>
      <c r="AA56" s="443"/>
      <c r="AB56" s="443"/>
      <c r="AC56" s="317" t="str">
        <f>IFERROR(VLOOKUP(Z56,【参考】数式用!$A$4:$B$54,2,FALSE),"")</f>
        <v/>
      </c>
      <c r="AD56" s="209"/>
      <c r="AE56" s="208" t="str">
        <f>IF(B56="","",IF(AO56="総合事業","数式を削除して手入力",IFERROR(INDEX(【参考】数式用!$AT$3:$AV$452,MATCH(Q56&amp;V56,【参考】数式用!$AS$3:$AS$452,0),MATCH(VLOOKUP(Z56,【参考】数式用!$AW$2:$AX$53,2,FALSE),【参考】数式用!$AT$2:$AV$2,0)),10)))</f>
        <v/>
      </c>
      <c r="AN56" s="380" t="str">
        <f>IF($L$18="", "", VLOOKUP(Z56,【参考】数式用!$A$4:$M$54,13,FALSE))</f>
        <v/>
      </c>
      <c r="AO56" s="46" t="e">
        <f>VLOOKUP(Z56,【参考】数式用!$A$2:$N$54,14,FALSE)</f>
        <v>#N/A</v>
      </c>
    </row>
    <row r="57" spans="1:41" ht="49.95" customHeight="1">
      <c r="A57" s="95">
        <f t="shared" si="0"/>
        <v>8</v>
      </c>
      <c r="B57" s="433"/>
      <c r="C57" s="434"/>
      <c r="D57" s="434"/>
      <c r="E57" s="434"/>
      <c r="F57" s="434"/>
      <c r="G57" s="434"/>
      <c r="H57" s="434"/>
      <c r="I57" s="434"/>
      <c r="J57" s="434"/>
      <c r="K57" s="435"/>
      <c r="L57" s="436"/>
      <c r="M57" s="437"/>
      <c r="N57" s="437"/>
      <c r="O57" s="437"/>
      <c r="P57" s="438"/>
      <c r="Q57" s="439"/>
      <c r="R57" s="440"/>
      <c r="S57" s="440"/>
      <c r="T57" s="440"/>
      <c r="U57" s="441"/>
      <c r="V57" s="257"/>
      <c r="W57" s="442"/>
      <c r="X57" s="442"/>
      <c r="Y57" s="442"/>
      <c r="Z57" s="443"/>
      <c r="AA57" s="443"/>
      <c r="AB57" s="443"/>
      <c r="AC57" s="317" t="str">
        <f>IFERROR(VLOOKUP(Z57,【参考】数式用!$A$4:$B$54,2,FALSE),"")</f>
        <v/>
      </c>
      <c r="AD57" s="209"/>
      <c r="AE57" s="208" t="str">
        <f>IF(B57="","",IF(AO57="総合事業","数式を削除して手入力",IFERROR(INDEX(【参考】数式用!$AT$3:$AV$452,MATCH(Q57&amp;V57,【参考】数式用!$AS$3:$AS$452,0),MATCH(VLOOKUP(Z57,【参考】数式用!$AW$2:$AX$53,2,FALSE),【参考】数式用!$AT$2:$AV$2,0)),10)))</f>
        <v/>
      </c>
      <c r="AN57" s="380" t="str">
        <f>IF($L$18="", "", VLOOKUP(Z57,【参考】数式用!$A$4:$M$54,13,FALSE))</f>
        <v/>
      </c>
      <c r="AO57" s="46" t="e">
        <f>VLOOKUP(Z57,【参考】数式用!$A$2:$N$54,14,FALSE)</f>
        <v>#N/A</v>
      </c>
    </row>
    <row r="58" spans="1:41" ht="49.95" customHeight="1">
      <c r="A58" s="95">
        <f t="shared" si="0"/>
        <v>9</v>
      </c>
      <c r="B58" s="433"/>
      <c r="C58" s="434"/>
      <c r="D58" s="434"/>
      <c r="E58" s="434"/>
      <c r="F58" s="434"/>
      <c r="G58" s="434"/>
      <c r="H58" s="434"/>
      <c r="I58" s="434"/>
      <c r="J58" s="434"/>
      <c r="K58" s="435"/>
      <c r="L58" s="436"/>
      <c r="M58" s="437"/>
      <c r="N58" s="437"/>
      <c r="O58" s="437"/>
      <c r="P58" s="438"/>
      <c r="Q58" s="439"/>
      <c r="R58" s="440"/>
      <c r="S58" s="440"/>
      <c r="T58" s="440"/>
      <c r="U58" s="441"/>
      <c r="V58" s="257"/>
      <c r="W58" s="442"/>
      <c r="X58" s="442"/>
      <c r="Y58" s="442"/>
      <c r="Z58" s="443"/>
      <c r="AA58" s="443"/>
      <c r="AB58" s="443"/>
      <c r="AC58" s="317" t="str">
        <f>IFERROR(VLOOKUP(Z58,【参考】数式用!$A$4:$B$54,2,FALSE),"")</f>
        <v/>
      </c>
      <c r="AD58" s="209"/>
      <c r="AE58" s="208" t="str">
        <f>IF(B58="","",IF(AO58="総合事業","数式を削除して手入力",IFERROR(INDEX(【参考】数式用!$AT$3:$AV$452,MATCH(Q58&amp;V58,【参考】数式用!$AS$3:$AS$452,0),MATCH(VLOOKUP(Z58,【参考】数式用!$AW$2:$AX$53,2,FALSE),【参考】数式用!$AT$2:$AV$2,0)),10)))</f>
        <v/>
      </c>
      <c r="AN58" s="380" t="str">
        <f>IF($L$18="", "", VLOOKUP(Z58,【参考】数式用!$A$4:$M$54,13,FALSE))</f>
        <v/>
      </c>
      <c r="AO58" s="46" t="e">
        <f>VLOOKUP(Z58,【参考】数式用!$A$2:$N$54,14,FALSE)</f>
        <v>#N/A</v>
      </c>
    </row>
    <row r="59" spans="1:41" ht="49.95" customHeight="1">
      <c r="A59" s="95">
        <f t="shared" si="0"/>
        <v>10</v>
      </c>
      <c r="B59" s="433"/>
      <c r="C59" s="434"/>
      <c r="D59" s="434"/>
      <c r="E59" s="434"/>
      <c r="F59" s="434"/>
      <c r="G59" s="434"/>
      <c r="H59" s="434"/>
      <c r="I59" s="434"/>
      <c r="J59" s="434"/>
      <c r="K59" s="435"/>
      <c r="L59" s="436"/>
      <c r="M59" s="437"/>
      <c r="N59" s="437"/>
      <c r="O59" s="437"/>
      <c r="P59" s="438"/>
      <c r="Q59" s="439"/>
      <c r="R59" s="440"/>
      <c r="S59" s="440"/>
      <c r="T59" s="440"/>
      <c r="U59" s="441"/>
      <c r="V59" s="257"/>
      <c r="W59" s="442"/>
      <c r="X59" s="442"/>
      <c r="Y59" s="442"/>
      <c r="Z59" s="443"/>
      <c r="AA59" s="443"/>
      <c r="AB59" s="443"/>
      <c r="AC59" s="317" t="str">
        <f>IFERROR(VLOOKUP(Z59,【参考】数式用!$A$4:$B$54,2,FALSE),"")</f>
        <v/>
      </c>
      <c r="AD59" s="209"/>
      <c r="AE59" s="208" t="str">
        <f>IF(B59="","",IF(AO59="総合事業","数式を削除して手入力",IFERROR(INDEX(【参考】数式用!$AT$3:$AV$452,MATCH(Q59&amp;V59,【参考】数式用!$AS$3:$AS$452,0),MATCH(VLOOKUP(Z59,【参考】数式用!$AW$2:$AX$53,2,FALSE),【参考】数式用!$AT$2:$AV$2,0)),10)))</f>
        <v/>
      </c>
      <c r="AN59" s="380" t="str">
        <f>IF($L$18="", "", VLOOKUP(Z59,【参考】数式用!$A$4:$M$54,13,FALSE))</f>
        <v/>
      </c>
      <c r="AO59" s="46" t="e">
        <f>VLOOKUP(Z59,【参考】数式用!$A$2:$N$54,14,FALSE)</f>
        <v>#N/A</v>
      </c>
    </row>
    <row r="60" spans="1:41" ht="49.95" customHeight="1">
      <c r="A60" s="95">
        <f t="shared" si="0"/>
        <v>11</v>
      </c>
      <c r="B60" s="433"/>
      <c r="C60" s="434"/>
      <c r="D60" s="434"/>
      <c r="E60" s="434"/>
      <c r="F60" s="434"/>
      <c r="G60" s="434"/>
      <c r="H60" s="434"/>
      <c r="I60" s="434"/>
      <c r="J60" s="434"/>
      <c r="K60" s="435"/>
      <c r="L60" s="436"/>
      <c r="M60" s="437"/>
      <c r="N60" s="437"/>
      <c r="O60" s="437"/>
      <c r="P60" s="438"/>
      <c r="Q60" s="439"/>
      <c r="R60" s="440"/>
      <c r="S60" s="440"/>
      <c r="T60" s="440"/>
      <c r="U60" s="441"/>
      <c r="V60" s="257"/>
      <c r="W60" s="442"/>
      <c r="X60" s="442"/>
      <c r="Y60" s="442"/>
      <c r="Z60" s="443"/>
      <c r="AA60" s="443"/>
      <c r="AB60" s="443"/>
      <c r="AC60" s="317" t="str">
        <f>IFERROR(VLOOKUP(Z60,【参考】数式用!$A$4:$B$54,2,FALSE),"")</f>
        <v/>
      </c>
      <c r="AD60" s="209"/>
      <c r="AE60" s="208" t="str">
        <f>IF(B60="","",IF(AO60="総合事業","数式を削除して手入力",IFERROR(INDEX(【参考】数式用!$AT$3:$AV$452,MATCH(Q60&amp;V60,【参考】数式用!$AS$3:$AS$452,0),MATCH(VLOOKUP(Z60,【参考】数式用!$AW$2:$AX$53,2,FALSE),【参考】数式用!$AT$2:$AV$2,0)),10)))</f>
        <v/>
      </c>
      <c r="AN60" s="380" t="str">
        <f>IF($L$18="", "", VLOOKUP(Z60,【参考】数式用!$A$4:$M$54,13,FALSE))</f>
        <v/>
      </c>
      <c r="AO60" s="46" t="e">
        <f>VLOOKUP(Z60,【参考】数式用!$A$2:$N$54,14,FALSE)</f>
        <v>#N/A</v>
      </c>
    </row>
    <row r="61" spans="1:41" ht="49.95" customHeight="1">
      <c r="A61" s="95">
        <f t="shared" si="0"/>
        <v>12</v>
      </c>
      <c r="B61" s="433"/>
      <c r="C61" s="434"/>
      <c r="D61" s="434"/>
      <c r="E61" s="434"/>
      <c r="F61" s="434"/>
      <c r="G61" s="434"/>
      <c r="H61" s="434"/>
      <c r="I61" s="434"/>
      <c r="J61" s="434"/>
      <c r="K61" s="435"/>
      <c r="L61" s="436"/>
      <c r="M61" s="437"/>
      <c r="N61" s="437"/>
      <c r="O61" s="437"/>
      <c r="P61" s="438"/>
      <c r="Q61" s="439"/>
      <c r="R61" s="440"/>
      <c r="S61" s="440"/>
      <c r="T61" s="440"/>
      <c r="U61" s="441"/>
      <c r="V61" s="257"/>
      <c r="W61" s="442"/>
      <c r="X61" s="442"/>
      <c r="Y61" s="442"/>
      <c r="Z61" s="443"/>
      <c r="AA61" s="443"/>
      <c r="AB61" s="443"/>
      <c r="AC61" s="317" t="str">
        <f>IFERROR(VLOOKUP(Z61,【参考】数式用!$A$4:$B$54,2,FALSE),"")</f>
        <v/>
      </c>
      <c r="AD61" s="209"/>
      <c r="AE61" s="208" t="str">
        <f>IF(B61="","",IF(AO61="総合事業","数式を削除して手入力",IFERROR(INDEX(【参考】数式用!$AT$3:$AV$452,MATCH(Q61&amp;V61,【参考】数式用!$AS$3:$AS$452,0),MATCH(VLOOKUP(Z61,【参考】数式用!$AW$2:$AX$53,2,FALSE),【参考】数式用!$AT$2:$AV$2,0)),10)))</f>
        <v/>
      </c>
      <c r="AN61" s="380" t="str">
        <f>IF($L$18="", "", VLOOKUP(Z61,【参考】数式用!$A$4:$M$54,13,FALSE))</f>
        <v/>
      </c>
      <c r="AO61" s="46" t="e">
        <f>VLOOKUP(Z61,【参考】数式用!$A$2:$N$54,14,FALSE)</f>
        <v>#N/A</v>
      </c>
    </row>
    <row r="62" spans="1:41" ht="49.95" customHeight="1">
      <c r="A62" s="95">
        <f t="shared" si="0"/>
        <v>13</v>
      </c>
      <c r="B62" s="433"/>
      <c r="C62" s="434"/>
      <c r="D62" s="434"/>
      <c r="E62" s="434"/>
      <c r="F62" s="434"/>
      <c r="G62" s="434"/>
      <c r="H62" s="434"/>
      <c r="I62" s="434"/>
      <c r="J62" s="434"/>
      <c r="K62" s="435"/>
      <c r="L62" s="436"/>
      <c r="M62" s="437"/>
      <c r="N62" s="437"/>
      <c r="O62" s="437"/>
      <c r="P62" s="438"/>
      <c r="Q62" s="439"/>
      <c r="R62" s="440"/>
      <c r="S62" s="440"/>
      <c r="T62" s="440"/>
      <c r="U62" s="441"/>
      <c r="V62" s="257"/>
      <c r="W62" s="442"/>
      <c r="X62" s="442"/>
      <c r="Y62" s="442"/>
      <c r="Z62" s="443"/>
      <c r="AA62" s="443"/>
      <c r="AB62" s="443"/>
      <c r="AC62" s="317" t="str">
        <f>IFERROR(VLOOKUP(Z62,【参考】数式用!$A$4:$B$54,2,FALSE),"")</f>
        <v/>
      </c>
      <c r="AD62" s="209"/>
      <c r="AE62" s="208" t="str">
        <f>IF(B62="","",IF(AO62="総合事業","数式を削除して手入力",IFERROR(INDEX(【参考】数式用!$AT$3:$AV$452,MATCH(Q62&amp;V62,【参考】数式用!$AS$3:$AS$452,0),MATCH(VLOOKUP(Z62,【参考】数式用!$AW$2:$AX$53,2,FALSE),【参考】数式用!$AT$2:$AV$2,0)),10)))</f>
        <v/>
      </c>
      <c r="AN62" s="380" t="str">
        <f>IF($L$18="", "", VLOOKUP(Z62,【参考】数式用!$A$4:$M$54,13,FALSE))</f>
        <v/>
      </c>
      <c r="AO62" s="46" t="e">
        <f>VLOOKUP(Z62,【参考】数式用!$A$2:$N$54,14,FALSE)</f>
        <v>#N/A</v>
      </c>
    </row>
    <row r="63" spans="1:41" ht="49.95" customHeight="1">
      <c r="A63" s="95">
        <f t="shared" si="0"/>
        <v>14</v>
      </c>
      <c r="B63" s="433"/>
      <c r="C63" s="434"/>
      <c r="D63" s="434"/>
      <c r="E63" s="434"/>
      <c r="F63" s="434"/>
      <c r="G63" s="434"/>
      <c r="H63" s="434"/>
      <c r="I63" s="434"/>
      <c r="J63" s="434"/>
      <c r="K63" s="435"/>
      <c r="L63" s="436"/>
      <c r="M63" s="437"/>
      <c r="N63" s="437"/>
      <c r="O63" s="437"/>
      <c r="P63" s="438"/>
      <c r="Q63" s="439"/>
      <c r="R63" s="440"/>
      <c r="S63" s="440"/>
      <c r="T63" s="440"/>
      <c r="U63" s="441"/>
      <c r="V63" s="257"/>
      <c r="W63" s="442"/>
      <c r="X63" s="442"/>
      <c r="Y63" s="442"/>
      <c r="Z63" s="443"/>
      <c r="AA63" s="443"/>
      <c r="AB63" s="443"/>
      <c r="AC63" s="317" t="str">
        <f>IFERROR(VLOOKUP(Z63,【参考】数式用!$A$4:$B$54,2,FALSE),"")</f>
        <v/>
      </c>
      <c r="AD63" s="209"/>
      <c r="AE63" s="208" t="str">
        <f>IF(B63="","",IF(AO63="総合事業","数式を削除して手入力",IFERROR(INDEX(【参考】数式用!$AT$3:$AV$452,MATCH(Q63&amp;V63,【参考】数式用!$AS$3:$AS$452,0),MATCH(VLOOKUP(Z63,【参考】数式用!$AW$2:$AX$53,2,FALSE),【参考】数式用!$AT$2:$AV$2,0)),10)))</f>
        <v/>
      </c>
      <c r="AN63" s="380" t="str">
        <f>IF($L$18="", "", VLOOKUP(Z63,【参考】数式用!$A$4:$M$54,13,FALSE))</f>
        <v/>
      </c>
      <c r="AO63" s="46" t="e">
        <f>VLOOKUP(Z63,【参考】数式用!$A$2:$N$54,14,FALSE)</f>
        <v>#N/A</v>
      </c>
    </row>
    <row r="64" spans="1:41" ht="49.95" customHeight="1">
      <c r="A64" s="95">
        <f t="shared" si="0"/>
        <v>15</v>
      </c>
      <c r="B64" s="433"/>
      <c r="C64" s="434"/>
      <c r="D64" s="434"/>
      <c r="E64" s="434"/>
      <c r="F64" s="434"/>
      <c r="G64" s="434"/>
      <c r="H64" s="434"/>
      <c r="I64" s="434"/>
      <c r="J64" s="434"/>
      <c r="K64" s="435"/>
      <c r="L64" s="436"/>
      <c r="M64" s="437"/>
      <c r="N64" s="437"/>
      <c r="O64" s="437"/>
      <c r="P64" s="438"/>
      <c r="Q64" s="439"/>
      <c r="R64" s="440"/>
      <c r="S64" s="440"/>
      <c r="T64" s="440"/>
      <c r="U64" s="441"/>
      <c r="V64" s="257"/>
      <c r="W64" s="442"/>
      <c r="X64" s="442"/>
      <c r="Y64" s="442"/>
      <c r="Z64" s="443"/>
      <c r="AA64" s="443"/>
      <c r="AB64" s="443"/>
      <c r="AC64" s="317" t="str">
        <f>IFERROR(VLOOKUP(Z64,【参考】数式用!$A$4:$B$54,2,FALSE),"")</f>
        <v/>
      </c>
      <c r="AD64" s="209"/>
      <c r="AE64" s="208" t="str">
        <f>IF(B64="","",IF(AO64="総合事業","数式を削除して手入力",IFERROR(INDEX(【参考】数式用!$AT$3:$AV$452,MATCH(Q64&amp;V64,【参考】数式用!$AS$3:$AS$452,0),MATCH(VLOOKUP(Z64,【参考】数式用!$AW$2:$AX$53,2,FALSE),【参考】数式用!$AT$2:$AV$2,0)),10)))</f>
        <v/>
      </c>
      <c r="AN64" s="380" t="str">
        <f>IF($L$18="", "", VLOOKUP(Z64,【参考】数式用!$A$4:$M$54,13,FALSE))</f>
        <v/>
      </c>
      <c r="AO64" s="46" t="e">
        <f>VLOOKUP(Z64,【参考】数式用!$A$2:$N$54,14,FALSE)</f>
        <v>#N/A</v>
      </c>
    </row>
    <row r="65" spans="1:41" ht="49.95" customHeight="1">
      <c r="A65" s="95">
        <f t="shared" si="0"/>
        <v>16</v>
      </c>
      <c r="B65" s="433"/>
      <c r="C65" s="434"/>
      <c r="D65" s="434"/>
      <c r="E65" s="434"/>
      <c r="F65" s="434"/>
      <c r="G65" s="434"/>
      <c r="H65" s="434"/>
      <c r="I65" s="434"/>
      <c r="J65" s="434"/>
      <c r="K65" s="435"/>
      <c r="L65" s="436"/>
      <c r="M65" s="437"/>
      <c r="N65" s="437"/>
      <c r="O65" s="437"/>
      <c r="P65" s="438"/>
      <c r="Q65" s="439"/>
      <c r="R65" s="440"/>
      <c r="S65" s="440"/>
      <c r="T65" s="440"/>
      <c r="U65" s="441"/>
      <c r="V65" s="257"/>
      <c r="W65" s="442"/>
      <c r="X65" s="442"/>
      <c r="Y65" s="442"/>
      <c r="Z65" s="443"/>
      <c r="AA65" s="443"/>
      <c r="AB65" s="443"/>
      <c r="AC65" s="317" t="str">
        <f>IFERROR(VLOOKUP(Z65,【参考】数式用!$A$4:$B$54,2,FALSE),"")</f>
        <v/>
      </c>
      <c r="AD65" s="209"/>
      <c r="AE65" s="208" t="str">
        <f>IF(B65="","",IF(AO65="総合事業","数式を削除して手入力",IFERROR(INDEX(【参考】数式用!$AT$3:$AV$452,MATCH(Q65&amp;V65,【参考】数式用!$AS$3:$AS$452,0),MATCH(VLOOKUP(Z65,【参考】数式用!$AW$2:$AX$53,2,FALSE),【参考】数式用!$AT$2:$AV$2,0)),10)))</f>
        <v/>
      </c>
      <c r="AN65" s="380" t="str">
        <f>IF($L$18="", "", VLOOKUP(Z65,【参考】数式用!$A$4:$M$54,13,FALSE))</f>
        <v/>
      </c>
      <c r="AO65" s="46" t="e">
        <f>VLOOKUP(Z65,【参考】数式用!$A$2:$N$54,14,FALSE)</f>
        <v>#N/A</v>
      </c>
    </row>
    <row r="66" spans="1:41" ht="49.95" customHeight="1">
      <c r="A66" s="95">
        <f t="shared" si="0"/>
        <v>17</v>
      </c>
      <c r="B66" s="433"/>
      <c r="C66" s="434"/>
      <c r="D66" s="434"/>
      <c r="E66" s="434"/>
      <c r="F66" s="434"/>
      <c r="G66" s="434"/>
      <c r="H66" s="434"/>
      <c r="I66" s="434"/>
      <c r="J66" s="434"/>
      <c r="K66" s="435"/>
      <c r="L66" s="436"/>
      <c r="M66" s="437"/>
      <c r="N66" s="437"/>
      <c r="O66" s="437"/>
      <c r="P66" s="438"/>
      <c r="Q66" s="439"/>
      <c r="R66" s="440"/>
      <c r="S66" s="440"/>
      <c r="T66" s="440"/>
      <c r="U66" s="441"/>
      <c r="V66" s="257"/>
      <c r="W66" s="442"/>
      <c r="X66" s="442"/>
      <c r="Y66" s="442"/>
      <c r="Z66" s="444"/>
      <c r="AA66" s="445"/>
      <c r="AB66" s="446"/>
      <c r="AC66" s="317" t="str">
        <f>IFERROR(VLOOKUP(Z66,【参考】数式用!$A$4:$B$54,2,FALSE),"")</f>
        <v/>
      </c>
      <c r="AD66" s="209"/>
      <c r="AE66" s="208" t="str">
        <f>IF(B66="","",IF(AO66="総合事業","数式を削除して手入力",IFERROR(INDEX(【参考】数式用!$AT$3:$AV$452,MATCH(Q66&amp;V66,【参考】数式用!$AS$3:$AS$452,0),MATCH(VLOOKUP(Z66,【参考】数式用!$AW$2:$AX$53,2,FALSE),【参考】数式用!$AT$2:$AV$2,0)),10)))</f>
        <v/>
      </c>
      <c r="AN66" s="380" t="str">
        <f>IF($L$18="", "", VLOOKUP(Z66,【参考】数式用!$A$4:$M$54,13,FALSE))</f>
        <v/>
      </c>
      <c r="AO66" s="46" t="e">
        <f>VLOOKUP(Z66,【参考】数式用!$A$2:$N$54,14,FALSE)</f>
        <v>#N/A</v>
      </c>
    </row>
    <row r="67" spans="1:41" ht="49.95" customHeight="1">
      <c r="A67" s="95">
        <f t="shared" si="0"/>
        <v>18</v>
      </c>
      <c r="B67" s="433"/>
      <c r="C67" s="434"/>
      <c r="D67" s="434"/>
      <c r="E67" s="434"/>
      <c r="F67" s="434"/>
      <c r="G67" s="434"/>
      <c r="H67" s="434"/>
      <c r="I67" s="434"/>
      <c r="J67" s="434"/>
      <c r="K67" s="435"/>
      <c r="L67" s="436"/>
      <c r="M67" s="437"/>
      <c r="N67" s="437"/>
      <c r="O67" s="437"/>
      <c r="P67" s="438"/>
      <c r="Q67" s="439"/>
      <c r="R67" s="440"/>
      <c r="S67" s="440"/>
      <c r="T67" s="440"/>
      <c r="U67" s="441"/>
      <c r="V67" s="257"/>
      <c r="W67" s="442"/>
      <c r="X67" s="442"/>
      <c r="Y67" s="442"/>
      <c r="Z67" s="443"/>
      <c r="AA67" s="443"/>
      <c r="AB67" s="443"/>
      <c r="AC67" s="317" t="str">
        <f>IFERROR(VLOOKUP(Z67,【参考】数式用!$A$4:$B$54,2,FALSE),"")</f>
        <v/>
      </c>
      <c r="AD67" s="209"/>
      <c r="AE67" s="208" t="str">
        <f>IF(B67="","",IF(AO67="総合事業","数式を削除して手入力",IFERROR(INDEX(【参考】数式用!$AT$3:$AV$452,MATCH(Q67&amp;V67,【参考】数式用!$AS$3:$AS$452,0),MATCH(VLOOKUP(Z67,【参考】数式用!$AW$2:$AX$53,2,FALSE),【参考】数式用!$AT$2:$AV$2,0)),10)))</f>
        <v/>
      </c>
      <c r="AN67" s="380" t="str">
        <f>IF($L$18="", "", VLOOKUP(Z67,【参考】数式用!$A$4:$M$54,13,FALSE))</f>
        <v/>
      </c>
      <c r="AO67" s="46" t="e">
        <f>VLOOKUP(Z67,【参考】数式用!$A$2:$N$54,14,FALSE)</f>
        <v>#N/A</v>
      </c>
    </row>
    <row r="68" spans="1:41" ht="49.95" customHeight="1">
      <c r="A68" s="95">
        <f t="shared" si="0"/>
        <v>19</v>
      </c>
      <c r="B68" s="433"/>
      <c r="C68" s="434"/>
      <c r="D68" s="434"/>
      <c r="E68" s="434"/>
      <c r="F68" s="434"/>
      <c r="G68" s="434"/>
      <c r="H68" s="434"/>
      <c r="I68" s="434"/>
      <c r="J68" s="434"/>
      <c r="K68" s="435"/>
      <c r="L68" s="436"/>
      <c r="M68" s="437"/>
      <c r="N68" s="437"/>
      <c r="O68" s="437"/>
      <c r="P68" s="438"/>
      <c r="Q68" s="439"/>
      <c r="R68" s="440"/>
      <c r="S68" s="440"/>
      <c r="T68" s="440"/>
      <c r="U68" s="441"/>
      <c r="V68" s="257"/>
      <c r="W68" s="442"/>
      <c r="X68" s="442"/>
      <c r="Y68" s="442"/>
      <c r="Z68" s="442"/>
      <c r="AA68" s="442"/>
      <c r="AB68" s="442"/>
      <c r="AC68" s="317" t="str">
        <f>IFERROR(VLOOKUP(Z68,【参考】数式用!$A$4:$B$54,2,FALSE),"")</f>
        <v/>
      </c>
      <c r="AD68" s="209"/>
      <c r="AE68" s="208" t="str">
        <f>IF(B68="","",IF(AO68="総合事業","数式を削除して手入力",IFERROR(INDEX(【参考】数式用!$AT$3:$AV$452,MATCH(Q68&amp;V68,【参考】数式用!$AS$3:$AS$452,0),MATCH(VLOOKUP(Z68,【参考】数式用!$AW$2:$AX$53,2,FALSE),【参考】数式用!$AT$2:$AV$2,0)),10)))</f>
        <v/>
      </c>
      <c r="AN68" s="380" t="str">
        <f>IF($L$18="", "", VLOOKUP(Z68,【参考】数式用!$A$4:$M$54,13,FALSE))</f>
        <v/>
      </c>
      <c r="AO68" s="46" t="e">
        <f>VLOOKUP(Z68,【参考】数式用!$A$2:$N$54,14,FALSE)</f>
        <v>#N/A</v>
      </c>
    </row>
    <row r="69" spans="1:41" ht="49.95" customHeight="1">
      <c r="A69" s="95">
        <f t="shared" si="0"/>
        <v>20</v>
      </c>
      <c r="B69" s="433"/>
      <c r="C69" s="434"/>
      <c r="D69" s="434"/>
      <c r="E69" s="434"/>
      <c r="F69" s="434"/>
      <c r="G69" s="434"/>
      <c r="H69" s="434"/>
      <c r="I69" s="434"/>
      <c r="J69" s="434"/>
      <c r="K69" s="435"/>
      <c r="L69" s="436"/>
      <c r="M69" s="437"/>
      <c r="N69" s="437"/>
      <c r="O69" s="437"/>
      <c r="P69" s="438"/>
      <c r="Q69" s="439"/>
      <c r="R69" s="440"/>
      <c r="S69" s="440"/>
      <c r="T69" s="440"/>
      <c r="U69" s="441"/>
      <c r="V69" s="257"/>
      <c r="W69" s="442"/>
      <c r="X69" s="442"/>
      <c r="Y69" s="442"/>
      <c r="Z69" s="443"/>
      <c r="AA69" s="443"/>
      <c r="AB69" s="443"/>
      <c r="AC69" s="317" t="str">
        <f>IFERROR(VLOOKUP(Z69,【参考】数式用!$A$4:$B$54,2,FALSE),"")</f>
        <v/>
      </c>
      <c r="AD69" s="209"/>
      <c r="AE69" s="208" t="str">
        <f>IF(B69="","",IF(AO69="総合事業","数式を削除して手入力",IFERROR(INDEX(【参考】数式用!$AT$3:$AV$452,MATCH(Q69&amp;V69,【参考】数式用!$AS$3:$AS$452,0),MATCH(VLOOKUP(Z69,【参考】数式用!$AW$2:$AX$53,2,FALSE),【参考】数式用!$AT$2:$AV$2,0)),10)))</f>
        <v/>
      </c>
      <c r="AN69" s="380" t="str">
        <f>IF($L$18="", "", VLOOKUP(Z69,【参考】数式用!$A$4:$M$54,13,FALSE))</f>
        <v/>
      </c>
      <c r="AO69" s="46" t="e">
        <f>VLOOKUP(Z69,【参考】数式用!$A$2:$N$54,14,FALSE)</f>
        <v>#N/A</v>
      </c>
    </row>
    <row r="70" spans="1:41" ht="49.95" customHeight="1">
      <c r="A70" s="95">
        <f t="shared" si="0"/>
        <v>21</v>
      </c>
      <c r="B70" s="433"/>
      <c r="C70" s="434"/>
      <c r="D70" s="434"/>
      <c r="E70" s="434"/>
      <c r="F70" s="434"/>
      <c r="G70" s="434"/>
      <c r="H70" s="434"/>
      <c r="I70" s="434"/>
      <c r="J70" s="434"/>
      <c r="K70" s="435"/>
      <c r="L70" s="436"/>
      <c r="M70" s="437"/>
      <c r="N70" s="437"/>
      <c r="O70" s="437"/>
      <c r="P70" s="438"/>
      <c r="Q70" s="439"/>
      <c r="R70" s="440"/>
      <c r="S70" s="440"/>
      <c r="T70" s="440"/>
      <c r="U70" s="441"/>
      <c r="V70" s="257"/>
      <c r="W70" s="442"/>
      <c r="X70" s="442"/>
      <c r="Y70" s="442"/>
      <c r="Z70" s="443"/>
      <c r="AA70" s="443"/>
      <c r="AB70" s="443"/>
      <c r="AC70" s="317" t="str">
        <f>IFERROR(VLOOKUP(Z70,【参考】数式用!$A$4:$B$54,2,FALSE),"")</f>
        <v/>
      </c>
      <c r="AD70" s="209"/>
      <c r="AE70" s="208" t="str">
        <f>IF(B70="","",IF(AO70="総合事業","数式を削除して手入力",IFERROR(INDEX(【参考】数式用!$AT$3:$AV$452,MATCH(Q70&amp;V70,【参考】数式用!$AS$3:$AS$452,0),MATCH(VLOOKUP(Z70,【参考】数式用!$AW$2:$AX$53,2,FALSE),【参考】数式用!$AT$2:$AV$2,0)),10)))</f>
        <v/>
      </c>
      <c r="AN70" s="380" t="str">
        <f>IF($L$18="", "", VLOOKUP(Z70,【参考】数式用!$A$4:$M$54,13,FALSE))</f>
        <v/>
      </c>
      <c r="AO70" s="46" t="e">
        <f>VLOOKUP(Z70,【参考】数式用!$A$2:$N$54,14,FALSE)</f>
        <v>#N/A</v>
      </c>
    </row>
    <row r="71" spans="1:41" ht="49.95" customHeight="1">
      <c r="A71" s="95">
        <f t="shared" si="0"/>
        <v>22</v>
      </c>
      <c r="B71" s="433"/>
      <c r="C71" s="434"/>
      <c r="D71" s="434"/>
      <c r="E71" s="434"/>
      <c r="F71" s="434"/>
      <c r="G71" s="434"/>
      <c r="H71" s="434"/>
      <c r="I71" s="434"/>
      <c r="J71" s="434"/>
      <c r="K71" s="435"/>
      <c r="L71" s="436"/>
      <c r="M71" s="437"/>
      <c r="N71" s="437"/>
      <c r="O71" s="437"/>
      <c r="P71" s="438"/>
      <c r="Q71" s="439"/>
      <c r="R71" s="440"/>
      <c r="S71" s="440"/>
      <c r="T71" s="440"/>
      <c r="U71" s="441"/>
      <c r="V71" s="257"/>
      <c r="W71" s="442"/>
      <c r="X71" s="442"/>
      <c r="Y71" s="442"/>
      <c r="Z71" s="443"/>
      <c r="AA71" s="443"/>
      <c r="AB71" s="443"/>
      <c r="AC71" s="317" t="str">
        <f>IFERROR(VLOOKUP(Z71,【参考】数式用!$A$4:$B$54,2,FALSE),"")</f>
        <v/>
      </c>
      <c r="AD71" s="209"/>
      <c r="AE71" s="208" t="str">
        <f>IF(B71="","",IF(AO71="総合事業","数式を削除して手入力",IFERROR(INDEX(【参考】数式用!$AT$3:$AV$452,MATCH(Q71&amp;V71,【参考】数式用!$AS$3:$AS$452,0),MATCH(VLOOKUP(Z71,【参考】数式用!$AW$2:$AX$53,2,FALSE),【参考】数式用!$AT$2:$AV$2,0)),10)))</f>
        <v/>
      </c>
      <c r="AN71" s="380" t="str">
        <f>IF($L$18="", "", VLOOKUP(Z71,【参考】数式用!$A$4:$M$54,13,FALSE))</f>
        <v/>
      </c>
      <c r="AO71" s="46" t="e">
        <f>VLOOKUP(Z71,【参考】数式用!$A$2:$N$54,14,FALSE)</f>
        <v>#N/A</v>
      </c>
    </row>
    <row r="72" spans="1:41" ht="49.95" customHeight="1">
      <c r="A72" s="95">
        <f t="shared" si="0"/>
        <v>23</v>
      </c>
      <c r="B72" s="433"/>
      <c r="C72" s="434"/>
      <c r="D72" s="434"/>
      <c r="E72" s="434"/>
      <c r="F72" s="434"/>
      <c r="G72" s="434"/>
      <c r="H72" s="434"/>
      <c r="I72" s="434"/>
      <c r="J72" s="434"/>
      <c r="K72" s="435"/>
      <c r="L72" s="436"/>
      <c r="M72" s="437"/>
      <c r="N72" s="437"/>
      <c r="O72" s="437"/>
      <c r="P72" s="438"/>
      <c r="Q72" s="439"/>
      <c r="R72" s="440"/>
      <c r="S72" s="440"/>
      <c r="T72" s="440"/>
      <c r="U72" s="441"/>
      <c r="V72" s="257"/>
      <c r="W72" s="442"/>
      <c r="X72" s="442"/>
      <c r="Y72" s="442"/>
      <c r="Z72" s="443"/>
      <c r="AA72" s="443"/>
      <c r="AB72" s="443"/>
      <c r="AC72" s="317" t="str">
        <f>IFERROR(VLOOKUP(Z72,【参考】数式用!$A$4:$B$54,2,FALSE),"")</f>
        <v/>
      </c>
      <c r="AD72" s="209"/>
      <c r="AE72" s="208" t="str">
        <f>IF(B72="","",IF(AO72="総合事業","数式を削除して手入力",IFERROR(INDEX(【参考】数式用!$AT$3:$AV$452,MATCH(Q72&amp;V72,【参考】数式用!$AS$3:$AS$452,0),MATCH(VLOOKUP(Z72,【参考】数式用!$AW$2:$AX$53,2,FALSE),【参考】数式用!$AT$2:$AV$2,0)),10)))</f>
        <v/>
      </c>
      <c r="AN72" s="380" t="str">
        <f>IF($L$18="", "", VLOOKUP(Z72,【参考】数式用!$A$4:$M$54,13,FALSE))</f>
        <v/>
      </c>
      <c r="AO72" s="46" t="e">
        <f>VLOOKUP(Z72,【参考】数式用!$A$2:$N$54,14,FALSE)</f>
        <v>#N/A</v>
      </c>
    </row>
    <row r="73" spans="1:41" ht="49.95" customHeight="1">
      <c r="A73" s="95">
        <f t="shared" si="0"/>
        <v>24</v>
      </c>
      <c r="B73" s="433"/>
      <c r="C73" s="434"/>
      <c r="D73" s="434"/>
      <c r="E73" s="434"/>
      <c r="F73" s="434"/>
      <c r="G73" s="434"/>
      <c r="H73" s="434"/>
      <c r="I73" s="434"/>
      <c r="J73" s="434"/>
      <c r="K73" s="435"/>
      <c r="L73" s="436"/>
      <c r="M73" s="437"/>
      <c r="N73" s="437"/>
      <c r="O73" s="437"/>
      <c r="P73" s="438"/>
      <c r="Q73" s="439"/>
      <c r="R73" s="440"/>
      <c r="S73" s="440"/>
      <c r="T73" s="440"/>
      <c r="U73" s="441"/>
      <c r="V73" s="257"/>
      <c r="W73" s="442"/>
      <c r="X73" s="442"/>
      <c r="Y73" s="442"/>
      <c r="Z73" s="443"/>
      <c r="AA73" s="443"/>
      <c r="AB73" s="443"/>
      <c r="AC73" s="317" t="str">
        <f>IFERROR(VLOOKUP(Z73,【参考】数式用!$A$4:$B$54,2,FALSE),"")</f>
        <v/>
      </c>
      <c r="AD73" s="209"/>
      <c r="AE73" s="208" t="str">
        <f>IF(B73="","",IF(AO73="総合事業","数式を削除して手入力",IFERROR(INDEX(【参考】数式用!$AT$3:$AV$452,MATCH(Q73&amp;V73,【参考】数式用!$AS$3:$AS$452,0),MATCH(VLOOKUP(Z73,【参考】数式用!$AW$2:$AX$53,2,FALSE),【参考】数式用!$AT$2:$AV$2,0)),10)))</f>
        <v/>
      </c>
      <c r="AN73" s="380" t="str">
        <f>IF($L$18="", "", VLOOKUP(Z73,【参考】数式用!$A$4:$M$54,13,FALSE))</f>
        <v/>
      </c>
      <c r="AO73" s="46" t="e">
        <f>VLOOKUP(Z73,【参考】数式用!$A$2:$N$54,14,FALSE)</f>
        <v>#N/A</v>
      </c>
    </row>
    <row r="74" spans="1:41" ht="49.95" customHeight="1">
      <c r="A74" s="95">
        <f t="shared" si="0"/>
        <v>25</v>
      </c>
      <c r="B74" s="433"/>
      <c r="C74" s="434"/>
      <c r="D74" s="434"/>
      <c r="E74" s="434"/>
      <c r="F74" s="434"/>
      <c r="G74" s="434"/>
      <c r="H74" s="434"/>
      <c r="I74" s="434"/>
      <c r="J74" s="434"/>
      <c r="K74" s="435"/>
      <c r="L74" s="436"/>
      <c r="M74" s="437"/>
      <c r="N74" s="437"/>
      <c r="O74" s="437"/>
      <c r="P74" s="438"/>
      <c r="Q74" s="439"/>
      <c r="R74" s="440"/>
      <c r="S74" s="440"/>
      <c r="T74" s="440"/>
      <c r="U74" s="441"/>
      <c r="V74" s="257"/>
      <c r="W74" s="442"/>
      <c r="X74" s="442"/>
      <c r="Y74" s="442"/>
      <c r="Z74" s="443"/>
      <c r="AA74" s="443"/>
      <c r="AB74" s="443"/>
      <c r="AC74" s="317" t="str">
        <f>IFERROR(VLOOKUP(Z74,【参考】数式用!$A$4:$B$54,2,FALSE),"")</f>
        <v/>
      </c>
      <c r="AD74" s="209"/>
      <c r="AE74" s="208" t="str">
        <f>IF(B74="","",IF(AO74="総合事業","数式を削除して手入力",IFERROR(INDEX(【参考】数式用!$AT$3:$AV$452,MATCH(Q74&amp;V74,【参考】数式用!$AS$3:$AS$452,0),MATCH(VLOOKUP(Z74,【参考】数式用!$AW$2:$AX$53,2,FALSE),【参考】数式用!$AT$2:$AV$2,0)),10)))</f>
        <v/>
      </c>
      <c r="AN74" s="380" t="str">
        <f>IF($L$18="", "", VLOOKUP(Z74,【参考】数式用!$A$4:$M$54,13,FALSE))</f>
        <v/>
      </c>
      <c r="AO74" s="46" t="e">
        <f>VLOOKUP(Z74,【参考】数式用!$A$2:$N$54,14,FALSE)</f>
        <v>#N/A</v>
      </c>
    </row>
    <row r="75" spans="1:41" ht="49.95" customHeight="1">
      <c r="A75" s="95">
        <f t="shared" si="0"/>
        <v>26</v>
      </c>
      <c r="B75" s="433"/>
      <c r="C75" s="434"/>
      <c r="D75" s="434"/>
      <c r="E75" s="434"/>
      <c r="F75" s="434"/>
      <c r="G75" s="434"/>
      <c r="H75" s="434"/>
      <c r="I75" s="434"/>
      <c r="J75" s="434"/>
      <c r="K75" s="435"/>
      <c r="L75" s="436"/>
      <c r="M75" s="437"/>
      <c r="N75" s="437"/>
      <c r="O75" s="437"/>
      <c r="P75" s="438"/>
      <c r="Q75" s="439"/>
      <c r="R75" s="440"/>
      <c r="S75" s="440"/>
      <c r="T75" s="440"/>
      <c r="U75" s="441"/>
      <c r="V75" s="257"/>
      <c r="W75" s="442"/>
      <c r="X75" s="442"/>
      <c r="Y75" s="442"/>
      <c r="Z75" s="443"/>
      <c r="AA75" s="443"/>
      <c r="AB75" s="443"/>
      <c r="AC75" s="317" t="str">
        <f>IFERROR(VLOOKUP(Z75,【参考】数式用!$A$4:$B$54,2,FALSE),"")</f>
        <v/>
      </c>
      <c r="AD75" s="209"/>
      <c r="AE75" s="208" t="str">
        <f>IF(B75="","",IF(AO75="総合事業","数式を削除して手入力",IFERROR(INDEX(【参考】数式用!$AT$3:$AV$452,MATCH(Q75&amp;V75,【参考】数式用!$AS$3:$AS$452,0),MATCH(VLOOKUP(Z75,【参考】数式用!$AW$2:$AX$53,2,FALSE),【参考】数式用!$AT$2:$AV$2,0)),10)))</f>
        <v/>
      </c>
      <c r="AN75" s="380" t="str">
        <f>IF($L$18="", "", VLOOKUP(Z75,【参考】数式用!$A$4:$M$54,13,FALSE))</f>
        <v/>
      </c>
      <c r="AO75" s="46" t="e">
        <f>VLOOKUP(Z75,【参考】数式用!$A$2:$N$54,14,FALSE)</f>
        <v>#N/A</v>
      </c>
    </row>
    <row r="76" spans="1:41" ht="49.95" customHeight="1">
      <c r="A76" s="95">
        <f t="shared" si="0"/>
        <v>27</v>
      </c>
      <c r="B76" s="433"/>
      <c r="C76" s="434"/>
      <c r="D76" s="434"/>
      <c r="E76" s="434"/>
      <c r="F76" s="434"/>
      <c r="G76" s="434"/>
      <c r="H76" s="434"/>
      <c r="I76" s="434"/>
      <c r="J76" s="434"/>
      <c r="K76" s="435"/>
      <c r="L76" s="436"/>
      <c r="M76" s="437"/>
      <c r="N76" s="437"/>
      <c r="O76" s="437"/>
      <c r="P76" s="438"/>
      <c r="Q76" s="439"/>
      <c r="R76" s="440"/>
      <c r="S76" s="440"/>
      <c r="T76" s="440"/>
      <c r="U76" s="441"/>
      <c r="V76" s="257"/>
      <c r="W76" s="442"/>
      <c r="X76" s="442"/>
      <c r="Y76" s="442"/>
      <c r="Z76" s="443"/>
      <c r="AA76" s="443"/>
      <c r="AB76" s="443"/>
      <c r="AC76" s="317" t="str">
        <f>IFERROR(VLOOKUP(Z76,【参考】数式用!$A$4:$B$54,2,FALSE),"")</f>
        <v/>
      </c>
      <c r="AD76" s="209"/>
      <c r="AE76" s="208" t="str">
        <f>IF(B76="","",IF(AO76="総合事業","数式を削除して手入力",IFERROR(INDEX(【参考】数式用!$AT$3:$AV$452,MATCH(Q76&amp;V76,【参考】数式用!$AS$3:$AS$452,0),MATCH(VLOOKUP(Z76,【参考】数式用!$AW$2:$AX$53,2,FALSE),【参考】数式用!$AT$2:$AV$2,0)),10)))</f>
        <v/>
      </c>
      <c r="AN76" s="380" t="str">
        <f>IF($L$18="", "", VLOOKUP(Z76,【参考】数式用!$A$4:$M$54,13,FALSE))</f>
        <v/>
      </c>
      <c r="AO76" s="46" t="e">
        <f>VLOOKUP(Z76,【参考】数式用!$A$2:$N$54,14,FALSE)</f>
        <v>#N/A</v>
      </c>
    </row>
    <row r="77" spans="1:41" ht="49.95" customHeight="1">
      <c r="A77" s="95">
        <f t="shared" si="0"/>
        <v>28</v>
      </c>
      <c r="B77" s="433"/>
      <c r="C77" s="434"/>
      <c r="D77" s="434"/>
      <c r="E77" s="434"/>
      <c r="F77" s="434"/>
      <c r="G77" s="434"/>
      <c r="H77" s="434"/>
      <c r="I77" s="434"/>
      <c r="J77" s="434"/>
      <c r="K77" s="435"/>
      <c r="L77" s="436"/>
      <c r="M77" s="437"/>
      <c r="N77" s="437"/>
      <c r="O77" s="437"/>
      <c r="P77" s="438"/>
      <c r="Q77" s="439"/>
      <c r="R77" s="440"/>
      <c r="S77" s="440"/>
      <c r="T77" s="440"/>
      <c r="U77" s="441"/>
      <c r="V77" s="257"/>
      <c r="W77" s="442"/>
      <c r="X77" s="442"/>
      <c r="Y77" s="442"/>
      <c r="Z77" s="443"/>
      <c r="AA77" s="443"/>
      <c r="AB77" s="443"/>
      <c r="AC77" s="317" t="str">
        <f>IFERROR(VLOOKUP(Z77,【参考】数式用!$A$4:$B$54,2,FALSE),"")</f>
        <v/>
      </c>
      <c r="AD77" s="209"/>
      <c r="AE77" s="208" t="str">
        <f>IF(B77="","",IF(AO77="総合事業","数式を削除して手入力",IFERROR(INDEX(【参考】数式用!$AT$3:$AV$452,MATCH(Q77&amp;V77,【参考】数式用!$AS$3:$AS$452,0),MATCH(VLOOKUP(Z77,【参考】数式用!$AW$2:$AX$53,2,FALSE),【参考】数式用!$AT$2:$AV$2,0)),10)))</f>
        <v/>
      </c>
      <c r="AN77" s="380" t="str">
        <f>IF($L$18="", "", VLOOKUP(Z77,【参考】数式用!$A$4:$M$54,13,FALSE))</f>
        <v/>
      </c>
      <c r="AO77" s="46" t="e">
        <f>VLOOKUP(Z77,【参考】数式用!$A$2:$N$54,14,FALSE)</f>
        <v>#N/A</v>
      </c>
    </row>
    <row r="78" spans="1:41" ht="49.95" customHeight="1">
      <c r="A78" s="95">
        <f t="shared" si="0"/>
        <v>29</v>
      </c>
      <c r="B78" s="433"/>
      <c r="C78" s="434"/>
      <c r="D78" s="434"/>
      <c r="E78" s="434"/>
      <c r="F78" s="434"/>
      <c r="G78" s="434"/>
      <c r="H78" s="434"/>
      <c r="I78" s="434"/>
      <c r="J78" s="434"/>
      <c r="K78" s="435"/>
      <c r="L78" s="436"/>
      <c r="M78" s="437"/>
      <c r="N78" s="437"/>
      <c r="O78" s="437"/>
      <c r="P78" s="438"/>
      <c r="Q78" s="439"/>
      <c r="R78" s="440"/>
      <c r="S78" s="440"/>
      <c r="T78" s="440"/>
      <c r="U78" s="441"/>
      <c r="V78" s="257"/>
      <c r="W78" s="442"/>
      <c r="X78" s="442"/>
      <c r="Y78" s="442"/>
      <c r="Z78" s="443"/>
      <c r="AA78" s="443"/>
      <c r="AB78" s="443"/>
      <c r="AC78" s="317" t="str">
        <f>IFERROR(VLOOKUP(Z78,【参考】数式用!$A$4:$B$54,2,FALSE),"")</f>
        <v/>
      </c>
      <c r="AD78" s="209"/>
      <c r="AE78" s="208" t="str">
        <f>IF(B78="","",IF(AO78="総合事業","数式を削除して手入力",IFERROR(INDEX(【参考】数式用!$AT$3:$AV$452,MATCH(Q78&amp;V78,【参考】数式用!$AS$3:$AS$452,0),MATCH(VLOOKUP(Z78,【参考】数式用!$AW$2:$AX$53,2,FALSE),【参考】数式用!$AT$2:$AV$2,0)),10)))</f>
        <v/>
      </c>
      <c r="AN78" s="380" t="str">
        <f>IF($L$18="", "", VLOOKUP(Z78,【参考】数式用!$A$4:$M$54,13,FALSE))</f>
        <v/>
      </c>
      <c r="AO78" s="46" t="e">
        <f>VLOOKUP(Z78,【参考】数式用!$A$2:$N$54,14,FALSE)</f>
        <v>#N/A</v>
      </c>
    </row>
    <row r="79" spans="1:41" ht="49.95" customHeight="1">
      <c r="A79" s="95">
        <f t="shared" si="0"/>
        <v>30</v>
      </c>
      <c r="B79" s="433"/>
      <c r="C79" s="434"/>
      <c r="D79" s="434"/>
      <c r="E79" s="434"/>
      <c r="F79" s="434"/>
      <c r="G79" s="434"/>
      <c r="H79" s="434"/>
      <c r="I79" s="434"/>
      <c r="J79" s="434"/>
      <c r="K79" s="435"/>
      <c r="L79" s="436"/>
      <c r="M79" s="437"/>
      <c r="N79" s="437"/>
      <c r="O79" s="437"/>
      <c r="P79" s="438"/>
      <c r="Q79" s="439"/>
      <c r="R79" s="440"/>
      <c r="S79" s="440"/>
      <c r="T79" s="440"/>
      <c r="U79" s="441"/>
      <c r="V79" s="257"/>
      <c r="W79" s="442"/>
      <c r="X79" s="442"/>
      <c r="Y79" s="442"/>
      <c r="Z79" s="443"/>
      <c r="AA79" s="443"/>
      <c r="AB79" s="443"/>
      <c r="AC79" s="317" t="str">
        <f>IFERROR(VLOOKUP(Z79,【参考】数式用!$A$4:$B$54,2,FALSE),"")</f>
        <v/>
      </c>
      <c r="AD79" s="209"/>
      <c r="AE79" s="208" t="str">
        <f>IF(B79="","",IF(AO79="総合事業","数式を削除して手入力",IFERROR(INDEX(【参考】数式用!$AT$3:$AV$452,MATCH(Q79&amp;V79,【参考】数式用!$AS$3:$AS$452,0),MATCH(VLOOKUP(Z79,【参考】数式用!$AW$2:$AX$53,2,FALSE),【参考】数式用!$AT$2:$AV$2,0)),10)))</f>
        <v/>
      </c>
      <c r="AN79" s="380" t="str">
        <f>IF($L$18="", "", VLOOKUP(Z79,【参考】数式用!$A$4:$M$54,13,FALSE))</f>
        <v/>
      </c>
      <c r="AO79" s="46" t="e">
        <f>VLOOKUP(Z79,【参考】数式用!$A$2:$N$54,14,FALSE)</f>
        <v>#N/A</v>
      </c>
    </row>
    <row r="80" spans="1:41" ht="49.95" customHeight="1">
      <c r="A80" s="95">
        <f t="shared" si="0"/>
        <v>31</v>
      </c>
      <c r="B80" s="433"/>
      <c r="C80" s="434"/>
      <c r="D80" s="434"/>
      <c r="E80" s="434"/>
      <c r="F80" s="434"/>
      <c r="G80" s="434"/>
      <c r="H80" s="434"/>
      <c r="I80" s="434"/>
      <c r="J80" s="434"/>
      <c r="K80" s="435"/>
      <c r="L80" s="436"/>
      <c r="M80" s="437"/>
      <c r="N80" s="437"/>
      <c r="O80" s="437"/>
      <c r="P80" s="438"/>
      <c r="Q80" s="439"/>
      <c r="R80" s="440"/>
      <c r="S80" s="440"/>
      <c r="T80" s="440"/>
      <c r="U80" s="441"/>
      <c r="V80" s="257"/>
      <c r="W80" s="442"/>
      <c r="X80" s="442"/>
      <c r="Y80" s="442"/>
      <c r="Z80" s="443"/>
      <c r="AA80" s="443"/>
      <c r="AB80" s="443"/>
      <c r="AC80" s="317" t="str">
        <f>IFERROR(VLOOKUP(Z80,【参考】数式用!$A$4:$B$54,2,FALSE),"")</f>
        <v/>
      </c>
      <c r="AD80" s="209"/>
      <c r="AE80" s="208" t="str">
        <f>IF(B80="","",IF(AO80="総合事業","数式を削除して手入力",IFERROR(INDEX(【参考】数式用!$AT$3:$AV$452,MATCH(Q80&amp;V80,【参考】数式用!$AS$3:$AS$452,0),MATCH(VLOOKUP(Z80,【参考】数式用!$AW$2:$AX$53,2,FALSE),【参考】数式用!$AT$2:$AV$2,0)),10)))</f>
        <v/>
      </c>
      <c r="AN80" s="380" t="str">
        <f>IF($L$18="", "", VLOOKUP(Z80,【参考】数式用!$A$4:$M$54,13,FALSE))</f>
        <v/>
      </c>
      <c r="AO80" s="46" t="e">
        <f>VLOOKUP(Z80,【参考】数式用!$A$2:$N$54,14,FALSE)</f>
        <v>#N/A</v>
      </c>
    </row>
    <row r="81" spans="1:41" ht="49.95" customHeight="1">
      <c r="A81" s="95">
        <f t="shared" si="0"/>
        <v>32</v>
      </c>
      <c r="B81" s="433"/>
      <c r="C81" s="434"/>
      <c r="D81" s="434"/>
      <c r="E81" s="434"/>
      <c r="F81" s="434"/>
      <c r="G81" s="434"/>
      <c r="H81" s="434"/>
      <c r="I81" s="434"/>
      <c r="J81" s="434"/>
      <c r="K81" s="435"/>
      <c r="L81" s="436"/>
      <c r="M81" s="437"/>
      <c r="N81" s="437"/>
      <c r="O81" s="437"/>
      <c r="P81" s="438"/>
      <c r="Q81" s="439"/>
      <c r="R81" s="440"/>
      <c r="S81" s="440"/>
      <c r="T81" s="440"/>
      <c r="U81" s="441"/>
      <c r="V81" s="257"/>
      <c r="W81" s="442"/>
      <c r="X81" s="442"/>
      <c r="Y81" s="442"/>
      <c r="Z81" s="443"/>
      <c r="AA81" s="443"/>
      <c r="AB81" s="443"/>
      <c r="AC81" s="317" t="str">
        <f>IFERROR(VLOOKUP(Z81,【参考】数式用!$A$4:$B$54,2,FALSE),"")</f>
        <v/>
      </c>
      <c r="AD81" s="209"/>
      <c r="AE81" s="208" t="str">
        <f>IF(B81="","",IF(AO81="総合事業","数式を削除して手入力",IFERROR(INDEX(【参考】数式用!$AT$3:$AV$452,MATCH(Q81&amp;V81,【参考】数式用!$AS$3:$AS$452,0),MATCH(VLOOKUP(Z81,【参考】数式用!$AW$2:$AX$53,2,FALSE),【参考】数式用!$AT$2:$AV$2,0)),10)))</f>
        <v/>
      </c>
      <c r="AN81" s="380" t="str">
        <f>IF($L$18="", "", VLOOKUP(Z81,【参考】数式用!$A$4:$M$54,13,FALSE))</f>
        <v/>
      </c>
      <c r="AO81" s="46" t="e">
        <f>VLOOKUP(Z81,【参考】数式用!$A$2:$N$54,14,FALSE)</f>
        <v>#N/A</v>
      </c>
    </row>
    <row r="82" spans="1:41" ht="49.95" customHeight="1">
      <c r="A82" s="95">
        <f t="shared" si="0"/>
        <v>33</v>
      </c>
      <c r="B82" s="433"/>
      <c r="C82" s="434"/>
      <c r="D82" s="434"/>
      <c r="E82" s="434"/>
      <c r="F82" s="434"/>
      <c r="G82" s="434"/>
      <c r="H82" s="434"/>
      <c r="I82" s="434"/>
      <c r="J82" s="434"/>
      <c r="K82" s="435"/>
      <c r="L82" s="436"/>
      <c r="M82" s="437"/>
      <c r="N82" s="437"/>
      <c r="O82" s="437"/>
      <c r="P82" s="438"/>
      <c r="Q82" s="439"/>
      <c r="R82" s="440"/>
      <c r="S82" s="440"/>
      <c r="T82" s="440"/>
      <c r="U82" s="441"/>
      <c r="V82" s="257"/>
      <c r="W82" s="442"/>
      <c r="X82" s="442"/>
      <c r="Y82" s="442"/>
      <c r="Z82" s="443"/>
      <c r="AA82" s="443"/>
      <c r="AB82" s="443"/>
      <c r="AC82" s="317" t="str">
        <f>IFERROR(VLOOKUP(Z82,【参考】数式用!$A$4:$B$54,2,FALSE),"")</f>
        <v/>
      </c>
      <c r="AD82" s="209"/>
      <c r="AE82" s="208" t="str">
        <f>IF(B82="","",IF(AO82="総合事業","数式を削除して手入力",IFERROR(INDEX(【参考】数式用!$AT$3:$AV$452,MATCH(Q82&amp;V82,【参考】数式用!$AS$3:$AS$452,0),MATCH(VLOOKUP(Z82,【参考】数式用!$AW$2:$AX$53,2,FALSE),【参考】数式用!$AT$2:$AV$2,0)),10)))</f>
        <v/>
      </c>
      <c r="AN82" s="380" t="str">
        <f>IF($L$18="", "", VLOOKUP(Z82,【参考】数式用!$A$4:$M$54,13,FALSE))</f>
        <v/>
      </c>
      <c r="AO82" s="46" t="e">
        <f>VLOOKUP(Z82,【参考】数式用!$A$2:$N$54,14,FALSE)</f>
        <v>#N/A</v>
      </c>
    </row>
    <row r="83" spans="1:41" ht="49.95" customHeight="1">
      <c r="A83" s="95">
        <f t="shared" si="0"/>
        <v>34</v>
      </c>
      <c r="B83" s="433"/>
      <c r="C83" s="434"/>
      <c r="D83" s="434"/>
      <c r="E83" s="434"/>
      <c r="F83" s="434"/>
      <c r="G83" s="434"/>
      <c r="H83" s="434"/>
      <c r="I83" s="434"/>
      <c r="J83" s="434"/>
      <c r="K83" s="435"/>
      <c r="L83" s="436"/>
      <c r="M83" s="437"/>
      <c r="N83" s="437"/>
      <c r="O83" s="437"/>
      <c r="P83" s="438"/>
      <c r="Q83" s="439"/>
      <c r="R83" s="440"/>
      <c r="S83" s="440"/>
      <c r="T83" s="440"/>
      <c r="U83" s="441"/>
      <c r="V83" s="257"/>
      <c r="W83" s="442"/>
      <c r="X83" s="442"/>
      <c r="Y83" s="442"/>
      <c r="Z83" s="443"/>
      <c r="AA83" s="443"/>
      <c r="AB83" s="443"/>
      <c r="AC83" s="317" t="str">
        <f>IFERROR(VLOOKUP(Z83,【参考】数式用!$A$4:$B$54,2,FALSE),"")</f>
        <v/>
      </c>
      <c r="AD83" s="209"/>
      <c r="AE83" s="208" t="str">
        <f>IF(B83="","",IF(AO83="総合事業","数式を削除して手入力",IFERROR(INDEX(【参考】数式用!$AT$3:$AV$452,MATCH(Q83&amp;V83,【参考】数式用!$AS$3:$AS$452,0),MATCH(VLOOKUP(Z83,【参考】数式用!$AW$2:$AX$53,2,FALSE),【参考】数式用!$AT$2:$AV$2,0)),10)))</f>
        <v/>
      </c>
      <c r="AN83" s="380" t="str">
        <f>IF($L$18="", "", VLOOKUP(Z83,【参考】数式用!$A$4:$M$54,13,FALSE))</f>
        <v/>
      </c>
      <c r="AO83" s="46" t="e">
        <f>VLOOKUP(Z83,【参考】数式用!$A$2:$N$54,14,FALSE)</f>
        <v>#N/A</v>
      </c>
    </row>
    <row r="84" spans="1:41" ht="49.95" customHeight="1">
      <c r="A84" s="95">
        <f t="shared" si="0"/>
        <v>35</v>
      </c>
      <c r="B84" s="433"/>
      <c r="C84" s="434"/>
      <c r="D84" s="434"/>
      <c r="E84" s="434"/>
      <c r="F84" s="434"/>
      <c r="G84" s="434"/>
      <c r="H84" s="434"/>
      <c r="I84" s="434"/>
      <c r="J84" s="434"/>
      <c r="K84" s="435"/>
      <c r="L84" s="436"/>
      <c r="M84" s="437"/>
      <c r="N84" s="437"/>
      <c r="O84" s="437"/>
      <c r="P84" s="438"/>
      <c r="Q84" s="439"/>
      <c r="R84" s="440"/>
      <c r="S84" s="440"/>
      <c r="T84" s="440"/>
      <c r="U84" s="441"/>
      <c r="V84" s="257"/>
      <c r="W84" s="442"/>
      <c r="X84" s="442"/>
      <c r="Y84" s="442"/>
      <c r="Z84" s="443"/>
      <c r="AA84" s="443"/>
      <c r="AB84" s="443"/>
      <c r="AC84" s="317" t="str">
        <f>IFERROR(VLOOKUP(Z84,【参考】数式用!$A$4:$B$54,2,FALSE),"")</f>
        <v/>
      </c>
      <c r="AD84" s="209"/>
      <c r="AE84" s="208" t="str">
        <f>IF(B84="","",IF(AO84="総合事業","数式を削除して手入力",IFERROR(INDEX(【参考】数式用!$AT$3:$AV$452,MATCH(Q84&amp;V84,【参考】数式用!$AS$3:$AS$452,0),MATCH(VLOOKUP(Z84,【参考】数式用!$AW$2:$AX$53,2,FALSE),【参考】数式用!$AT$2:$AV$2,0)),10)))</f>
        <v/>
      </c>
      <c r="AN84" s="380" t="str">
        <f>IF($L$18="", "", VLOOKUP(Z84,【参考】数式用!$A$4:$M$54,13,FALSE))</f>
        <v/>
      </c>
      <c r="AO84" s="46" t="e">
        <f>VLOOKUP(Z84,【参考】数式用!$A$2:$N$54,14,FALSE)</f>
        <v>#N/A</v>
      </c>
    </row>
    <row r="85" spans="1:41" ht="49.95" customHeight="1">
      <c r="A85" s="95">
        <f t="shared" si="0"/>
        <v>36</v>
      </c>
      <c r="B85" s="433"/>
      <c r="C85" s="434"/>
      <c r="D85" s="434"/>
      <c r="E85" s="434"/>
      <c r="F85" s="434"/>
      <c r="G85" s="434"/>
      <c r="H85" s="434"/>
      <c r="I85" s="434"/>
      <c r="J85" s="434"/>
      <c r="K85" s="435"/>
      <c r="L85" s="436"/>
      <c r="M85" s="437"/>
      <c r="N85" s="437"/>
      <c r="O85" s="437"/>
      <c r="P85" s="438"/>
      <c r="Q85" s="439"/>
      <c r="R85" s="440"/>
      <c r="S85" s="440"/>
      <c r="T85" s="440"/>
      <c r="U85" s="441"/>
      <c r="V85" s="257"/>
      <c r="W85" s="442"/>
      <c r="X85" s="442"/>
      <c r="Y85" s="442"/>
      <c r="Z85" s="443"/>
      <c r="AA85" s="443"/>
      <c r="AB85" s="443"/>
      <c r="AC85" s="317" t="str">
        <f>IFERROR(VLOOKUP(Z85,【参考】数式用!$A$4:$B$54,2,FALSE),"")</f>
        <v/>
      </c>
      <c r="AD85" s="209"/>
      <c r="AE85" s="208" t="str">
        <f>IF(B85="","",IF(AO85="総合事業","数式を削除して手入力",IFERROR(INDEX(【参考】数式用!$AT$3:$AV$452,MATCH(Q85&amp;V85,【参考】数式用!$AS$3:$AS$452,0),MATCH(VLOOKUP(Z85,【参考】数式用!$AW$2:$AX$53,2,FALSE),【参考】数式用!$AT$2:$AV$2,0)),10)))</f>
        <v/>
      </c>
      <c r="AN85" s="380" t="str">
        <f>IF($L$18="", "", VLOOKUP(Z85,【参考】数式用!$A$4:$M$54,13,FALSE))</f>
        <v/>
      </c>
      <c r="AO85" s="46" t="e">
        <f>VLOOKUP(Z85,【参考】数式用!$A$2:$N$54,14,FALSE)</f>
        <v>#N/A</v>
      </c>
    </row>
    <row r="86" spans="1:41" ht="49.95" customHeight="1">
      <c r="A86" s="95">
        <f t="shared" si="0"/>
        <v>37</v>
      </c>
      <c r="B86" s="433"/>
      <c r="C86" s="434"/>
      <c r="D86" s="434"/>
      <c r="E86" s="434"/>
      <c r="F86" s="434"/>
      <c r="G86" s="434"/>
      <c r="H86" s="434"/>
      <c r="I86" s="434"/>
      <c r="J86" s="434"/>
      <c r="K86" s="435"/>
      <c r="L86" s="436"/>
      <c r="M86" s="437"/>
      <c r="N86" s="437"/>
      <c r="O86" s="437"/>
      <c r="P86" s="438"/>
      <c r="Q86" s="439"/>
      <c r="R86" s="440"/>
      <c r="S86" s="440"/>
      <c r="T86" s="440"/>
      <c r="U86" s="441"/>
      <c r="V86" s="257"/>
      <c r="W86" s="442"/>
      <c r="X86" s="442"/>
      <c r="Y86" s="442"/>
      <c r="Z86" s="443"/>
      <c r="AA86" s="443"/>
      <c r="AB86" s="443"/>
      <c r="AC86" s="317" t="str">
        <f>IFERROR(VLOOKUP(Z86,【参考】数式用!$A$4:$B$54,2,FALSE),"")</f>
        <v/>
      </c>
      <c r="AD86" s="209"/>
      <c r="AE86" s="208" t="str">
        <f>IF(B86="","",IF(AO86="総合事業","数式を削除して手入力",IFERROR(INDEX(【参考】数式用!$AT$3:$AV$452,MATCH(Q86&amp;V86,【参考】数式用!$AS$3:$AS$452,0),MATCH(VLOOKUP(Z86,【参考】数式用!$AW$2:$AX$53,2,FALSE),【参考】数式用!$AT$2:$AV$2,0)),10)))</f>
        <v/>
      </c>
      <c r="AN86" s="380" t="str">
        <f>IF($L$18="", "", VLOOKUP(Z86,【参考】数式用!$A$4:$M$54,13,FALSE))</f>
        <v/>
      </c>
      <c r="AO86" s="46" t="e">
        <f>VLOOKUP(Z86,【参考】数式用!$A$2:$N$54,14,FALSE)</f>
        <v>#N/A</v>
      </c>
    </row>
    <row r="87" spans="1:41" ht="49.95" customHeight="1">
      <c r="A87" s="95">
        <f t="shared" si="0"/>
        <v>38</v>
      </c>
      <c r="B87" s="433"/>
      <c r="C87" s="434"/>
      <c r="D87" s="434"/>
      <c r="E87" s="434"/>
      <c r="F87" s="434"/>
      <c r="G87" s="434"/>
      <c r="H87" s="434"/>
      <c r="I87" s="434"/>
      <c r="J87" s="434"/>
      <c r="K87" s="435"/>
      <c r="L87" s="436"/>
      <c r="M87" s="437"/>
      <c r="N87" s="437"/>
      <c r="O87" s="437"/>
      <c r="P87" s="438"/>
      <c r="Q87" s="439"/>
      <c r="R87" s="440"/>
      <c r="S87" s="440"/>
      <c r="T87" s="440"/>
      <c r="U87" s="441"/>
      <c r="V87" s="257"/>
      <c r="W87" s="442"/>
      <c r="X87" s="442"/>
      <c r="Y87" s="442"/>
      <c r="Z87" s="443"/>
      <c r="AA87" s="443"/>
      <c r="AB87" s="443"/>
      <c r="AC87" s="317" t="str">
        <f>IFERROR(VLOOKUP(Z87,【参考】数式用!$A$4:$B$54,2,FALSE),"")</f>
        <v/>
      </c>
      <c r="AD87" s="209"/>
      <c r="AE87" s="208" t="str">
        <f>IF(B87="","",IF(AO87="総合事業","数式を削除して手入力",IFERROR(INDEX(【参考】数式用!$AT$3:$AV$452,MATCH(Q87&amp;V87,【参考】数式用!$AS$3:$AS$452,0),MATCH(VLOOKUP(Z87,【参考】数式用!$AW$2:$AX$53,2,FALSE),【参考】数式用!$AT$2:$AV$2,0)),10)))</f>
        <v/>
      </c>
      <c r="AN87" s="380" t="str">
        <f>IF($L$18="", "", VLOOKUP(Z87,【参考】数式用!$A$4:$M$54,13,FALSE))</f>
        <v/>
      </c>
      <c r="AO87" s="46" t="e">
        <f>VLOOKUP(Z87,【参考】数式用!$A$2:$N$54,14,FALSE)</f>
        <v>#N/A</v>
      </c>
    </row>
    <row r="88" spans="1:41" ht="49.95" customHeight="1">
      <c r="A88" s="95">
        <f t="shared" si="0"/>
        <v>39</v>
      </c>
      <c r="B88" s="433"/>
      <c r="C88" s="434"/>
      <c r="D88" s="434"/>
      <c r="E88" s="434"/>
      <c r="F88" s="434"/>
      <c r="G88" s="434"/>
      <c r="H88" s="434"/>
      <c r="I88" s="434"/>
      <c r="J88" s="434"/>
      <c r="K88" s="435"/>
      <c r="L88" s="436"/>
      <c r="M88" s="437"/>
      <c r="N88" s="437"/>
      <c r="O88" s="437"/>
      <c r="P88" s="438"/>
      <c r="Q88" s="439"/>
      <c r="R88" s="440"/>
      <c r="S88" s="440"/>
      <c r="T88" s="440"/>
      <c r="U88" s="441"/>
      <c r="V88" s="257"/>
      <c r="W88" s="442"/>
      <c r="X88" s="442"/>
      <c r="Y88" s="442"/>
      <c r="Z88" s="443"/>
      <c r="AA88" s="443"/>
      <c r="AB88" s="443"/>
      <c r="AC88" s="317" t="str">
        <f>IFERROR(VLOOKUP(Z88,【参考】数式用!$A$4:$B$54,2,FALSE),"")</f>
        <v/>
      </c>
      <c r="AD88" s="209"/>
      <c r="AE88" s="208" t="str">
        <f>IF(B88="","",IF(AO88="総合事業","数式を削除して手入力",IFERROR(INDEX(【参考】数式用!$AT$3:$AV$452,MATCH(Q88&amp;V88,【参考】数式用!$AS$3:$AS$452,0),MATCH(VLOOKUP(Z88,【参考】数式用!$AW$2:$AX$53,2,FALSE),【参考】数式用!$AT$2:$AV$2,0)),10)))</f>
        <v/>
      </c>
      <c r="AN88" s="380" t="str">
        <f>IF($L$18="", "", VLOOKUP(Z88,【参考】数式用!$A$4:$M$54,13,FALSE))</f>
        <v/>
      </c>
      <c r="AO88" s="46" t="e">
        <f>VLOOKUP(Z88,【参考】数式用!$A$2:$N$54,14,FALSE)</f>
        <v>#N/A</v>
      </c>
    </row>
    <row r="89" spans="1:41" ht="49.95" customHeight="1">
      <c r="A89" s="95">
        <f t="shared" ref="A89:A115" si="1">A88+1</f>
        <v>40</v>
      </c>
      <c r="B89" s="433"/>
      <c r="C89" s="434"/>
      <c r="D89" s="434"/>
      <c r="E89" s="434"/>
      <c r="F89" s="434"/>
      <c r="G89" s="434"/>
      <c r="H89" s="434"/>
      <c r="I89" s="434"/>
      <c r="J89" s="434"/>
      <c r="K89" s="435"/>
      <c r="L89" s="436"/>
      <c r="M89" s="437"/>
      <c r="N89" s="437"/>
      <c r="O89" s="437"/>
      <c r="P89" s="438"/>
      <c r="Q89" s="439"/>
      <c r="R89" s="440"/>
      <c r="S89" s="440"/>
      <c r="T89" s="440"/>
      <c r="U89" s="441"/>
      <c r="V89" s="257"/>
      <c r="W89" s="442"/>
      <c r="X89" s="442"/>
      <c r="Y89" s="442"/>
      <c r="Z89" s="443"/>
      <c r="AA89" s="443"/>
      <c r="AB89" s="443"/>
      <c r="AC89" s="317" t="str">
        <f>IFERROR(VLOOKUP(Z89,【参考】数式用!$A$4:$B$54,2,FALSE),"")</f>
        <v/>
      </c>
      <c r="AD89" s="209"/>
      <c r="AE89" s="208" t="str">
        <f>IF(B89="","",IF(AO89="総合事業","数式を削除して手入力",IFERROR(INDEX(【参考】数式用!$AT$3:$AV$452,MATCH(Q89&amp;V89,【参考】数式用!$AS$3:$AS$452,0),MATCH(VLOOKUP(Z89,【参考】数式用!$AW$2:$AX$53,2,FALSE),【参考】数式用!$AT$2:$AV$2,0)),10)))</f>
        <v/>
      </c>
      <c r="AN89" s="380" t="str">
        <f>IF($L$18="", "", VLOOKUP(Z89,【参考】数式用!$A$4:$M$54,13,FALSE))</f>
        <v/>
      </c>
      <c r="AO89" s="46" t="e">
        <f>VLOOKUP(Z89,【参考】数式用!$A$2:$N$54,14,FALSE)</f>
        <v>#N/A</v>
      </c>
    </row>
    <row r="90" spans="1:41" ht="49.95" customHeight="1">
      <c r="A90" s="95">
        <f t="shared" si="1"/>
        <v>41</v>
      </c>
      <c r="B90" s="433"/>
      <c r="C90" s="434"/>
      <c r="D90" s="434"/>
      <c r="E90" s="434"/>
      <c r="F90" s="434"/>
      <c r="G90" s="434"/>
      <c r="H90" s="434"/>
      <c r="I90" s="434"/>
      <c r="J90" s="434"/>
      <c r="K90" s="435"/>
      <c r="L90" s="436"/>
      <c r="M90" s="437"/>
      <c r="N90" s="437"/>
      <c r="O90" s="437"/>
      <c r="P90" s="438"/>
      <c r="Q90" s="439"/>
      <c r="R90" s="440"/>
      <c r="S90" s="440"/>
      <c r="T90" s="440"/>
      <c r="U90" s="441"/>
      <c r="V90" s="257"/>
      <c r="W90" s="442"/>
      <c r="X90" s="442"/>
      <c r="Y90" s="442"/>
      <c r="Z90" s="443"/>
      <c r="AA90" s="443"/>
      <c r="AB90" s="443"/>
      <c r="AC90" s="317" t="str">
        <f>IFERROR(VLOOKUP(Z90,【参考】数式用!$A$4:$B$54,2,FALSE),"")</f>
        <v/>
      </c>
      <c r="AD90" s="209"/>
      <c r="AE90" s="208" t="str">
        <f>IF(B90="","",IF(AO90="総合事業","数式を削除して手入力",IFERROR(INDEX(【参考】数式用!$AT$3:$AV$452,MATCH(Q90&amp;V90,【参考】数式用!$AS$3:$AS$452,0),MATCH(VLOOKUP(Z90,【参考】数式用!$AW$2:$AX$53,2,FALSE),【参考】数式用!$AT$2:$AV$2,0)),10)))</f>
        <v/>
      </c>
      <c r="AN90" s="380" t="str">
        <f>IF($L$18="", "", VLOOKUP(Z90,【参考】数式用!$A$4:$M$54,13,FALSE))</f>
        <v/>
      </c>
      <c r="AO90" s="46" t="e">
        <f>VLOOKUP(Z90,【参考】数式用!$A$2:$N$54,14,FALSE)</f>
        <v>#N/A</v>
      </c>
    </row>
    <row r="91" spans="1:41" ht="49.95" customHeight="1">
      <c r="A91" s="95">
        <f t="shared" si="1"/>
        <v>42</v>
      </c>
      <c r="B91" s="433"/>
      <c r="C91" s="434"/>
      <c r="D91" s="434"/>
      <c r="E91" s="434"/>
      <c r="F91" s="434"/>
      <c r="G91" s="434"/>
      <c r="H91" s="434"/>
      <c r="I91" s="434"/>
      <c r="J91" s="434"/>
      <c r="K91" s="435"/>
      <c r="L91" s="436"/>
      <c r="M91" s="437"/>
      <c r="N91" s="437"/>
      <c r="O91" s="437"/>
      <c r="P91" s="438"/>
      <c r="Q91" s="439"/>
      <c r="R91" s="440"/>
      <c r="S91" s="440"/>
      <c r="T91" s="440"/>
      <c r="U91" s="441"/>
      <c r="V91" s="257"/>
      <c r="W91" s="442"/>
      <c r="X91" s="442"/>
      <c r="Y91" s="442"/>
      <c r="Z91" s="443"/>
      <c r="AA91" s="443"/>
      <c r="AB91" s="443"/>
      <c r="AC91" s="317" t="str">
        <f>IFERROR(VLOOKUP(Z91,【参考】数式用!$A$4:$B$54,2,FALSE),"")</f>
        <v/>
      </c>
      <c r="AD91" s="209"/>
      <c r="AE91" s="208" t="str">
        <f>IF(B91="","",IF(AO91="総合事業","数式を削除して手入力",IFERROR(INDEX(【参考】数式用!$AT$3:$AV$452,MATCH(Q91&amp;V91,【参考】数式用!$AS$3:$AS$452,0),MATCH(VLOOKUP(Z91,【参考】数式用!$AW$2:$AX$53,2,FALSE),【参考】数式用!$AT$2:$AV$2,0)),10)))</f>
        <v/>
      </c>
      <c r="AN91" s="380" t="str">
        <f>IF($L$18="", "", VLOOKUP(Z91,【参考】数式用!$A$4:$M$54,13,FALSE))</f>
        <v/>
      </c>
      <c r="AO91" s="46" t="e">
        <f>VLOOKUP(Z91,【参考】数式用!$A$2:$N$54,14,FALSE)</f>
        <v>#N/A</v>
      </c>
    </row>
    <row r="92" spans="1:41" ht="49.95" customHeight="1">
      <c r="A92" s="95">
        <f t="shared" si="1"/>
        <v>43</v>
      </c>
      <c r="B92" s="433"/>
      <c r="C92" s="434"/>
      <c r="D92" s="434"/>
      <c r="E92" s="434"/>
      <c r="F92" s="434"/>
      <c r="G92" s="434"/>
      <c r="H92" s="434"/>
      <c r="I92" s="434"/>
      <c r="J92" s="434"/>
      <c r="K92" s="435"/>
      <c r="L92" s="436"/>
      <c r="M92" s="437"/>
      <c r="N92" s="437"/>
      <c r="O92" s="437"/>
      <c r="P92" s="438"/>
      <c r="Q92" s="439"/>
      <c r="R92" s="440"/>
      <c r="S92" s="440"/>
      <c r="T92" s="440"/>
      <c r="U92" s="441"/>
      <c r="V92" s="257"/>
      <c r="W92" s="442"/>
      <c r="X92" s="442"/>
      <c r="Y92" s="442"/>
      <c r="Z92" s="443"/>
      <c r="AA92" s="443"/>
      <c r="AB92" s="443"/>
      <c r="AC92" s="317" t="str">
        <f>IFERROR(VLOOKUP(Z92,【参考】数式用!$A$4:$B$54,2,FALSE),"")</f>
        <v/>
      </c>
      <c r="AD92" s="209"/>
      <c r="AE92" s="208" t="str">
        <f>IF(B92="","",IF(AO92="総合事業","数式を削除して手入力",IFERROR(INDEX(【参考】数式用!$AT$3:$AV$452,MATCH(Q92&amp;V92,【参考】数式用!$AS$3:$AS$452,0),MATCH(VLOOKUP(Z92,【参考】数式用!$AW$2:$AX$53,2,FALSE),【参考】数式用!$AT$2:$AV$2,0)),10)))</f>
        <v/>
      </c>
      <c r="AN92" s="380" t="str">
        <f>IF($L$18="", "", VLOOKUP(Z92,【参考】数式用!$A$4:$M$54,13,FALSE))</f>
        <v/>
      </c>
      <c r="AO92" s="46" t="e">
        <f>VLOOKUP(Z92,【参考】数式用!$A$2:$N$54,14,FALSE)</f>
        <v>#N/A</v>
      </c>
    </row>
    <row r="93" spans="1:41" ht="49.95" customHeight="1">
      <c r="A93" s="95">
        <f t="shared" si="1"/>
        <v>44</v>
      </c>
      <c r="B93" s="433"/>
      <c r="C93" s="434"/>
      <c r="D93" s="434"/>
      <c r="E93" s="434"/>
      <c r="F93" s="434"/>
      <c r="G93" s="434"/>
      <c r="H93" s="434"/>
      <c r="I93" s="434"/>
      <c r="J93" s="434"/>
      <c r="K93" s="435"/>
      <c r="L93" s="436"/>
      <c r="M93" s="437"/>
      <c r="N93" s="437"/>
      <c r="O93" s="437"/>
      <c r="P93" s="438"/>
      <c r="Q93" s="439"/>
      <c r="R93" s="440"/>
      <c r="S93" s="440"/>
      <c r="T93" s="440"/>
      <c r="U93" s="441"/>
      <c r="V93" s="257"/>
      <c r="W93" s="442"/>
      <c r="X93" s="442"/>
      <c r="Y93" s="442"/>
      <c r="Z93" s="443"/>
      <c r="AA93" s="443"/>
      <c r="AB93" s="443"/>
      <c r="AC93" s="317" t="str">
        <f>IFERROR(VLOOKUP(Z93,【参考】数式用!$A$4:$B$54,2,FALSE),"")</f>
        <v/>
      </c>
      <c r="AD93" s="209"/>
      <c r="AE93" s="208" t="str">
        <f>IF(B93="","",IF(AO93="総合事業","数式を削除して手入力",IFERROR(INDEX(【参考】数式用!$AT$3:$AV$452,MATCH(Q93&amp;V93,【参考】数式用!$AS$3:$AS$452,0),MATCH(VLOOKUP(Z93,【参考】数式用!$AW$2:$AX$53,2,FALSE),【参考】数式用!$AT$2:$AV$2,0)),10)))</f>
        <v/>
      </c>
      <c r="AN93" s="380" t="str">
        <f>IF($L$18="", "", VLOOKUP(Z93,【参考】数式用!$A$4:$M$54,13,FALSE))</f>
        <v/>
      </c>
      <c r="AO93" s="46" t="e">
        <f>VLOOKUP(Z93,【参考】数式用!$A$2:$N$54,14,FALSE)</f>
        <v>#N/A</v>
      </c>
    </row>
    <row r="94" spans="1:41" ht="49.95" customHeight="1">
      <c r="A94" s="95">
        <f t="shared" si="1"/>
        <v>45</v>
      </c>
      <c r="B94" s="433"/>
      <c r="C94" s="434"/>
      <c r="D94" s="434"/>
      <c r="E94" s="434"/>
      <c r="F94" s="434"/>
      <c r="G94" s="434"/>
      <c r="H94" s="434"/>
      <c r="I94" s="434"/>
      <c r="J94" s="434"/>
      <c r="K94" s="435"/>
      <c r="L94" s="436"/>
      <c r="M94" s="437"/>
      <c r="N94" s="437"/>
      <c r="O94" s="437"/>
      <c r="P94" s="438"/>
      <c r="Q94" s="439"/>
      <c r="R94" s="440"/>
      <c r="S94" s="440"/>
      <c r="T94" s="440"/>
      <c r="U94" s="441"/>
      <c r="V94" s="257"/>
      <c r="W94" s="442"/>
      <c r="X94" s="442"/>
      <c r="Y94" s="442"/>
      <c r="Z94" s="443"/>
      <c r="AA94" s="443"/>
      <c r="AB94" s="443"/>
      <c r="AC94" s="317" t="str">
        <f>IFERROR(VLOOKUP(Z94,【参考】数式用!$A$4:$B$54,2,FALSE),"")</f>
        <v/>
      </c>
      <c r="AD94" s="209"/>
      <c r="AE94" s="208" t="str">
        <f>IF(B94="","",IF(AO94="総合事業","数式を削除して手入力",IFERROR(INDEX(【参考】数式用!$AT$3:$AV$452,MATCH(Q94&amp;V94,【参考】数式用!$AS$3:$AS$452,0),MATCH(VLOOKUP(Z94,【参考】数式用!$AW$2:$AX$53,2,FALSE),【参考】数式用!$AT$2:$AV$2,0)),10)))</f>
        <v/>
      </c>
      <c r="AN94" s="380" t="str">
        <f>IF($L$18="", "", VLOOKUP(Z94,【参考】数式用!$A$4:$M$54,13,FALSE))</f>
        <v/>
      </c>
      <c r="AO94" s="46" t="e">
        <f>VLOOKUP(Z94,【参考】数式用!$A$2:$N$54,14,FALSE)</f>
        <v>#N/A</v>
      </c>
    </row>
    <row r="95" spans="1:41" ht="49.95" customHeight="1">
      <c r="A95" s="95">
        <f t="shared" si="1"/>
        <v>46</v>
      </c>
      <c r="B95" s="433"/>
      <c r="C95" s="434"/>
      <c r="D95" s="434"/>
      <c r="E95" s="434"/>
      <c r="F95" s="434"/>
      <c r="G95" s="434"/>
      <c r="H95" s="434"/>
      <c r="I95" s="434"/>
      <c r="J95" s="434"/>
      <c r="K95" s="435"/>
      <c r="L95" s="436"/>
      <c r="M95" s="437"/>
      <c r="N95" s="437"/>
      <c r="O95" s="437"/>
      <c r="P95" s="438"/>
      <c r="Q95" s="439"/>
      <c r="R95" s="440"/>
      <c r="S95" s="440"/>
      <c r="T95" s="440"/>
      <c r="U95" s="441"/>
      <c r="V95" s="257"/>
      <c r="W95" s="442"/>
      <c r="X95" s="442"/>
      <c r="Y95" s="442"/>
      <c r="Z95" s="443"/>
      <c r="AA95" s="443"/>
      <c r="AB95" s="443"/>
      <c r="AC95" s="317" t="str">
        <f>IFERROR(VLOOKUP(Z95,【参考】数式用!$A$4:$B$54,2,FALSE),"")</f>
        <v/>
      </c>
      <c r="AD95" s="209"/>
      <c r="AE95" s="208" t="str">
        <f>IF(B95="","",IF(AO95="総合事業","数式を削除して手入力",IFERROR(INDEX(【参考】数式用!$AT$3:$AV$452,MATCH(Q95&amp;V95,【参考】数式用!$AS$3:$AS$452,0),MATCH(VLOOKUP(Z95,【参考】数式用!$AW$2:$AX$53,2,FALSE),【参考】数式用!$AT$2:$AV$2,0)),10)))</f>
        <v/>
      </c>
      <c r="AN95" s="380" t="str">
        <f>IF($L$18="", "", VLOOKUP(Z95,【参考】数式用!$A$4:$M$54,13,FALSE))</f>
        <v/>
      </c>
      <c r="AO95" s="46" t="e">
        <f>VLOOKUP(Z95,【参考】数式用!$A$2:$N$54,14,FALSE)</f>
        <v>#N/A</v>
      </c>
    </row>
    <row r="96" spans="1:41" ht="49.95" customHeight="1">
      <c r="A96" s="95">
        <f t="shared" si="1"/>
        <v>47</v>
      </c>
      <c r="B96" s="433"/>
      <c r="C96" s="434"/>
      <c r="D96" s="434"/>
      <c r="E96" s="434"/>
      <c r="F96" s="434"/>
      <c r="G96" s="434"/>
      <c r="H96" s="434"/>
      <c r="I96" s="434"/>
      <c r="J96" s="434"/>
      <c r="K96" s="435"/>
      <c r="L96" s="436"/>
      <c r="M96" s="437"/>
      <c r="N96" s="437"/>
      <c r="O96" s="437"/>
      <c r="P96" s="438"/>
      <c r="Q96" s="439"/>
      <c r="R96" s="440"/>
      <c r="S96" s="440"/>
      <c r="T96" s="440"/>
      <c r="U96" s="441"/>
      <c r="V96" s="257"/>
      <c r="W96" s="442"/>
      <c r="X96" s="442"/>
      <c r="Y96" s="442"/>
      <c r="Z96" s="443"/>
      <c r="AA96" s="443"/>
      <c r="AB96" s="443"/>
      <c r="AC96" s="317" t="str">
        <f>IFERROR(VLOOKUP(Z96,【参考】数式用!$A$4:$B$54,2,FALSE),"")</f>
        <v/>
      </c>
      <c r="AD96" s="209"/>
      <c r="AE96" s="208" t="str">
        <f>IF(B96="","",IF(AO96="総合事業","数式を削除して手入力",IFERROR(INDEX(【参考】数式用!$AT$3:$AV$452,MATCH(Q96&amp;V96,【参考】数式用!$AS$3:$AS$452,0),MATCH(VLOOKUP(Z96,【参考】数式用!$AW$2:$AX$53,2,FALSE),【参考】数式用!$AT$2:$AV$2,0)),10)))</f>
        <v/>
      </c>
      <c r="AN96" s="380" t="str">
        <f>IF($L$18="", "", VLOOKUP(Z96,【参考】数式用!$A$4:$M$54,13,FALSE))</f>
        <v/>
      </c>
      <c r="AO96" s="46" t="e">
        <f>VLOOKUP(Z96,【参考】数式用!$A$2:$N$54,14,FALSE)</f>
        <v>#N/A</v>
      </c>
    </row>
    <row r="97" spans="1:41" ht="49.95" customHeight="1">
      <c r="A97" s="95">
        <f t="shared" si="1"/>
        <v>48</v>
      </c>
      <c r="B97" s="433"/>
      <c r="C97" s="434"/>
      <c r="D97" s="434"/>
      <c r="E97" s="434"/>
      <c r="F97" s="434"/>
      <c r="G97" s="434"/>
      <c r="H97" s="434"/>
      <c r="I97" s="434"/>
      <c r="J97" s="434"/>
      <c r="K97" s="435"/>
      <c r="L97" s="436"/>
      <c r="M97" s="437"/>
      <c r="N97" s="437"/>
      <c r="O97" s="437"/>
      <c r="P97" s="438"/>
      <c r="Q97" s="439"/>
      <c r="R97" s="440"/>
      <c r="S97" s="440"/>
      <c r="T97" s="440"/>
      <c r="U97" s="441"/>
      <c r="V97" s="257"/>
      <c r="W97" s="442"/>
      <c r="X97" s="442"/>
      <c r="Y97" s="442"/>
      <c r="Z97" s="443"/>
      <c r="AA97" s="443"/>
      <c r="AB97" s="443"/>
      <c r="AC97" s="317" t="str">
        <f>IFERROR(VLOOKUP(Z97,【参考】数式用!$A$4:$B$54,2,FALSE),"")</f>
        <v/>
      </c>
      <c r="AD97" s="209"/>
      <c r="AE97" s="208" t="str">
        <f>IF(B97="","",IF(AO97="総合事業","数式を削除して手入力",IFERROR(INDEX(【参考】数式用!$AT$3:$AV$452,MATCH(Q97&amp;V97,【参考】数式用!$AS$3:$AS$452,0),MATCH(VLOOKUP(Z97,【参考】数式用!$AW$2:$AX$53,2,FALSE),【参考】数式用!$AT$2:$AV$2,0)),10)))</f>
        <v/>
      </c>
      <c r="AN97" s="380" t="str">
        <f>IF($L$18="", "", VLOOKUP(Z97,【参考】数式用!$A$4:$M$54,13,FALSE))</f>
        <v/>
      </c>
      <c r="AO97" s="46" t="e">
        <f>VLOOKUP(Z97,【参考】数式用!$A$2:$N$54,14,FALSE)</f>
        <v>#N/A</v>
      </c>
    </row>
    <row r="98" spans="1:41" ht="49.95" customHeight="1">
      <c r="A98" s="95">
        <f t="shared" si="1"/>
        <v>49</v>
      </c>
      <c r="B98" s="433"/>
      <c r="C98" s="434"/>
      <c r="D98" s="434"/>
      <c r="E98" s="434"/>
      <c r="F98" s="434"/>
      <c r="G98" s="434"/>
      <c r="H98" s="434"/>
      <c r="I98" s="434"/>
      <c r="J98" s="434"/>
      <c r="K98" s="435"/>
      <c r="L98" s="436"/>
      <c r="M98" s="437"/>
      <c r="N98" s="437"/>
      <c r="O98" s="437"/>
      <c r="P98" s="438"/>
      <c r="Q98" s="439"/>
      <c r="R98" s="440"/>
      <c r="S98" s="440"/>
      <c r="T98" s="440"/>
      <c r="U98" s="441"/>
      <c r="V98" s="257"/>
      <c r="W98" s="442"/>
      <c r="X98" s="442"/>
      <c r="Y98" s="442"/>
      <c r="Z98" s="443"/>
      <c r="AA98" s="443"/>
      <c r="AB98" s="443"/>
      <c r="AC98" s="317" t="str">
        <f>IFERROR(VLOOKUP(Z98,【参考】数式用!$A$4:$B$54,2,FALSE),"")</f>
        <v/>
      </c>
      <c r="AD98" s="209"/>
      <c r="AE98" s="208" t="str">
        <f>IF(B98="","",IF(AO98="総合事業","数式を削除して手入力",IFERROR(INDEX(【参考】数式用!$AT$3:$AV$452,MATCH(Q98&amp;V98,【参考】数式用!$AS$3:$AS$452,0),MATCH(VLOOKUP(Z98,【参考】数式用!$AW$2:$AX$53,2,FALSE),【参考】数式用!$AT$2:$AV$2,0)),10)))</f>
        <v/>
      </c>
      <c r="AN98" s="380" t="str">
        <f>IF($L$18="", "", VLOOKUP(Z98,【参考】数式用!$A$4:$M$54,13,FALSE))</f>
        <v/>
      </c>
      <c r="AO98" s="46" t="e">
        <f>VLOOKUP(Z98,【参考】数式用!$A$2:$N$54,14,FALSE)</f>
        <v>#N/A</v>
      </c>
    </row>
    <row r="99" spans="1:41" ht="49.95" customHeight="1">
      <c r="A99" s="95">
        <f t="shared" si="1"/>
        <v>50</v>
      </c>
      <c r="B99" s="433"/>
      <c r="C99" s="434"/>
      <c r="D99" s="434"/>
      <c r="E99" s="434"/>
      <c r="F99" s="434"/>
      <c r="G99" s="434"/>
      <c r="H99" s="434"/>
      <c r="I99" s="434"/>
      <c r="J99" s="434"/>
      <c r="K99" s="435"/>
      <c r="L99" s="436"/>
      <c r="M99" s="437"/>
      <c r="N99" s="437"/>
      <c r="O99" s="437"/>
      <c r="P99" s="438"/>
      <c r="Q99" s="439"/>
      <c r="R99" s="440"/>
      <c r="S99" s="440"/>
      <c r="T99" s="440"/>
      <c r="U99" s="441"/>
      <c r="V99" s="257"/>
      <c r="W99" s="442"/>
      <c r="X99" s="442"/>
      <c r="Y99" s="442"/>
      <c r="Z99" s="443"/>
      <c r="AA99" s="443"/>
      <c r="AB99" s="443"/>
      <c r="AC99" s="317" t="str">
        <f>IFERROR(VLOOKUP(Z99,【参考】数式用!$A$4:$B$54,2,FALSE),"")</f>
        <v/>
      </c>
      <c r="AD99" s="209"/>
      <c r="AE99" s="208" t="str">
        <f>IF(B99="","",IF(AO99="総合事業","数式を削除して手入力",IFERROR(INDEX(【参考】数式用!$AT$3:$AV$452,MATCH(Q99&amp;V99,【参考】数式用!$AS$3:$AS$452,0),MATCH(VLOOKUP(Z99,【参考】数式用!$AW$2:$AX$53,2,FALSE),【参考】数式用!$AT$2:$AV$2,0)),10)))</f>
        <v/>
      </c>
      <c r="AN99" s="380" t="str">
        <f>IF($L$18="", "", VLOOKUP(Z99,【参考】数式用!$A$4:$M$54,13,FALSE))</f>
        <v/>
      </c>
      <c r="AO99" s="46" t="e">
        <f>VLOOKUP(Z99,【参考】数式用!$A$2:$N$54,14,FALSE)</f>
        <v>#N/A</v>
      </c>
    </row>
    <row r="100" spans="1:41" ht="49.95" customHeight="1">
      <c r="A100" s="95">
        <f t="shared" si="1"/>
        <v>51</v>
      </c>
      <c r="B100" s="433"/>
      <c r="C100" s="434"/>
      <c r="D100" s="434"/>
      <c r="E100" s="434"/>
      <c r="F100" s="434"/>
      <c r="G100" s="434"/>
      <c r="H100" s="434"/>
      <c r="I100" s="434"/>
      <c r="J100" s="434"/>
      <c r="K100" s="435"/>
      <c r="L100" s="436"/>
      <c r="M100" s="437"/>
      <c r="N100" s="437"/>
      <c r="O100" s="437"/>
      <c r="P100" s="438"/>
      <c r="Q100" s="439"/>
      <c r="R100" s="440"/>
      <c r="S100" s="440"/>
      <c r="T100" s="440"/>
      <c r="U100" s="441"/>
      <c r="V100" s="257"/>
      <c r="W100" s="442"/>
      <c r="X100" s="442"/>
      <c r="Y100" s="442"/>
      <c r="Z100" s="443"/>
      <c r="AA100" s="443"/>
      <c r="AB100" s="443"/>
      <c r="AC100" s="317" t="str">
        <f>IFERROR(VLOOKUP(Z100,【参考】数式用!$A$4:$B$54,2,FALSE),"")</f>
        <v/>
      </c>
      <c r="AD100" s="209"/>
      <c r="AE100" s="208" t="str">
        <f>IF(B100="","",IF(AO100="総合事業","数式を削除して手入力",IFERROR(INDEX(【参考】数式用!$AT$3:$AV$452,MATCH(Q100&amp;V100,【参考】数式用!$AS$3:$AS$452,0),MATCH(VLOOKUP(Z100,【参考】数式用!$AW$2:$AX$53,2,FALSE),【参考】数式用!$AT$2:$AV$2,0)),10)))</f>
        <v/>
      </c>
      <c r="AN100" s="380" t="str">
        <f>IF($L$18="", "", VLOOKUP(Z100,【参考】数式用!$A$4:$M$54,13,FALSE))</f>
        <v/>
      </c>
      <c r="AO100" s="46" t="e">
        <f>VLOOKUP(Z100,【参考】数式用!$A$2:$N$54,14,FALSE)</f>
        <v>#N/A</v>
      </c>
    </row>
    <row r="101" spans="1:41" ht="49.95" customHeight="1">
      <c r="A101" s="95">
        <f t="shared" si="1"/>
        <v>52</v>
      </c>
      <c r="B101" s="447"/>
      <c r="C101" s="448"/>
      <c r="D101" s="448"/>
      <c r="E101" s="448"/>
      <c r="F101" s="448"/>
      <c r="G101" s="448"/>
      <c r="H101" s="448"/>
      <c r="I101" s="448"/>
      <c r="J101" s="448"/>
      <c r="K101" s="448"/>
      <c r="L101" s="436"/>
      <c r="M101" s="437"/>
      <c r="N101" s="437"/>
      <c r="O101" s="437"/>
      <c r="P101" s="438"/>
      <c r="Q101" s="439"/>
      <c r="R101" s="440"/>
      <c r="S101" s="440"/>
      <c r="T101" s="440"/>
      <c r="U101" s="441"/>
      <c r="V101" s="257"/>
      <c r="W101" s="444"/>
      <c r="X101" s="445"/>
      <c r="Y101" s="446"/>
      <c r="Z101" s="443"/>
      <c r="AA101" s="443"/>
      <c r="AB101" s="443"/>
      <c r="AC101" s="317" t="str">
        <f>IFERROR(VLOOKUP(Z101,【参考】数式用!$A$4:$B$54,2,FALSE),"")</f>
        <v/>
      </c>
      <c r="AD101" s="209"/>
      <c r="AE101" s="208" t="str">
        <f>IF(B101="","",IF(AO101="総合事業","数式を削除して手入力",IFERROR(INDEX(【参考】数式用!$AT$3:$AV$452,MATCH(Q101&amp;V101,【参考】数式用!$AS$3:$AS$452,0),MATCH(VLOOKUP(Z101,【参考】数式用!$AW$2:$AX$53,2,FALSE),【参考】数式用!$AT$2:$AV$2,0)),10)))</f>
        <v/>
      </c>
      <c r="AN101" s="380" t="str">
        <f>IF($L$18="", "", VLOOKUP(Z101,【参考】数式用!$A$4:$M$54,13,FALSE))</f>
        <v/>
      </c>
      <c r="AO101" s="46" t="e">
        <f>VLOOKUP(Z101,【参考】数式用!$A$2:$N$54,14,FALSE)</f>
        <v>#N/A</v>
      </c>
    </row>
    <row r="102" spans="1:41" ht="49.95" customHeight="1">
      <c r="A102" s="95">
        <f t="shared" si="1"/>
        <v>53</v>
      </c>
      <c r="B102" s="447"/>
      <c r="C102" s="448"/>
      <c r="D102" s="448"/>
      <c r="E102" s="448"/>
      <c r="F102" s="448"/>
      <c r="G102" s="448"/>
      <c r="H102" s="448"/>
      <c r="I102" s="448"/>
      <c r="J102" s="448"/>
      <c r="K102" s="448"/>
      <c r="L102" s="436"/>
      <c r="M102" s="437"/>
      <c r="N102" s="437"/>
      <c r="O102" s="437"/>
      <c r="P102" s="438"/>
      <c r="Q102" s="439"/>
      <c r="R102" s="440"/>
      <c r="S102" s="440"/>
      <c r="T102" s="440"/>
      <c r="U102" s="441"/>
      <c r="V102" s="257"/>
      <c r="W102" s="444"/>
      <c r="X102" s="445"/>
      <c r="Y102" s="446"/>
      <c r="Z102" s="443"/>
      <c r="AA102" s="443"/>
      <c r="AB102" s="443"/>
      <c r="AC102" s="317" t="str">
        <f>IFERROR(VLOOKUP(Z102,【参考】数式用!$A$4:$B$54,2,FALSE),"")</f>
        <v/>
      </c>
      <c r="AD102" s="209"/>
      <c r="AE102" s="208" t="str">
        <f>IF(B102="","",IF(AO102="総合事業","数式を削除して手入力",IFERROR(INDEX(【参考】数式用!$AT$3:$AV$452,MATCH(Q102&amp;V102,【参考】数式用!$AS$3:$AS$452,0),MATCH(VLOOKUP(Z102,【参考】数式用!$AW$2:$AX$53,2,FALSE),【参考】数式用!$AT$2:$AV$2,0)),10)))</f>
        <v/>
      </c>
      <c r="AN102" s="380" t="str">
        <f>IF($L$18="", "", VLOOKUP(Z102,【参考】数式用!$A$4:$M$54,13,FALSE))</f>
        <v/>
      </c>
      <c r="AO102" s="46" t="e">
        <f>VLOOKUP(Z102,【参考】数式用!$A$2:$N$54,14,FALSE)</f>
        <v>#N/A</v>
      </c>
    </row>
    <row r="103" spans="1:41" ht="49.95" customHeight="1">
      <c r="A103" s="95">
        <f t="shared" si="1"/>
        <v>54</v>
      </c>
      <c r="B103" s="447"/>
      <c r="C103" s="448"/>
      <c r="D103" s="448"/>
      <c r="E103" s="448"/>
      <c r="F103" s="448"/>
      <c r="G103" s="448"/>
      <c r="H103" s="448"/>
      <c r="I103" s="448"/>
      <c r="J103" s="448"/>
      <c r="K103" s="448"/>
      <c r="L103" s="436"/>
      <c r="M103" s="437"/>
      <c r="N103" s="437"/>
      <c r="O103" s="437"/>
      <c r="P103" s="438"/>
      <c r="Q103" s="439"/>
      <c r="R103" s="440"/>
      <c r="S103" s="440"/>
      <c r="T103" s="440"/>
      <c r="U103" s="441"/>
      <c r="V103" s="257"/>
      <c r="W103" s="444"/>
      <c r="X103" s="445"/>
      <c r="Y103" s="446"/>
      <c r="Z103" s="443"/>
      <c r="AA103" s="443"/>
      <c r="AB103" s="443"/>
      <c r="AC103" s="317" t="str">
        <f>IFERROR(VLOOKUP(Z103,【参考】数式用!$A$4:$B$54,2,FALSE),"")</f>
        <v/>
      </c>
      <c r="AD103" s="209"/>
      <c r="AE103" s="208" t="str">
        <f>IF(B103="","",IF(AO103="総合事業","数式を削除して手入力",IFERROR(INDEX(【参考】数式用!$AT$3:$AV$452,MATCH(Q103&amp;V103,【参考】数式用!$AS$3:$AS$452,0),MATCH(VLOOKUP(Z103,【参考】数式用!$AW$2:$AX$53,2,FALSE),【参考】数式用!$AT$2:$AV$2,0)),10)))</f>
        <v/>
      </c>
      <c r="AN103" s="380" t="str">
        <f>IF($L$18="", "", VLOOKUP(Z103,【参考】数式用!$A$4:$M$54,13,FALSE))</f>
        <v/>
      </c>
      <c r="AO103" s="46" t="e">
        <f>VLOOKUP(Z103,【参考】数式用!$A$2:$N$54,14,FALSE)</f>
        <v>#N/A</v>
      </c>
    </row>
    <row r="104" spans="1:41" ht="49.95" customHeight="1">
      <c r="A104" s="95">
        <f t="shared" si="1"/>
        <v>55</v>
      </c>
      <c r="B104" s="447"/>
      <c r="C104" s="448"/>
      <c r="D104" s="448"/>
      <c r="E104" s="448"/>
      <c r="F104" s="448"/>
      <c r="G104" s="448"/>
      <c r="H104" s="448"/>
      <c r="I104" s="448"/>
      <c r="J104" s="448"/>
      <c r="K104" s="448"/>
      <c r="L104" s="436"/>
      <c r="M104" s="437"/>
      <c r="N104" s="437"/>
      <c r="O104" s="437"/>
      <c r="P104" s="438"/>
      <c r="Q104" s="439"/>
      <c r="R104" s="440"/>
      <c r="S104" s="440"/>
      <c r="T104" s="440"/>
      <c r="U104" s="441"/>
      <c r="V104" s="257"/>
      <c r="W104" s="444"/>
      <c r="X104" s="445"/>
      <c r="Y104" s="446"/>
      <c r="Z104" s="443"/>
      <c r="AA104" s="443"/>
      <c r="AB104" s="443"/>
      <c r="AC104" s="317" t="str">
        <f>IFERROR(VLOOKUP(Z104,【参考】数式用!$A$4:$B$54,2,FALSE),"")</f>
        <v/>
      </c>
      <c r="AD104" s="209"/>
      <c r="AE104" s="208" t="str">
        <f>IF(B104="","",IF(AO104="総合事業","数式を削除して手入力",IFERROR(INDEX(【参考】数式用!$AT$3:$AV$452,MATCH(Q104&amp;V104,【参考】数式用!$AS$3:$AS$452,0),MATCH(VLOOKUP(Z104,【参考】数式用!$AW$2:$AX$53,2,FALSE),【参考】数式用!$AT$2:$AV$2,0)),10)))</f>
        <v/>
      </c>
      <c r="AN104" s="380" t="str">
        <f>IF($L$18="", "", VLOOKUP(Z104,【参考】数式用!$A$4:$M$54,13,FALSE))</f>
        <v/>
      </c>
      <c r="AO104" s="46" t="e">
        <f>VLOOKUP(Z104,【参考】数式用!$A$2:$N$54,14,FALSE)</f>
        <v>#N/A</v>
      </c>
    </row>
    <row r="105" spans="1:41" ht="49.95" customHeight="1">
      <c r="A105" s="95">
        <f t="shared" si="1"/>
        <v>56</v>
      </c>
      <c r="B105" s="447"/>
      <c r="C105" s="448"/>
      <c r="D105" s="448"/>
      <c r="E105" s="448"/>
      <c r="F105" s="448"/>
      <c r="G105" s="448"/>
      <c r="H105" s="448"/>
      <c r="I105" s="448"/>
      <c r="J105" s="448"/>
      <c r="K105" s="448"/>
      <c r="L105" s="436"/>
      <c r="M105" s="437"/>
      <c r="N105" s="437"/>
      <c r="O105" s="437"/>
      <c r="P105" s="438"/>
      <c r="Q105" s="439"/>
      <c r="R105" s="440"/>
      <c r="S105" s="440"/>
      <c r="T105" s="440"/>
      <c r="U105" s="441"/>
      <c r="V105" s="257"/>
      <c r="W105" s="444"/>
      <c r="X105" s="445"/>
      <c r="Y105" s="446"/>
      <c r="Z105" s="443"/>
      <c r="AA105" s="443"/>
      <c r="AB105" s="443"/>
      <c r="AC105" s="317" t="str">
        <f>IFERROR(VLOOKUP(Z105,【参考】数式用!$A$4:$B$54,2,FALSE),"")</f>
        <v/>
      </c>
      <c r="AD105" s="209"/>
      <c r="AE105" s="208" t="str">
        <f>IF(B105="","",IF(AO105="総合事業","数式を削除して手入力",IFERROR(INDEX(【参考】数式用!$AT$3:$AV$452,MATCH(Q105&amp;V105,【参考】数式用!$AS$3:$AS$452,0),MATCH(VLOOKUP(Z105,【参考】数式用!$AW$2:$AX$53,2,FALSE),【参考】数式用!$AT$2:$AV$2,0)),10)))</f>
        <v/>
      </c>
      <c r="AN105" s="380" t="str">
        <f>IF($L$18="", "", VLOOKUP(Z105,【参考】数式用!$A$4:$M$54,13,FALSE))</f>
        <v/>
      </c>
      <c r="AO105" s="46" t="e">
        <f>VLOOKUP(Z105,【参考】数式用!$A$2:$N$54,14,FALSE)</f>
        <v>#N/A</v>
      </c>
    </row>
    <row r="106" spans="1:41" ht="49.95" customHeight="1">
      <c r="A106" s="95">
        <f t="shared" si="1"/>
        <v>57</v>
      </c>
      <c r="B106" s="447"/>
      <c r="C106" s="448"/>
      <c r="D106" s="448"/>
      <c r="E106" s="448"/>
      <c r="F106" s="448"/>
      <c r="G106" s="448"/>
      <c r="H106" s="448"/>
      <c r="I106" s="448"/>
      <c r="J106" s="448"/>
      <c r="K106" s="448"/>
      <c r="L106" s="436"/>
      <c r="M106" s="437"/>
      <c r="N106" s="437"/>
      <c r="O106" s="437"/>
      <c r="P106" s="438"/>
      <c r="Q106" s="439"/>
      <c r="R106" s="440"/>
      <c r="S106" s="440"/>
      <c r="T106" s="440"/>
      <c r="U106" s="441"/>
      <c r="V106" s="257"/>
      <c r="W106" s="444"/>
      <c r="X106" s="445"/>
      <c r="Y106" s="446"/>
      <c r="Z106" s="443"/>
      <c r="AA106" s="443"/>
      <c r="AB106" s="443"/>
      <c r="AC106" s="317" t="str">
        <f>IFERROR(VLOOKUP(Z106,【参考】数式用!$A$4:$B$54,2,FALSE),"")</f>
        <v/>
      </c>
      <c r="AD106" s="209"/>
      <c r="AE106" s="208" t="str">
        <f>IF(B106="","",IF(AO106="総合事業","数式を削除して手入力",IFERROR(INDEX(【参考】数式用!$AT$3:$AV$452,MATCH(Q106&amp;V106,【参考】数式用!$AS$3:$AS$452,0),MATCH(VLOOKUP(Z106,【参考】数式用!$AW$2:$AX$53,2,FALSE),【参考】数式用!$AT$2:$AV$2,0)),10)))</f>
        <v/>
      </c>
      <c r="AN106" s="380" t="str">
        <f>IF($L$18="", "", VLOOKUP(Z106,【参考】数式用!$A$4:$M$54,13,FALSE))</f>
        <v/>
      </c>
      <c r="AO106" s="46" t="e">
        <f>VLOOKUP(Z106,【参考】数式用!$A$2:$N$54,14,FALSE)</f>
        <v>#N/A</v>
      </c>
    </row>
    <row r="107" spans="1:41" ht="49.95" customHeight="1">
      <c r="A107" s="95">
        <f t="shared" si="1"/>
        <v>58</v>
      </c>
      <c r="B107" s="447"/>
      <c r="C107" s="448"/>
      <c r="D107" s="448"/>
      <c r="E107" s="448"/>
      <c r="F107" s="448"/>
      <c r="G107" s="448"/>
      <c r="H107" s="448"/>
      <c r="I107" s="448"/>
      <c r="J107" s="448"/>
      <c r="K107" s="448"/>
      <c r="L107" s="436"/>
      <c r="M107" s="437"/>
      <c r="N107" s="437"/>
      <c r="O107" s="437"/>
      <c r="P107" s="438"/>
      <c r="Q107" s="439"/>
      <c r="R107" s="440"/>
      <c r="S107" s="440"/>
      <c r="T107" s="440"/>
      <c r="U107" s="441"/>
      <c r="V107" s="257"/>
      <c r="W107" s="444"/>
      <c r="X107" s="445"/>
      <c r="Y107" s="446"/>
      <c r="Z107" s="443"/>
      <c r="AA107" s="443"/>
      <c r="AB107" s="443"/>
      <c r="AC107" s="317" t="str">
        <f>IFERROR(VLOOKUP(Z107,【参考】数式用!$A$4:$B$54,2,FALSE),"")</f>
        <v/>
      </c>
      <c r="AD107" s="209"/>
      <c r="AE107" s="208" t="str">
        <f>IF(B107="","",IF(AO107="総合事業","数式を削除して手入力",IFERROR(INDEX(【参考】数式用!$AT$3:$AV$452,MATCH(Q107&amp;V107,【参考】数式用!$AS$3:$AS$452,0),MATCH(VLOOKUP(Z107,【参考】数式用!$AW$2:$AX$53,2,FALSE),【参考】数式用!$AT$2:$AV$2,0)),10)))</f>
        <v/>
      </c>
      <c r="AN107" s="380" t="str">
        <f>IF($L$18="", "", VLOOKUP(Z107,【参考】数式用!$A$4:$M$54,13,FALSE))</f>
        <v/>
      </c>
      <c r="AO107" s="46" t="e">
        <f>VLOOKUP(Z107,【参考】数式用!$A$2:$N$54,14,FALSE)</f>
        <v>#N/A</v>
      </c>
    </row>
    <row r="108" spans="1:41" ht="49.95" customHeight="1">
      <c r="A108" s="95">
        <f t="shared" si="1"/>
        <v>59</v>
      </c>
      <c r="B108" s="447"/>
      <c r="C108" s="448"/>
      <c r="D108" s="448"/>
      <c r="E108" s="448"/>
      <c r="F108" s="448"/>
      <c r="G108" s="448"/>
      <c r="H108" s="448"/>
      <c r="I108" s="448"/>
      <c r="J108" s="448"/>
      <c r="K108" s="448"/>
      <c r="L108" s="436"/>
      <c r="M108" s="437"/>
      <c r="N108" s="437"/>
      <c r="O108" s="437"/>
      <c r="P108" s="438"/>
      <c r="Q108" s="439"/>
      <c r="R108" s="440"/>
      <c r="S108" s="440"/>
      <c r="T108" s="440"/>
      <c r="U108" s="441"/>
      <c r="V108" s="257"/>
      <c r="W108" s="444"/>
      <c r="X108" s="445"/>
      <c r="Y108" s="446"/>
      <c r="Z108" s="443"/>
      <c r="AA108" s="443"/>
      <c r="AB108" s="443"/>
      <c r="AC108" s="317" t="str">
        <f>IFERROR(VLOOKUP(Z108,【参考】数式用!$A$4:$B$54,2,FALSE),"")</f>
        <v/>
      </c>
      <c r="AD108" s="209"/>
      <c r="AE108" s="208" t="str">
        <f>IF(B108="","",IF(AO108="総合事業","数式を削除して手入力",IFERROR(INDEX(【参考】数式用!$AT$3:$AV$452,MATCH(Q108&amp;V108,【参考】数式用!$AS$3:$AS$452,0),MATCH(VLOOKUP(Z108,【参考】数式用!$AW$2:$AX$53,2,FALSE),【参考】数式用!$AT$2:$AV$2,0)),10)))</f>
        <v/>
      </c>
      <c r="AN108" s="380" t="str">
        <f>IF($L$18="", "", VLOOKUP(Z108,【参考】数式用!$A$4:$M$54,13,FALSE))</f>
        <v/>
      </c>
      <c r="AO108" s="46" t="e">
        <f>VLOOKUP(Z108,【参考】数式用!$A$2:$N$54,14,FALSE)</f>
        <v>#N/A</v>
      </c>
    </row>
    <row r="109" spans="1:41" ht="49.95" customHeight="1">
      <c r="A109" s="95">
        <f t="shared" si="1"/>
        <v>60</v>
      </c>
      <c r="B109" s="447"/>
      <c r="C109" s="448"/>
      <c r="D109" s="448"/>
      <c r="E109" s="448"/>
      <c r="F109" s="448"/>
      <c r="G109" s="448"/>
      <c r="H109" s="448"/>
      <c r="I109" s="448"/>
      <c r="J109" s="448"/>
      <c r="K109" s="448"/>
      <c r="L109" s="436"/>
      <c r="M109" s="437"/>
      <c r="N109" s="437"/>
      <c r="O109" s="437"/>
      <c r="P109" s="438"/>
      <c r="Q109" s="439"/>
      <c r="R109" s="440"/>
      <c r="S109" s="440"/>
      <c r="T109" s="440"/>
      <c r="U109" s="441"/>
      <c r="V109" s="257"/>
      <c r="W109" s="444"/>
      <c r="X109" s="445"/>
      <c r="Y109" s="446"/>
      <c r="Z109" s="443"/>
      <c r="AA109" s="443"/>
      <c r="AB109" s="443"/>
      <c r="AC109" s="317" t="str">
        <f>IFERROR(VLOOKUP(Z109,【参考】数式用!$A$4:$B$54,2,FALSE),"")</f>
        <v/>
      </c>
      <c r="AD109" s="209"/>
      <c r="AE109" s="208" t="str">
        <f>IF(B109="","",IF(AO109="総合事業","数式を削除して手入力",IFERROR(INDEX(【参考】数式用!$AT$3:$AV$452,MATCH(Q109&amp;V109,【参考】数式用!$AS$3:$AS$452,0),MATCH(VLOOKUP(Z109,【参考】数式用!$AW$2:$AX$53,2,FALSE),【参考】数式用!$AT$2:$AV$2,0)),10)))</f>
        <v/>
      </c>
      <c r="AN109" s="380" t="str">
        <f>IF($L$18="", "", VLOOKUP(Z109,【参考】数式用!$A$4:$M$54,13,FALSE))</f>
        <v/>
      </c>
      <c r="AO109" s="46" t="e">
        <f>VLOOKUP(Z109,【参考】数式用!$A$2:$N$54,14,FALSE)</f>
        <v>#N/A</v>
      </c>
    </row>
    <row r="110" spans="1:41" ht="49.95" customHeight="1">
      <c r="A110" s="95">
        <f t="shared" si="1"/>
        <v>61</v>
      </c>
      <c r="B110" s="447"/>
      <c r="C110" s="448"/>
      <c r="D110" s="448"/>
      <c r="E110" s="448"/>
      <c r="F110" s="448"/>
      <c r="G110" s="448"/>
      <c r="H110" s="448"/>
      <c r="I110" s="448"/>
      <c r="J110" s="448"/>
      <c r="K110" s="448"/>
      <c r="L110" s="436"/>
      <c r="M110" s="437"/>
      <c r="N110" s="437"/>
      <c r="O110" s="437"/>
      <c r="P110" s="438"/>
      <c r="Q110" s="439"/>
      <c r="R110" s="440"/>
      <c r="S110" s="440"/>
      <c r="T110" s="440"/>
      <c r="U110" s="441"/>
      <c r="V110" s="257"/>
      <c r="W110" s="444"/>
      <c r="X110" s="445"/>
      <c r="Y110" s="446"/>
      <c r="Z110" s="443"/>
      <c r="AA110" s="443"/>
      <c r="AB110" s="443"/>
      <c r="AC110" s="317" t="str">
        <f>IFERROR(VLOOKUP(Z110,【参考】数式用!$A$4:$B$54,2,FALSE),"")</f>
        <v/>
      </c>
      <c r="AD110" s="209"/>
      <c r="AE110" s="208" t="str">
        <f>IF(B110="","",IF(AO110="総合事業","数式を削除して手入力",IFERROR(INDEX(【参考】数式用!$AT$3:$AV$452,MATCH(Q110&amp;V110,【参考】数式用!$AS$3:$AS$452,0),MATCH(VLOOKUP(Z110,【参考】数式用!$AW$2:$AX$53,2,FALSE),【参考】数式用!$AT$2:$AV$2,0)),10)))</f>
        <v/>
      </c>
      <c r="AN110" s="380" t="str">
        <f>IF($L$18="", "", VLOOKUP(Z110,【参考】数式用!$A$4:$M$54,13,FALSE))</f>
        <v/>
      </c>
      <c r="AO110" s="46" t="e">
        <f>VLOOKUP(Z110,【参考】数式用!$A$2:$N$54,14,FALSE)</f>
        <v>#N/A</v>
      </c>
    </row>
    <row r="111" spans="1:41" ht="49.95" customHeight="1">
      <c r="A111" s="95">
        <f t="shared" si="1"/>
        <v>62</v>
      </c>
      <c r="B111" s="447"/>
      <c r="C111" s="448"/>
      <c r="D111" s="448"/>
      <c r="E111" s="448"/>
      <c r="F111" s="448"/>
      <c r="G111" s="448"/>
      <c r="H111" s="448"/>
      <c r="I111" s="448"/>
      <c r="J111" s="448"/>
      <c r="K111" s="448"/>
      <c r="L111" s="436"/>
      <c r="M111" s="437"/>
      <c r="N111" s="437"/>
      <c r="O111" s="437"/>
      <c r="P111" s="438"/>
      <c r="Q111" s="439"/>
      <c r="R111" s="440"/>
      <c r="S111" s="440"/>
      <c r="T111" s="440"/>
      <c r="U111" s="441"/>
      <c r="V111" s="257"/>
      <c r="W111" s="444"/>
      <c r="X111" s="445"/>
      <c r="Y111" s="446"/>
      <c r="Z111" s="443"/>
      <c r="AA111" s="443"/>
      <c r="AB111" s="443"/>
      <c r="AC111" s="317" t="str">
        <f>IFERROR(VLOOKUP(Z111,【参考】数式用!$A$4:$B$54,2,FALSE),"")</f>
        <v/>
      </c>
      <c r="AD111" s="209"/>
      <c r="AE111" s="208" t="str">
        <f>IF(B111="","",IF(AO111="総合事業","数式を削除して手入力",IFERROR(INDEX(【参考】数式用!$AT$3:$AV$452,MATCH(Q111&amp;V111,【参考】数式用!$AS$3:$AS$452,0),MATCH(VLOOKUP(Z111,【参考】数式用!$AW$2:$AX$53,2,FALSE),【参考】数式用!$AT$2:$AV$2,0)),10)))</f>
        <v/>
      </c>
      <c r="AN111" s="380" t="str">
        <f>IF($L$18="", "", VLOOKUP(Z111,【参考】数式用!$A$4:$M$54,13,FALSE))</f>
        <v/>
      </c>
      <c r="AO111" s="46" t="e">
        <f>VLOOKUP(Z111,【参考】数式用!$A$2:$N$54,14,FALSE)</f>
        <v>#N/A</v>
      </c>
    </row>
    <row r="112" spans="1:41" ht="49.95" customHeight="1">
      <c r="A112" s="95">
        <f t="shared" si="1"/>
        <v>63</v>
      </c>
      <c r="B112" s="447"/>
      <c r="C112" s="448"/>
      <c r="D112" s="448"/>
      <c r="E112" s="448"/>
      <c r="F112" s="448"/>
      <c r="G112" s="448"/>
      <c r="H112" s="448"/>
      <c r="I112" s="448"/>
      <c r="J112" s="448"/>
      <c r="K112" s="448"/>
      <c r="L112" s="436"/>
      <c r="M112" s="437"/>
      <c r="N112" s="437"/>
      <c r="O112" s="437"/>
      <c r="P112" s="438"/>
      <c r="Q112" s="439"/>
      <c r="R112" s="440"/>
      <c r="S112" s="440"/>
      <c r="T112" s="440"/>
      <c r="U112" s="441"/>
      <c r="V112" s="257"/>
      <c r="W112" s="444"/>
      <c r="X112" s="445"/>
      <c r="Y112" s="446"/>
      <c r="Z112" s="443"/>
      <c r="AA112" s="443"/>
      <c r="AB112" s="443"/>
      <c r="AC112" s="317" t="str">
        <f>IFERROR(VLOOKUP(Z112,【参考】数式用!$A$4:$B$54,2,FALSE),"")</f>
        <v/>
      </c>
      <c r="AD112" s="209"/>
      <c r="AE112" s="208" t="str">
        <f>IF(B112="","",IF(AO112="総合事業","数式を削除して手入力",IFERROR(INDEX(【参考】数式用!$AT$3:$AV$452,MATCH(Q112&amp;V112,【参考】数式用!$AS$3:$AS$452,0),MATCH(VLOOKUP(Z112,【参考】数式用!$AW$2:$AX$53,2,FALSE),【参考】数式用!$AT$2:$AV$2,0)),10)))</f>
        <v/>
      </c>
      <c r="AN112" s="380" t="str">
        <f>IF($L$18="", "", VLOOKUP(Z112,【参考】数式用!$A$4:$M$54,13,FALSE))</f>
        <v/>
      </c>
      <c r="AO112" s="46" t="e">
        <f>VLOOKUP(Z112,【参考】数式用!$A$2:$N$54,14,FALSE)</f>
        <v>#N/A</v>
      </c>
    </row>
    <row r="113" spans="1:41" ht="49.95" customHeight="1">
      <c r="A113" s="95">
        <f t="shared" si="1"/>
        <v>64</v>
      </c>
      <c r="B113" s="447"/>
      <c r="C113" s="448"/>
      <c r="D113" s="448"/>
      <c r="E113" s="448"/>
      <c r="F113" s="448"/>
      <c r="G113" s="448"/>
      <c r="H113" s="448"/>
      <c r="I113" s="448"/>
      <c r="J113" s="448"/>
      <c r="K113" s="448"/>
      <c r="L113" s="436"/>
      <c r="M113" s="437"/>
      <c r="N113" s="437"/>
      <c r="O113" s="437"/>
      <c r="P113" s="438"/>
      <c r="Q113" s="439"/>
      <c r="R113" s="440"/>
      <c r="S113" s="440"/>
      <c r="T113" s="440"/>
      <c r="U113" s="441"/>
      <c r="V113" s="257"/>
      <c r="W113" s="444"/>
      <c r="X113" s="445"/>
      <c r="Y113" s="446"/>
      <c r="Z113" s="443"/>
      <c r="AA113" s="443"/>
      <c r="AB113" s="443"/>
      <c r="AC113" s="317" t="str">
        <f>IFERROR(VLOOKUP(Z113,【参考】数式用!$A$4:$B$54,2,FALSE),"")</f>
        <v/>
      </c>
      <c r="AD113" s="209"/>
      <c r="AE113" s="208" t="str">
        <f>IF(B113="","",IF(AO113="総合事業","数式を削除して手入力",IFERROR(INDEX(【参考】数式用!$AT$3:$AV$452,MATCH(Q113&amp;V113,【参考】数式用!$AS$3:$AS$452,0),MATCH(VLOOKUP(Z113,【参考】数式用!$AW$2:$AX$53,2,FALSE),【参考】数式用!$AT$2:$AV$2,0)),10)))</f>
        <v/>
      </c>
      <c r="AN113" s="380" t="str">
        <f>IF($L$18="", "", VLOOKUP(Z113,【参考】数式用!$A$4:$M$54,13,FALSE))</f>
        <v/>
      </c>
      <c r="AO113" s="46" t="e">
        <f>VLOOKUP(Z113,【参考】数式用!$A$2:$N$54,14,FALSE)</f>
        <v>#N/A</v>
      </c>
    </row>
    <row r="114" spans="1:41" ht="49.95" customHeight="1">
      <c r="A114" s="95">
        <f t="shared" si="1"/>
        <v>65</v>
      </c>
      <c r="B114" s="447"/>
      <c r="C114" s="448"/>
      <c r="D114" s="448"/>
      <c r="E114" s="448"/>
      <c r="F114" s="448"/>
      <c r="G114" s="448"/>
      <c r="H114" s="448"/>
      <c r="I114" s="448"/>
      <c r="J114" s="448"/>
      <c r="K114" s="448"/>
      <c r="L114" s="436"/>
      <c r="M114" s="437"/>
      <c r="N114" s="437"/>
      <c r="O114" s="437"/>
      <c r="P114" s="438"/>
      <c r="Q114" s="439"/>
      <c r="R114" s="440"/>
      <c r="S114" s="440"/>
      <c r="T114" s="440"/>
      <c r="U114" s="441"/>
      <c r="V114" s="257"/>
      <c r="W114" s="444"/>
      <c r="X114" s="445"/>
      <c r="Y114" s="446"/>
      <c r="Z114" s="443"/>
      <c r="AA114" s="443"/>
      <c r="AB114" s="443"/>
      <c r="AC114" s="317" t="str">
        <f>IFERROR(VLOOKUP(Z114,【参考】数式用!$A$4:$B$54,2,FALSE),"")</f>
        <v/>
      </c>
      <c r="AD114" s="209"/>
      <c r="AE114" s="208" t="str">
        <f>IF(B114="","",IF(AO114="総合事業","数式を削除して手入力",IFERROR(INDEX(【参考】数式用!$AT$3:$AV$452,MATCH(Q114&amp;V114,【参考】数式用!$AS$3:$AS$452,0),MATCH(VLOOKUP(Z114,【参考】数式用!$AW$2:$AX$53,2,FALSE),【参考】数式用!$AT$2:$AV$2,0)),10)))</f>
        <v/>
      </c>
      <c r="AN114" s="380" t="str">
        <f>IF($L$18="", "", VLOOKUP(Z114,【参考】数式用!$A$4:$M$54,13,FALSE))</f>
        <v/>
      </c>
      <c r="AO114" s="46" t="e">
        <f>VLOOKUP(Z114,【参考】数式用!$A$2:$N$54,14,FALSE)</f>
        <v>#N/A</v>
      </c>
    </row>
    <row r="115" spans="1:41" ht="49.95" customHeight="1">
      <c r="A115" s="95">
        <f t="shared" si="1"/>
        <v>66</v>
      </c>
      <c r="B115" s="447"/>
      <c r="C115" s="448"/>
      <c r="D115" s="448"/>
      <c r="E115" s="448"/>
      <c r="F115" s="448"/>
      <c r="G115" s="448"/>
      <c r="H115" s="448"/>
      <c r="I115" s="448"/>
      <c r="J115" s="448"/>
      <c r="K115" s="448"/>
      <c r="L115" s="436"/>
      <c r="M115" s="437"/>
      <c r="N115" s="437"/>
      <c r="O115" s="437"/>
      <c r="P115" s="438"/>
      <c r="Q115" s="439"/>
      <c r="R115" s="440"/>
      <c r="S115" s="440"/>
      <c r="T115" s="440"/>
      <c r="U115" s="441"/>
      <c r="V115" s="257"/>
      <c r="W115" s="444"/>
      <c r="X115" s="445"/>
      <c r="Y115" s="446"/>
      <c r="Z115" s="443"/>
      <c r="AA115" s="443"/>
      <c r="AB115" s="443"/>
      <c r="AC115" s="317" t="str">
        <f>IFERROR(VLOOKUP(Z115,【参考】数式用!$A$4:$B$54,2,FALSE),"")</f>
        <v/>
      </c>
      <c r="AD115" s="209"/>
      <c r="AE115" s="208" t="str">
        <f>IF(B115="","",IF(AO115="総合事業","数式を削除して手入力",IFERROR(INDEX(【参考】数式用!$AT$3:$AV$452,MATCH(Q115&amp;V115,【参考】数式用!$AS$3:$AS$452,0),MATCH(VLOOKUP(Z115,【参考】数式用!$AW$2:$AX$53,2,FALSE),【参考】数式用!$AT$2:$AV$2,0)),10)))</f>
        <v/>
      </c>
      <c r="AN115" s="380" t="str">
        <f>IF($L$18="", "", VLOOKUP(Z115,【参考】数式用!$A$4:$M$54,13,FALSE))</f>
        <v/>
      </c>
      <c r="AO115" s="46" t="e">
        <f>VLOOKUP(Z115,【参考】数式用!$A$2:$N$54,14,FALSE)</f>
        <v>#N/A</v>
      </c>
    </row>
    <row r="116" spans="1:41" ht="49.95" customHeight="1">
      <c r="A116" s="95">
        <f t="shared" ref="A116:A141" si="2">A115+1</f>
        <v>67</v>
      </c>
      <c r="B116" s="447"/>
      <c r="C116" s="448"/>
      <c r="D116" s="448"/>
      <c r="E116" s="448"/>
      <c r="F116" s="448"/>
      <c r="G116" s="448"/>
      <c r="H116" s="448"/>
      <c r="I116" s="448"/>
      <c r="J116" s="448"/>
      <c r="K116" s="448"/>
      <c r="L116" s="436"/>
      <c r="M116" s="437"/>
      <c r="N116" s="437"/>
      <c r="O116" s="437"/>
      <c r="P116" s="438"/>
      <c r="Q116" s="439"/>
      <c r="R116" s="440"/>
      <c r="S116" s="440"/>
      <c r="T116" s="440"/>
      <c r="U116" s="441"/>
      <c r="V116" s="257"/>
      <c r="W116" s="444"/>
      <c r="X116" s="445"/>
      <c r="Y116" s="446"/>
      <c r="Z116" s="443"/>
      <c r="AA116" s="443"/>
      <c r="AB116" s="443"/>
      <c r="AC116" s="317" t="str">
        <f>IFERROR(VLOOKUP(Z116,【参考】数式用!$A$4:$B$54,2,FALSE),"")</f>
        <v/>
      </c>
      <c r="AD116" s="209"/>
      <c r="AE116" s="208" t="str">
        <f>IF(B116="","",IF(AO116="総合事業","数式を削除して手入力",IFERROR(INDEX(【参考】数式用!$AT$3:$AV$452,MATCH(Q116&amp;V116,【参考】数式用!$AS$3:$AS$452,0),MATCH(VLOOKUP(Z116,【参考】数式用!$AW$2:$AX$53,2,FALSE),【参考】数式用!$AT$2:$AV$2,0)),10)))</f>
        <v/>
      </c>
      <c r="AN116" s="380" t="str">
        <f>IF($L$18="", "", VLOOKUP(Z116,【参考】数式用!$A$4:$M$54,13,FALSE))</f>
        <v/>
      </c>
      <c r="AO116" s="46" t="e">
        <f>VLOOKUP(Z116,【参考】数式用!$A$2:$N$54,14,FALSE)</f>
        <v>#N/A</v>
      </c>
    </row>
    <row r="117" spans="1:41" ht="49.95" customHeight="1">
      <c r="A117" s="95">
        <f t="shared" si="2"/>
        <v>68</v>
      </c>
      <c r="B117" s="447"/>
      <c r="C117" s="448"/>
      <c r="D117" s="448"/>
      <c r="E117" s="448"/>
      <c r="F117" s="448"/>
      <c r="G117" s="448"/>
      <c r="H117" s="448"/>
      <c r="I117" s="448"/>
      <c r="J117" s="448"/>
      <c r="K117" s="448"/>
      <c r="L117" s="436"/>
      <c r="M117" s="437"/>
      <c r="N117" s="437"/>
      <c r="O117" s="437"/>
      <c r="P117" s="438"/>
      <c r="Q117" s="439"/>
      <c r="R117" s="440"/>
      <c r="S117" s="440"/>
      <c r="T117" s="440"/>
      <c r="U117" s="441"/>
      <c r="V117" s="257"/>
      <c r="W117" s="444"/>
      <c r="X117" s="445"/>
      <c r="Y117" s="446"/>
      <c r="Z117" s="443"/>
      <c r="AA117" s="443"/>
      <c r="AB117" s="443"/>
      <c r="AC117" s="317" t="str">
        <f>IFERROR(VLOOKUP(Z117,【参考】数式用!$A$4:$B$54,2,FALSE),"")</f>
        <v/>
      </c>
      <c r="AD117" s="209"/>
      <c r="AE117" s="208" t="str">
        <f>IF(B117="","",IF(AO117="総合事業","数式を削除して手入力",IFERROR(INDEX(【参考】数式用!$AT$3:$AV$452,MATCH(Q117&amp;V117,【参考】数式用!$AS$3:$AS$452,0),MATCH(VLOOKUP(Z117,【参考】数式用!$AW$2:$AX$53,2,FALSE),【参考】数式用!$AT$2:$AV$2,0)),10)))</f>
        <v/>
      </c>
      <c r="AN117" s="380" t="str">
        <f>IF($L$18="", "", VLOOKUP(Z117,【参考】数式用!$A$4:$M$54,13,FALSE))</f>
        <v/>
      </c>
      <c r="AO117" s="46" t="e">
        <f>VLOOKUP(Z117,【参考】数式用!$A$2:$N$54,14,FALSE)</f>
        <v>#N/A</v>
      </c>
    </row>
    <row r="118" spans="1:41" ht="49.95" customHeight="1">
      <c r="A118" s="95">
        <f t="shared" si="2"/>
        <v>69</v>
      </c>
      <c r="B118" s="447"/>
      <c r="C118" s="448"/>
      <c r="D118" s="448"/>
      <c r="E118" s="448"/>
      <c r="F118" s="448"/>
      <c r="G118" s="448"/>
      <c r="H118" s="448"/>
      <c r="I118" s="448"/>
      <c r="J118" s="448"/>
      <c r="K118" s="448"/>
      <c r="L118" s="436"/>
      <c r="M118" s="437"/>
      <c r="N118" s="437"/>
      <c r="O118" s="437"/>
      <c r="P118" s="438"/>
      <c r="Q118" s="439"/>
      <c r="R118" s="440"/>
      <c r="S118" s="440"/>
      <c r="T118" s="440"/>
      <c r="U118" s="441"/>
      <c r="V118" s="257"/>
      <c r="W118" s="444"/>
      <c r="X118" s="445"/>
      <c r="Y118" s="446"/>
      <c r="Z118" s="443"/>
      <c r="AA118" s="443"/>
      <c r="AB118" s="443"/>
      <c r="AC118" s="317" t="str">
        <f>IFERROR(VLOOKUP(Z118,【参考】数式用!$A$4:$B$54,2,FALSE),"")</f>
        <v/>
      </c>
      <c r="AD118" s="209"/>
      <c r="AE118" s="208" t="str">
        <f>IF(B118="","",IF(AO118="総合事業","数式を削除して手入力",IFERROR(INDEX(【参考】数式用!$AT$3:$AV$452,MATCH(Q118&amp;V118,【参考】数式用!$AS$3:$AS$452,0),MATCH(VLOOKUP(Z118,【参考】数式用!$AW$2:$AX$53,2,FALSE),【参考】数式用!$AT$2:$AV$2,0)),10)))</f>
        <v/>
      </c>
      <c r="AN118" s="380" t="str">
        <f>IF($L$18="", "", VLOOKUP(Z118,【参考】数式用!$A$4:$M$54,13,FALSE))</f>
        <v/>
      </c>
      <c r="AO118" s="46" t="e">
        <f>VLOOKUP(Z118,【参考】数式用!$A$2:$N$54,14,FALSE)</f>
        <v>#N/A</v>
      </c>
    </row>
    <row r="119" spans="1:41" ht="49.95" customHeight="1">
      <c r="A119" s="95">
        <f t="shared" si="2"/>
        <v>70</v>
      </c>
      <c r="B119" s="447"/>
      <c r="C119" s="448"/>
      <c r="D119" s="448"/>
      <c r="E119" s="448"/>
      <c r="F119" s="448"/>
      <c r="G119" s="448"/>
      <c r="H119" s="448"/>
      <c r="I119" s="448"/>
      <c r="J119" s="448"/>
      <c r="K119" s="448"/>
      <c r="L119" s="436"/>
      <c r="M119" s="437"/>
      <c r="N119" s="437"/>
      <c r="O119" s="437"/>
      <c r="P119" s="438"/>
      <c r="Q119" s="439"/>
      <c r="R119" s="440"/>
      <c r="S119" s="440"/>
      <c r="T119" s="440"/>
      <c r="U119" s="441"/>
      <c r="V119" s="257"/>
      <c r="W119" s="444"/>
      <c r="X119" s="445"/>
      <c r="Y119" s="446"/>
      <c r="Z119" s="443"/>
      <c r="AA119" s="443"/>
      <c r="AB119" s="443"/>
      <c r="AC119" s="317" t="str">
        <f>IFERROR(VLOOKUP(Z119,【参考】数式用!$A$4:$B$54,2,FALSE),"")</f>
        <v/>
      </c>
      <c r="AD119" s="209"/>
      <c r="AE119" s="208" t="str">
        <f>IF(B119="","",IF(AO119="総合事業","数式を削除して手入力",IFERROR(INDEX(【参考】数式用!$AT$3:$AV$452,MATCH(Q119&amp;V119,【参考】数式用!$AS$3:$AS$452,0),MATCH(VLOOKUP(Z119,【参考】数式用!$AW$2:$AX$53,2,FALSE),【参考】数式用!$AT$2:$AV$2,0)),10)))</f>
        <v/>
      </c>
      <c r="AN119" s="380" t="str">
        <f>IF($L$18="", "", VLOOKUP(Z119,【参考】数式用!$A$4:$M$54,13,FALSE))</f>
        <v/>
      </c>
      <c r="AO119" s="46" t="e">
        <f>VLOOKUP(Z119,【参考】数式用!$A$2:$N$54,14,FALSE)</f>
        <v>#N/A</v>
      </c>
    </row>
    <row r="120" spans="1:41" ht="49.95" customHeight="1">
      <c r="A120" s="95">
        <f t="shared" si="2"/>
        <v>71</v>
      </c>
      <c r="B120" s="447"/>
      <c r="C120" s="448"/>
      <c r="D120" s="448"/>
      <c r="E120" s="448"/>
      <c r="F120" s="448"/>
      <c r="G120" s="448"/>
      <c r="H120" s="448"/>
      <c r="I120" s="448"/>
      <c r="J120" s="448"/>
      <c r="K120" s="448"/>
      <c r="L120" s="436"/>
      <c r="M120" s="437"/>
      <c r="N120" s="437"/>
      <c r="O120" s="437"/>
      <c r="P120" s="438"/>
      <c r="Q120" s="439"/>
      <c r="R120" s="440"/>
      <c r="S120" s="440"/>
      <c r="T120" s="440"/>
      <c r="U120" s="441"/>
      <c r="V120" s="257"/>
      <c r="W120" s="444"/>
      <c r="X120" s="445"/>
      <c r="Y120" s="446"/>
      <c r="Z120" s="443"/>
      <c r="AA120" s="443"/>
      <c r="AB120" s="443"/>
      <c r="AC120" s="317" t="str">
        <f>IFERROR(VLOOKUP(Z120,【参考】数式用!$A$4:$B$54,2,FALSE),"")</f>
        <v/>
      </c>
      <c r="AD120" s="209"/>
      <c r="AE120" s="208" t="str">
        <f>IF(B120="","",IF(AO120="総合事業","数式を削除して手入力",IFERROR(INDEX(【参考】数式用!$AT$3:$AV$452,MATCH(Q120&amp;V120,【参考】数式用!$AS$3:$AS$452,0),MATCH(VLOOKUP(Z120,【参考】数式用!$AW$2:$AX$53,2,FALSE),【参考】数式用!$AT$2:$AV$2,0)),10)))</f>
        <v/>
      </c>
      <c r="AN120" s="380" t="str">
        <f>IF($L$18="", "", VLOOKUP(Z120,【参考】数式用!$A$4:$M$54,13,FALSE))</f>
        <v/>
      </c>
      <c r="AO120" s="46" t="e">
        <f>VLOOKUP(Z120,【参考】数式用!$A$2:$N$54,14,FALSE)</f>
        <v>#N/A</v>
      </c>
    </row>
    <row r="121" spans="1:41" ht="49.95" customHeight="1">
      <c r="A121" s="95">
        <f t="shared" si="2"/>
        <v>72</v>
      </c>
      <c r="B121" s="447"/>
      <c r="C121" s="448"/>
      <c r="D121" s="448"/>
      <c r="E121" s="448"/>
      <c r="F121" s="448"/>
      <c r="G121" s="448"/>
      <c r="H121" s="448"/>
      <c r="I121" s="448"/>
      <c r="J121" s="448"/>
      <c r="K121" s="448"/>
      <c r="L121" s="436"/>
      <c r="M121" s="437"/>
      <c r="N121" s="437"/>
      <c r="O121" s="437"/>
      <c r="P121" s="438"/>
      <c r="Q121" s="439"/>
      <c r="R121" s="440"/>
      <c r="S121" s="440"/>
      <c r="T121" s="440"/>
      <c r="U121" s="441"/>
      <c r="V121" s="257"/>
      <c r="W121" s="444"/>
      <c r="X121" s="445"/>
      <c r="Y121" s="446"/>
      <c r="Z121" s="443"/>
      <c r="AA121" s="443"/>
      <c r="AB121" s="443"/>
      <c r="AC121" s="317" t="str">
        <f>IFERROR(VLOOKUP(Z121,【参考】数式用!$A$4:$B$54,2,FALSE),"")</f>
        <v/>
      </c>
      <c r="AD121" s="209"/>
      <c r="AE121" s="208" t="str">
        <f>IF(B121="","",IF(AO121="総合事業","数式を削除して手入力",IFERROR(INDEX(【参考】数式用!$AT$3:$AV$452,MATCH(Q121&amp;V121,【参考】数式用!$AS$3:$AS$452,0),MATCH(VLOOKUP(Z121,【参考】数式用!$AW$2:$AX$53,2,FALSE),【参考】数式用!$AT$2:$AV$2,0)),10)))</f>
        <v/>
      </c>
      <c r="AN121" s="380" t="str">
        <f>IF($L$18="", "", VLOOKUP(Z121,【参考】数式用!$A$4:$M$54,13,FALSE))</f>
        <v/>
      </c>
      <c r="AO121" s="46" t="e">
        <f>VLOOKUP(Z121,【参考】数式用!$A$2:$N$54,14,FALSE)</f>
        <v>#N/A</v>
      </c>
    </row>
    <row r="122" spans="1:41" ht="49.95" customHeight="1">
      <c r="A122" s="95">
        <f t="shared" si="2"/>
        <v>73</v>
      </c>
      <c r="B122" s="447"/>
      <c r="C122" s="448"/>
      <c r="D122" s="448"/>
      <c r="E122" s="448"/>
      <c r="F122" s="448"/>
      <c r="G122" s="448"/>
      <c r="H122" s="448"/>
      <c r="I122" s="448"/>
      <c r="J122" s="448"/>
      <c r="K122" s="448"/>
      <c r="L122" s="436"/>
      <c r="M122" s="437"/>
      <c r="N122" s="437"/>
      <c r="O122" s="437"/>
      <c r="P122" s="438"/>
      <c r="Q122" s="439"/>
      <c r="R122" s="440"/>
      <c r="S122" s="440"/>
      <c r="T122" s="440"/>
      <c r="U122" s="441"/>
      <c r="V122" s="257"/>
      <c r="W122" s="444"/>
      <c r="X122" s="445"/>
      <c r="Y122" s="446"/>
      <c r="Z122" s="443"/>
      <c r="AA122" s="443"/>
      <c r="AB122" s="443"/>
      <c r="AC122" s="317" t="str">
        <f>IFERROR(VLOOKUP(Z122,【参考】数式用!$A$4:$B$54,2,FALSE),"")</f>
        <v/>
      </c>
      <c r="AD122" s="209"/>
      <c r="AE122" s="208" t="str">
        <f>IF(B122="","",IF(AO122="総合事業","数式を削除して手入力",IFERROR(INDEX(【参考】数式用!$AT$3:$AV$452,MATCH(Q122&amp;V122,【参考】数式用!$AS$3:$AS$452,0),MATCH(VLOOKUP(Z122,【参考】数式用!$AW$2:$AX$53,2,FALSE),【参考】数式用!$AT$2:$AV$2,0)),10)))</f>
        <v/>
      </c>
      <c r="AN122" s="380" t="str">
        <f>IF($L$18="", "", VLOOKUP(Z122,【参考】数式用!$A$4:$M$54,13,FALSE))</f>
        <v/>
      </c>
      <c r="AO122" s="46" t="e">
        <f>VLOOKUP(Z122,【参考】数式用!$A$2:$N$54,14,FALSE)</f>
        <v>#N/A</v>
      </c>
    </row>
    <row r="123" spans="1:41" ht="49.95" customHeight="1">
      <c r="A123" s="95">
        <f t="shared" si="2"/>
        <v>74</v>
      </c>
      <c r="B123" s="447"/>
      <c r="C123" s="448"/>
      <c r="D123" s="448"/>
      <c r="E123" s="448"/>
      <c r="F123" s="448"/>
      <c r="G123" s="448"/>
      <c r="H123" s="448"/>
      <c r="I123" s="448"/>
      <c r="J123" s="448"/>
      <c r="K123" s="448"/>
      <c r="L123" s="436"/>
      <c r="M123" s="437"/>
      <c r="N123" s="437"/>
      <c r="O123" s="437"/>
      <c r="P123" s="438"/>
      <c r="Q123" s="439"/>
      <c r="R123" s="440"/>
      <c r="S123" s="440"/>
      <c r="T123" s="440"/>
      <c r="U123" s="441"/>
      <c r="V123" s="257"/>
      <c r="W123" s="444"/>
      <c r="X123" s="445"/>
      <c r="Y123" s="446"/>
      <c r="Z123" s="443"/>
      <c r="AA123" s="443"/>
      <c r="AB123" s="443"/>
      <c r="AC123" s="317" t="str">
        <f>IFERROR(VLOOKUP(Z123,【参考】数式用!$A$4:$B$54,2,FALSE),"")</f>
        <v/>
      </c>
      <c r="AD123" s="209"/>
      <c r="AE123" s="208" t="str">
        <f>IF(B123="","",IF(AO123="総合事業","数式を削除して手入力",IFERROR(INDEX(【参考】数式用!$AT$3:$AV$452,MATCH(Q123&amp;V123,【参考】数式用!$AS$3:$AS$452,0),MATCH(VLOOKUP(Z123,【参考】数式用!$AW$2:$AX$53,2,FALSE),【参考】数式用!$AT$2:$AV$2,0)),10)))</f>
        <v/>
      </c>
      <c r="AN123" s="380" t="str">
        <f>IF($L$18="", "", VLOOKUP(Z123,【参考】数式用!$A$4:$M$54,13,FALSE))</f>
        <v/>
      </c>
      <c r="AO123" s="46" t="e">
        <f>VLOOKUP(Z123,【参考】数式用!$A$2:$N$54,14,FALSE)</f>
        <v>#N/A</v>
      </c>
    </row>
    <row r="124" spans="1:41" ht="49.95" customHeight="1">
      <c r="A124" s="95">
        <f t="shared" si="2"/>
        <v>75</v>
      </c>
      <c r="B124" s="447"/>
      <c r="C124" s="448"/>
      <c r="D124" s="448"/>
      <c r="E124" s="448"/>
      <c r="F124" s="448"/>
      <c r="G124" s="448"/>
      <c r="H124" s="448"/>
      <c r="I124" s="448"/>
      <c r="J124" s="448"/>
      <c r="K124" s="448"/>
      <c r="L124" s="436"/>
      <c r="M124" s="437"/>
      <c r="N124" s="437"/>
      <c r="O124" s="437"/>
      <c r="P124" s="438"/>
      <c r="Q124" s="439"/>
      <c r="R124" s="440"/>
      <c r="S124" s="440"/>
      <c r="T124" s="440"/>
      <c r="U124" s="441"/>
      <c r="V124" s="257"/>
      <c r="W124" s="444"/>
      <c r="X124" s="445"/>
      <c r="Y124" s="446"/>
      <c r="Z124" s="443"/>
      <c r="AA124" s="443"/>
      <c r="AB124" s="443"/>
      <c r="AC124" s="317" t="str">
        <f>IFERROR(VLOOKUP(Z124,【参考】数式用!$A$4:$B$54,2,FALSE),"")</f>
        <v/>
      </c>
      <c r="AD124" s="209"/>
      <c r="AE124" s="208" t="str">
        <f>IF(B124="","",IF(AO124="総合事業","数式を削除して手入力",IFERROR(INDEX(【参考】数式用!$AT$3:$AV$452,MATCH(Q124&amp;V124,【参考】数式用!$AS$3:$AS$452,0),MATCH(VLOOKUP(Z124,【参考】数式用!$AW$2:$AX$53,2,FALSE),【参考】数式用!$AT$2:$AV$2,0)),10)))</f>
        <v/>
      </c>
      <c r="AN124" s="380" t="str">
        <f>IF($L$18="", "", VLOOKUP(Z124,【参考】数式用!$A$4:$M$54,13,FALSE))</f>
        <v/>
      </c>
      <c r="AO124" s="46" t="e">
        <f>VLOOKUP(Z124,【参考】数式用!$A$2:$N$54,14,FALSE)</f>
        <v>#N/A</v>
      </c>
    </row>
    <row r="125" spans="1:41" ht="49.95" customHeight="1">
      <c r="A125" s="95">
        <f t="shared" si="2"/>
        <v>76</v>
      </c>
      <c r="B125" s="447"/>
      <c r="C125" s="448"/>
      <c r="D125" s="448"/>
      <c r="E125" s="448"/>
      <c r="F125" s="448"/>
      <c r="G125" s="448"/>
      <c r="H125" s="448"/>
      <c r="I125" s="448"/>
      <c r="J125" s="448"/>
      <c r="K125" s="448"/>
      <c r="L125" s="436"/>
      <c r="M125" s="437"/>
      <c r="N125" s="437"/>
      <c r="O125" s="437"/>
      <c r="P125" s="438"/>
      <c r="Q125" s="439"/>
      <c r="R125" s="440"/>
      <c r="S125" s="440"/>
      <c r="T125" s="440"/>
      <c r="U125" s="441"/>
      <c r="V125" s="257"/>
      <c r="W125" s="444"/>
      <c r="X125" s="445"/>
      <c r="Y125" s="446"/>
      <c r="Z125" s="443"/>
      <c r="AA125" s="443"/>
      <c r="AB125" s="443"/>
      <c r="AC125" s="317" t="str">
        <f>IFERROR(VLOOKUP(Z125,【参考】数式用!$A$4:$B$54,2,FALSE),"")</f>
        <v/>
      </c>
      <c r="AD125" s="209"/>
      <c r="AE125" s="208" t="str">
        <f>IF(B125="","",IF(AO125="総合事業","数式を削除して手入力",IFERROR(INDEX(【参考】数式用!$AT$3:$AV$452,MATCH(Q125&amp;V125,【参考】数式用!$AS$3:$AS$452,0),MATCH(VLOOKUP(Z125,【参考】数式用!$AW$2:$AX$53,2,FALSE),【参考】数式用!$AT$2:$AV$2,0)),10)))</f>
        <v/>
      </c>
      <c r="AN125" s="380" t="str">
        <f>IF($L$18="", "", VLOOKUP(Z125,【参考】数式用!$A$4:$M$54,13,FALSE))</f>
        <v/>
      </c>
      <c r="AO125" s="46" t="e">
        <f>VLOOKUP(Z125,【参考】数式用!$A$2:$N$54,14,FALSE)</f>
        <v>#N/A</v>
      </c>
    </row>
    <row r="126" spans="1:41" ht="49.95" customHeight="1">
      <c r="A126" s="95">
        <f t="shared" si="2"/>
        <v>77</v>
      </c>
      <c r="B126" s="447"/>
      <c r="C126" s="448"/>
      <c r="D126" s="448"/>
      <c r="E126" s="448"/>
      <c r="F126" s="448"/>
      <c r="G126" s="448"/>
      <c r="H126" s="448"/>
      <c r="I126" s="448"/>
      <c r="J126" s="448"/>
      <c r="K126" s="448"/>
      <c r="L126" s="436"/>
      <c r="M126" s="437"/>
      <c r="N126" s="437"/>
      <c r="O126" s="437"/>
      <c r="P126" s="438"/>
      <c r="Q126" s="439"/>
      <c r="R126" s="440"/>
      <c r="S126" s="440"/>
      <c r="T126" s="440"/>
      <c r="U126" s="441"/>
      <c r="V126" s="257"/>
      <c r="W126" s="444"/>
      <c r="X126" s="445"/>
      <c r="Y126" s="446"/>
      <c r="Z126" s="443"/>
      <c r="AA126" s="443"/>
      <c r="AB126" s="443"/>
      <c r="AC126" s="317" t="str">
        <f>IFERROR(VLOOKUP(Z126,【参考】数式用!$A$4:$B$54,2,FALSE),"")</f>
        <v/>
      </c>
      <c r="AD126" s="209"/>
      <c r="AE126" s="208" t="str">
        <f>IF(B126="","",IF(AO126="総合事業","数式を削除して手入力",IFERROR(INDEX(【参考】数式用!$AT$3:$AV$452,MATCH(Q126&amp;V126,【参考】数式用!$AS$3:$AS$452,0),MATCH(VLOOKUP(Z126,【参考】数式用!$AW$2:$AX$53,2,FALSE),【参考】数式用!$AT$2:$AV$2,0)),10)))</f>
        <v/>
      </c>
      <c r="AN126" s="380" t="str">
        <f>IF($L$18="", "", VLOOKUP(Z126,【参考】数式用!$A$4:$M$54,13,FALSE))</f>
        <v/>
      </c>
      <c r="AO126" s="46" t="e">
        <f>VLOOKUP(Z126,【参考】数式用!$A$2:$N$54,14,FALSE)</f>
        <v>#N/A</v>
      </c>
    </row>
    <row r="127" spans="1:41" ht="49.95" customHeight="1">
      <c r="A127" s="95">
        <f t="shared" si="2"/>
        <v>78</v>
      </c>
      <c r="B127" s="447"/>
      <c r="C127" s="448"/>
      <c r="D127" s="448"/>
      <c r="E127" s="448"/>
      <c r="F127" s="448"/>
      <c r="G127" s="448"/>
      <c r="H127" s="448"/>
      <c r="I127" s="448"/>
      <c r="J127" s="448"/>
      <c r="K127" s="448"/>
      <c r="L127" s="436"/>
      <c r="M127" s="437"/>
      <c r="N127" s="437"/>
      <c r="O127" s="437"/>
      <c r="P127" s="438"/>
      <c r="Q127" s="439"/>
      <c r="R127" s="440"/>
      <c r="S127" s="440"/>
      <c r="T127" s="440"/>
      <c r="U127" s="441"/>
      <c r="V127" s="257"/>
      <c r="W127" s="444"/>
      <c r="X127" s="445"/>
      <c r="Y127" s="446"/>
      <c r="Z127" s="443"/>
      <c r="AA127" s="443"/>
      <c r="AB127" s="443"/>
      <c r="AC127" s="317" t="str">
        <f>IFERROR(VLOOKUP(Z127,【参考】数式用!$A$4:$B$54,2,FALSE),"")</f>
        <v/>
      </c>
      <c r="AD127" s="209"/>
      <c r="AE127" s="208" t="str">
        <f>IF(B127="","",IF(AO127="総合事業","数式を削除して手入力",IFERROR(INDEX(【参考】数式用!$AT$3:$AV$452,MATCH(Q127&amp;V127,【参考】数式用!$AS$3:$AS$452,0),MATCH(VLOOKUP(Z127,【参考】数式用!$AW$2:$AX$53,2,FALSE),【参考】数式用!$AT$2:$AV$2,0)),10)))</f>
        <v/>
      </c>
      <c r="AN127" s="380" t="str">
        <f>IF($L$18="", "", VLOOKUP(Z127,【参考】数式用!$A$4:$M$54,13,FALSE))</f>
        <v/>
      </c>
      <c r="AO127" s="46" t="e">
        <f>VLOOKUP(Z127,【参考】数式用!$A$2:$N$54,14,FALSE)</f>
        <v>#N/A</v>
      </c>
    </row>
    <row r="128" spans="1:41" ht="49.95" customHeight="1">
      <c r="A128" s="95">
        <f t="shared" si="2"/>
        <v>79</v>
      </c>
      <c r="B128" s="447"/>
      <c r="C128" s="448"/>
      <c r="D128" s="448"/>
      <c r="E128" s="448"/>
      <c r="F128" s="448"/>
      <c r="G128" s="448"/>
      <c r="H128" s="448"/>
      <c r="I128" s="448"/>
      <c r="J128" s="448"/>
      <c r="K128" s="448"/>
      <c r="L128" s="436"/>
      <c r="M128" s="437"/>
      <c r="N128" s="437"/>
      <c r="O128" s="437"/>
      <c r="P128" s="438"/>
      <c r="Q128" s="439"/>
      <c r="R128" s="440"/>
      <c r="S128" s="440"/>
      <c r="T128" s="440"/>
      <c r="U128" s="441"/>
      <c r="V128" s="257"/>
      <c r="W128" s="444"/>
      <c r="X128" s="445"/>
      <c r="Y128" s="446"/>
      <c r="Z128" s="443"/>
      <c r="AA128" s="443"/>
      <c r="AB128" s="443"/>
      <c r="AC128" s="317" t="str">
        <f>IFERROR(VLOOKUP(Z128,【参考】数式用!$A$4:$B$54,2,FALSE),"")</f>
        <v/>
      </c>
      <c r="AD128" s="209"/>
      <c r="AE128" s="208" t="str">
        <f>IF(B128="","",IF(AO128="総合事業","数式を削除して手入力",IFERROR(INDEX(【参考】数式用!$AT$3:$AV$452,MATCH(Q128&amp;V128,【参考】数式用!$AS$3:$AS$452,0),MATCH(VLOOKUP(Z128,【参考】数式用!$AW$2:$AX$53,2,FALSE),【参考】数式用!$AT$2:$AV$2,0)),10)))</f>
        <v/>
      </c>
      <c r="AN128" s="380" t="str">
        <f>IF($L$18="", "", VLOOKUP(Z128,【参考】数式用!$A$4:$M$54,13,FALSE))</f>
        <v/>
      </c>
      <c r="AO128" s="46" t="e">
        <f>VLOOKUP(Z128,【参考】数式用!$A$2:$N$54,14,FALSE)</f>
        <v>#N/A</v>
      </c>
    </row>
    <row r="129" spans="1:41" ht="49.95" customHeight="1">
      <c r="A129" s="95">
        <f t="shared" si="2"/>
        <v>80</v>
      </c>
      <c r="B129" s="447"/>
      <c r="C129" s="448"/>
      <c r="D129" s="448"/>
      <c r="E129" s="448"/>
      <c r="F129" s="448"/>
      <c r="G129" s="448"/>
      <c r="H129" s="448"/>
      <c r="I129" s="448"/>
      <c r="J129" s="448"/>
      <c r="K129" s="448"/>
      <c r="L129" s="436"/>
      <c r="M129" s="437"/>
      <c r="N129" s="437"/>
      <c r="O129" s="437"/>
      <c r="P129" s="438"/>
      <c r="Q129" s="439"/>
      <c r="R129" s="440"/>
      <c r="S129" s="440"/>
      <c r="T129" s="440"/>
      <c r="U129" s="441"/>
      <c r="V129" s="257"/>
      <c r="W129" s="444"/>
      <c r="X129" s="445"/>
      <c r="Y129" s="446"/>
      <c r="Z129" s="443"/>
      <c r="AA129" s="443"/>
      <c r="AB129" s="443"/>
      <c r="AC129" s="317" t="str">
        <f>IFERROR(VLOOKUP(Z129,【参考】数式用!$A$4:$B$54,2,FALSE),"")</f>
        <v/>
      </c>
      <c r="AD129" s="209"/>
      <c r="AE129" s="208" t="str">
        <f>IF(B129="","",IF(AO129="総合事業","数式を削除して手入力",IFERROR(INDEX(【参考】数式用!$AT$3:$AV$452,MATCH(Q129&amp;V129,【参考】数式用!$AS$3:$AS$452,0),MATCH(VLOOKUP(Z129,【参考】数式用!$AW$2:$AX$53,2,FALSE),【参考】数式用!$AT$2:$AV$2,0)),10)))</f>
        <v/>
      </c>
      <c r="AN129" s="380" t="str">
        <f>IF($L$18="", "", VLOOKUP(Z129,【参考】数式用!$A$4:$M$54,13,FALSE))</f>
        <v/>
      </c>
      <c r="AO129" s="46" t="e">
        <f>VLOOKUP(Z129,【参考】数式用!$A$2:$N$54,14,FALSE)</f>
        <v>#N/A</v>
      </c>
    </row>
    <row r="130" spans="1:41" ht="49.95" customHeight="1">
      <c r="A130" s="95">
        <f t="shared" si="2"/>
        <v>81</v>
      </c>
      <c r="B130" s="447"/>
      <c r="C130" s="448"/>
      <c r="D130" s="448"/>
      <c r="E130" s="448"/>
      <c r="F130" s="448"/>
      <c r="G130" s="448"/>
      <c r="H130" s="448"/>
      <c r="I130" s="448"/>
      <c r="J130" s="448"/>
      <c r="K130" s="448"/>
      <c r="L130" s="436"/>
      <c r="M130" s="437"/>
      <c r="N130" s="437"/>
      <c r="O130" s="437"/>
      <c r="P130" s="438"/>
      <c r="Q130" s="439"/>
      <c r="R130" s="440"/>
      <c r="S130" s="440"/>
      <c r="T130" s="440"/>
      <c r="U130" s="441"/>
      <c r="V130" s="257"/>
      <c r="W130" s="444"/>
      <c r="X130" s="445"/>
      <c r="Y130" s="446"/>
      <c r="Z130" s="443"/>
      <c r="AA130" s="443"/>
      <c r="AB130" s="443"/>
      <c r="AC130" s="317" t="str">
        <f>IFERROR(VLOOKUP(Z130,【参考】数式用!$A$4:$B$54,2,FALSE),"")</f>
        <v/>
      </c>
      <c r="AD130" s="209"/>
      <c r="AE130" s="208" t="str">
        <f>IF(B130="","",IF(AO130="総合事業","数式を削除して手入力",IFERROR(INDEX(【参考】数式用!$AT$3:$AV$452,MATCH(Q130&amp;V130,【参考】数式用!$AS$3:$AS$452,0),MATCH(VLOOKUP(Z130,【参考】数式用!$AW$2:$AX$53,2,FALSE),【参考】数式用!$AT$2:$AV$2,0)),10)))</f>
        <v/>
      </c>
      <c r="AN130" s="380" t="str">
        <f>IF($L$18="", "", VLOOKUP(Z130,【参考】数式用!$A$4:$M$54,13,FALSE))</f>
        <v/>
      </c>
      <c r="AO130" s="46" t="e">
        <f>VLOOKUP(Z130,【参考】数式用!$A$2:$N$54,14,FALSE)</f>
        <v>#N/A</v>
      </c>
    </row>
    <row r="131" spans="1:41" ht="49.95" customHeight="1">
      <c r="A131" s="95">
        <f t="shared" si="2"/>
        <v>82</v>
      </c>
      <c r="B131" s="447"/>
      <c r="C131" s="448"/>
      <c r="D131" s="448"/>
      <c r="E131" s="448"/>
      <c r="F131" s="448"/>
      <c r="G131" s="448"/>
      <c r="H131" s="448"/>
      <c r="I131" s="448"/>
      <c r="J131" s="448"/>
      <c r="K131" s="448"/>
      <c r="L131" s="436"/>
      <c r="M131" s="437"/>
      <c r="N131" s="437"/>
      <c r="O131" s="437"/>
      <c r="P131" s="438"/>
      <c r="Q131" s="439"/>
      <c r="R131" s="440"/>
      <c r="S131" s="440"/>
      <c r="T131" s="440"/>
      <c r="U131" s="441"/>
      <c r="V131" s="257"/>
      <c r="W131" s="444"/>
      <c r="X131" s="445"/>
      <c r="Y131" s="446"/>
      <c r="Z131" s="443"/>
      <c r="AA131" s="443"/>
      <c r="AB131" s="443"/>
      <c r="AC131" s="317" t="str">
        <f>IFERROR(VLOOKUP(Z131,【参考】数式用!$A$4:$B$54,2,FALSE),"")</f>
        <v/>
      </c>
      <c r="AD131" s="209"/>
      <c r="AE131" s="208" t="str">
        <f>IF(B131="","",IF(AO131="総合事業","数式を削除して手入力",IFERROR(INDEX(【参考】数式用!$AT$3:$AV$452,MATCH(Q131&amp;V131,【参考】数式用!$AS$3:$AS$452,0),MATCH(VLOOKUP(Z131,【参考】数式用!$AW$2:$AX$53,2,FALSE),【参考】数式用!$AT$2:$AV$2,0)),10)))</f>
        <v/>
      </c>
      <c r="AN131" s="380" t="str">
        <f>IF($L$18="", "", VLOOKUP(Z131,【参考】数式用!$A$4:$M$54,13,FALSE))</f>
        <v/>
      </c>
      <c r="AO131" s="46" t="e">
        <f>VLOOKUP(Z131,【参考】数式用!$A$2:$N$54,14,FALSE)</f>
        <v>#N/A</v>
      </c>
    </row>
    <row r="132" spans="1:41" ht="49.95" customHeight="1">
      <c r="A132" s="95">
        <f t="shared" si="2"/>
        <v>83</v>
      </c>
      <c r="B132" s="447"/>
      <c r="C132" s="448"/>
      <c r="D132" s="448"/>
      <c r="E132" s="448"/>
      <c r="F132" s="448"/>
      <c r="G132" s="448"/>
      <c r="H132" s="448"/>
      <c r="I132" s="448"/>
      <c r="J132" s="448"/>
      <c r="K132" s="448"/>
      <c r="L132" s="436"/>
      <c r="M132" s="437"/>
      <c r="N132" s="437"/>
      <c r="O132" s="437"/>
      <c r="P132" s="438"/>
      <c r="Q132" s="439"/>
      <c r="R132" s="440"/>
      <c r="S132" s="440"/>
      <c r="T132" s="440"/>
      <c r="U132" s="441"/>
      <c r="V132" s="257"/>
      <c r="W132" s="444"/>
      <c r="X132" s="445"/>
      <c r="Y132" s="446"/>
      <c r="Z132" s="443"/>
      <c r="AA132" s="443"/>
      <c r="AB132" s="443"/>
      <c r="AC132" s="317" t="str">
        <f>IFERROR(VLOOKUP(Z132,【参考】数式用!$A$4:$B$54,2,FALSE),"")</f>
        <v/>
      </c>
      <c r="AD132" s="209"/>
      <c r="AE132" s="208" t="str">
        <f>IF(B132="","",IF(AO132="総合事業","数式を削除して手入力",IFERROR(INDEX(【参考】数式用!$AT$3:$AV$452,MATCH(Q132&amp;V132,【参考】数式用!$AS$3:$AS$452,0),MATCH(VLOOKUP(Z132,【参考】数式用!$AW$2:$AX$53,2,FALSE),【参考】数式用!$AT$2:$AV$2,0)),10)))</f>
        <v/>
      </c>
      <c r="AN132" s="380" t="str">
        <f>IF($L$18="", "", VLOOKUP(Z132,【参考】数式用!$A$4:$M$54,13,FALSE))</f>
        <v/>
      </c>
      <c r="AO132" s="46" t="e">
        <f>VLOOKUP(Z132,【参考】数式用!$A$2:$N$54,14,FALSE)</f>
        <v>#N/A</v>
      </c>
    </row>
    <row r="133" spans="1:41" ht="49.95" customHeight="1">
      <c r="A133" s="95">
        <f t="shared" si="2"/>
        <v>84</v>
      </c>
      <c r="B133" s="447"/>
      <c r="C133" s="448"/>
      <c r="D133" s="448"/>
      <c r="E133" s="448"/>
      <c r="F133" s="448"/>
      <c r="G133" s="448"/>
      <c r="H133" s="448"/>
      <c r="I133" s="448"/>
      <c r="J133" s="448"/>
      <c r="K133" s="448"/>
      <c r="L133" s="436"/>
      <c r="M133" s="437"/>
      <c r="N133" s="437"/>
      <c r="O133" s="437"/>
      <c r="P133" s="438"/>
      <c r="Q133" s="439"/>
      <c r="R133" s="440"/>
      <c r="S133" s="440"/>
      <c r="T133" s="440"/>
      <c r="U133" s="441"/>
      <c r="V133" s="257"/>
      <c r="W133" s="444"/>
      <c r="X133" s="445"/>
      <c r="Y133" s="446"/>
      <c r="Z133" s="443"/>
      <c r="AA133" s="443"/>
      <c r="AB133" s="443"/>
      <c r="AC133" s="317" t="str">
        <f>IFERROR(VLOOKUP(Z133,【参考】数式用!$A$4:$B$54,2,FALSE),"")</f>
        <v/>
      </c>
      <c r="AD133" s="209"/>
      <c r="AE133" s="208" t="str">
        <f>IF(B133="","",IF(AO133="総合事業","数式を削除して手入力",IFERROR(INDEX(【参考】数式用!$AT$3:$AV$452,MATCH(Q133&amp;V133,【参考】数式用!$AS$3:$AS$452,0),MATCH(VLOOKUP(Z133,【参考】数式用!$AW$2:$AX$53,2,FALSE),【参考】数式用!$AT$2:$AV$2,0)),10)))</f>
        <v/>
      </c>
      <c r="AN133" s="380" t="str">
        <f>IF($L$18="", "", VLOOKUP(Z133,【参考】数式用!$A$4:$M$54,13,FALSE))</f>
        <v/>
      </c>
      <c r="AO133" s="46" t="e">
        <f>VLOOKUP(Z133,【参考】数式用!$A$2:$N$54,14,FALSE)</f>
        <v>#N/A</v>
      </c>
    </row>
    <row r="134" spans="1:41" ht="49.95" customHeight="1">
      <c r="A134" s="95">
        <f t="shared" si="2"/>
        <v>85</v>
      </c>
      <c r="B134" s="447"/>
      <c r="C134" s="448"/>
      <c r="D134" s="448"/>
      <c r="E134" s="448"/>
      <c r="F134" s="448"/>
      <c r="G134" s="448"/>
      <c r="H134" s="448"/>
      <c r="I134" s="448"/>
      <c r="J134" s="448"/>
      <c r="K134" s="448"/>
      <c r="L134" s="436"/>
      <c r="M134" s="437"/>
      <c r="N134" s="437"/>
      <c r="O134" s="437"/>
      <c r="P134" s="438"/>
      <c r="Q134" s="439"/>
      <c r="R134" s="440"/>
      <c r="S134" s="440"/>
      <c r="T134" s="440"/>
      <c r="U134" s="441"/>
      <c r="V134" s="257"/>
      <c r="W134" s="444"/>
      <c r="X134" s="445"/>
      <c r="Y134" s="446"/>
      <c r="Z134" s="443"/>
      <c r="AA134" s="443"/>
      <c r="AB134" s="443"/>
      <c r="AC134" s="317" t="str">
        <f>IFERROR(VLOOKUP(Z134,【参考】数式用!$A$4:$B$54,2,FALSE),"")</f>
        <v/>
      </c>
      <c r="AD134" s="209"/>
      <c r="AE134" s="208" t="str">
        <f>IF(B134="","",IF(AO134="総合事業","数式を削除して手入力",IFERROR(INDEX(【参考】数式用!$AT$3:$AV$452,MATCH(Q134&amp;V134,【参考】数式用!$AS$3:$AS$452,0),MATCH(VLOOKUP(Z134,【参考】数式用!$AW$2:$AX$53,2,FALSE),【参考】数式用!$AT$2:$AV$2,0)),10)))</f>
        <v/>
      </c>
      <c r="AN134" s="380" t="str">
        <f>IF($L$18="", "", VLOOKUP(Z134,【参考】数式用!$A$4:$M$54,13,FALSE))</f>
        <v/>
      </c>
      <c r="AO134" s="46" t="e">
        <f>VLOOKUP(Z134,【参考】数式用!$A$2:$N$54,14,FALSE)</f>
        <v>#N/A</v>
      </c>
    </row>
    <row r="135" spans="1:41" ht="49.95" customHeight="1">
      <c r="A135" s="95">
        <f t="shared" si="2"/>
        <v>86</v>
      </c>
      <c r="B135" s="447"/>
      <c r="C135" s="448"/>
      <c r="D135" s="448"/>
      <c r="E135" s="448"/>
      <c r="F135" s="448"/>
      <c r="G135" s="448"/>
      <c r="H135" s="448"/>
      <c r="I135" s="448"/>
      <c r="J135" s="448"/>
      <c r="K135" s="448"/>
      <c r="L135" s="436"/>
      <c r="M135" s="437"/>
      <c r="N135" s="437"/>
      <c r="O135" s="437"/>
      <c r="P135" s="438"/>
      <c r="Q135" s="439"/>
      <c r="R135" s="440"/>
      <c r="S135" s="440"/>
      <c r="T135" s="440"/>
      <c r="U135" s="441"/>
      <c r="V135" s="257"/>
      <c r="W135" s="444"/>
      <c r="X135" s="445"/>
      <c r="Y135" s="446"/>
      <c r="Z135" s="443"/>
      <c r="AA135" s="443"/>
      <c r="AB135" s="443"/>
      <c r="AC135" s="317" t="str">
        <f>IFERROR(VLOOKUP(Z135,【参考】数式用!$A$4:$B$54,2,FALSE),"")</f>
        <v/>
      </c>
      <c r="AD135" s="209"/>
      <c r="AE135" s="208" t="str">
        <f>IF(B135="","",IF(AO135="総合事業","数式を削除して手入力",IFERROR(INDEX(【参考】数式用!$AT$3:$AV$452,MATCH(Q135&amp;V135,【参考】数式用!$AS$3:$AS$452,0),MATCH(VLOOKUP(Z135,【参考】数式用!$AW$2:$AX$53,2,FALSE),【参考】数式用!$AT$2:$AV$2,0)),10)))</f>
        <v/>
      </c>
      <c r="AN135" s="380" t="str">
        <f>IF($L$18="", "", VLOOKUP(Z135,【参考】数式用!$A$4:$M$54,13,FALSE))</f>
        <v/>
      </c>
      <c r="AO135" s="46" t="e">
        <f>VLOOKUP(Z135,【参考】数式用!$A$2:$N$54,14,FALSE)</f>
        <v>#N/A</v>
      </c>
    </row>
    <row r="136" spans="1:41" ht="49.95" customHeight="1">
      <c r="A136" s="95">
        <f t="shared" si="2"/>
        <v>87</v>
      </c>
      <c r="B136" s="447"/>
      <c r="C136" s="448"/>
      <c r="D136" s="448"/>
      <c r="E136" s="448"/>
      <c r="F136" s="448"/>
      <c r="G136" s="448"/>
      <c r="H136" s="448"/>
      <c r="I136" s="448"/>
      <c r="J136" s="448"/>
      <c r="K136" s="448"/>
      <c r="L136" s="436"/>
      <c r="M136" s="437"/>
      <c r="N136" s="437"/>
      <c r="O136" s="437"/>
      <c r="P136" s="438"/>
      <c r="Q136" s="439"/>
      <c r="R136" s="440"/>
      <c r="S136" s="440"/>
      <c r="T136" s="440"/>
      <c r="U136" s="441"/>
      <c r="V136" s="257"/>
      <c r="W136" s="444"/>
      <c r="X136" s="445"/>
      <c r="Y136" s="446"/>
      <c r="Z136" s="443"/>
      <c r="AA136" s="443"/>
      <c r="AB136" s="443"/>
      <c r="AC136" s="317" t="str">
        <f>IFERROR(VLOOKUP(Z136,【参考】数式用!$A$4:$B$54,2,FALSE),"")</f>
        <v/>
      </c>
      <c r="AD136" s="209"/>
      <c r="AE136" s="208" t="str">
        <f>IF(B136="","",IF(AO136="総合事業","数式を削除して手入力",IFERROR(INDEX(【参考】数式用!$AT$3:$AV$452,MATCH(Q136&amp;V136,【参考】数式用!$AS$3:$AS$452,0),MATCH(VLOOKUP(Z136,【参考】数式用!$AW$2:$AX$53,2,FALSE),【参考】数式用!$AT$2:$AV$2,0)),10)))</f>
        <v/>
      </c>
      <c r="AN136" s="380" t="str">
        <f>IF($L$18="", "", VLOOKUP(Z136,【参考】数式用!$A$4:$M$54,13,FALSE))</f>
        <v/>
      </c>
      <c r="AO136" s="46" t="e">
        <f>VLOOKUP(Z136,【参考】数式用!$A$2:$N$54,14,FALSE)</f>
        <v>#N/A</v>
      </c>
    </row>
    <row r="137" spans="1:41" ht="49.95" customHeight="1">
      <c r="A137" s="95">
        <f t="shared" si="2"/>
        <v>88</v>
      </c>
      <c r="B137" s="447"/>
      <c r="C137" s="448"/>
      <c r="D137" s="448"/>
      <c r="E137" s="448"/>
      <c r="F137" s="448"/>
      <c r="G137" s="448"/>
      <c r="H137" s="448"/>
      <c r="I137" s="448"/>
      <c r="J137" s="448"/>
      <c r="K137" s="448"/>
      <c r="L137" s="436"/>
      <c r="M137" s="437"/>
      <c r="N137" s="437"/>
      <c r="O137" s="437"/>
      <c r="P137" s="438"/>
      <c r="Q137" s="439"/>
      <c r="R137" s="440"/>
      <c r="S137" s="440"/>
      <c r="T137" s="440"/>
      <c r="U137" s="441"/>
      <c r="V137" s="257"/>
      <c r="W137" s="444"/>
      <c r="X137" s="445"/>
      <c r="Y137" s="446"/>
      <c r="Z137" s="443"/>
      <c r="AA137" s="443"/>
      <c r="AB137" s="443"/>
      <c r="AC137" s="317" t="str">
        <f>IFERROR(VLOOKUP(Z137,【参考】数式用!$A$4:$B$54,2,FALSE),"")</f>
        <v/>
      </c>
      <c r="AD137" s="209"/>
      <c r="AE137" s="208" t="str">
        <f>IF(B137="","",IF(AO137="総合事業","数式を削除して手入力",IFERROR(INDEX(【参考】数式用!$AT$3:$AV$452,MATCH(Q137&amp;V137,【参考】数式用!$AS$3:$AS$452,0),MATCH(VLOOKUP(Z137,【参考】数式用!$AW$2:$AX$53,2,FALSE),【参考】数式用!$AT$2:$AV$2,0)),10)))</f>
        <v/>
      </c>
      <c r="AN137" s="380" t="str">
        <f>IF($L$18="", "", VLOOKUP(Z137,【参考】数式用!$A$4:$M$54,13,FALSE))</f>
        <v/>
      </c>
      <c r="AO137" s="46" t="e">
        <f>VLOOKUP(Z137,【参考】数式用!$A$2:$N$54,14,FALSE)</f>
        <v>#N/A</v>
      </c>
    </row>
    <row r="138" spans="1:41" ht="49.95" customHeight="1">
      <c r="A138" s="95">
        <f t="shared" si="2"/>
        <v>89</v>
      </c>
      <c r="B138" s="447"/>
      <c r="C138" s="448"/>
      <c r="D138" s="448"/>
      <c r="E138" s="448"/>
      <c r="F138" s="448"/>
      <c r="G138" s="448"/>
      <c r="H138" s="448"/>
      <c r="I138" s="448"/>
      <c r="J138" s="448"/>
      <c r="K138" s="448"/>
      <c r="L138" s="436"/>
      <c r="M138" s="437"/>
      <c r="N138" s="437"/>
      <c r="O138" s="437"/>
      <c r="P138" s="438"/>
      <c r="Q138" s="439"/>
      <c r="R138" s="440"/>
      <c r="S138" s="440"/>
      <c r="T138" s="440"/>
      <c r="U138" s="441"/>
      <c r="V138" s="257"/>
      <c r="W138" s="444"/>
      <c r="X138" s="445"/>
      <c r="Y138" s="446"/>
      <c r="Z138" s="443"/>
      <c r="AA138" s="443"/>
      <c r="AB138" s="443"/>
      <c r="AC138" s="317" t="str">
        <f>IFERROR(VLOOKUP(Z138,【参考】数式用!$A$4:$B$54,2,FALSE),"")</f>
        <v/>
      </c>
      <c r="AD138" s="209"/>
      <c r="AE138" s="208" t="str">
        <f>IF(B138="","",IF(AO138="総合事業","数式を削除して手入力",IFERROR(INDEX(【参考】数式用!$AT$3:$AV$452,MATCH(Q138&amp;V138,【参考】数式用!$AS$3:$AS$452,0),MATCH(VLOOKUP(Z138,【参考】数式用!$AW$2:$AX$53,2,FALSE),【参考】数式用!$AT$2:$AV$2,0)),10)))</f>
        <v/>
      </c>
      <c r="AN138" s="380" t="str">
        <f>IF($L$18="", "", VLOOKUP(Z138,【参考】数式用!$A$4:$M$54,13,FALSE))</f>
        <v/>
      </c>
      <c r="AO138" s="46" t="e">
        <f>VLOOKUP(Z138,【参考】数式用!$A$2:$N$54,14,FALSE)</f>
        <v>#N/A</v>
      </c>
    </row>
    <row r="139" spans="1:41" ht="49.95" customHeight="1">
      <c r="A139" s="95">
        <f t="shared" si="2"/>
        <v>90</v>
      </c>
      <c r="B139" s="447"/>
      <c r="C139" s="448"/>
      <c r="D139" s="448"/>
      <c r="E139" s="448"/>
      <c r="F139" s="448"/>
      <c r="G139" s="448"/>
      <c r="H139" s="448"/>
      <c r="I139" s="448"/>
      <c r="J139" s="448"/>
      <c r="K139" s="448"/>
      <c r="L139" s="436"/>
      <c r="M139" s="437"/>
      <c r="N139" s="437"/>
      <c r="O139" s="437"/>
      <c r="P139" s="438"/>
      <c r="Q139" s="439"/>
      <c r="R139" s="440"/>
      <c r="S139" s="440"/>
      <c r="T139" s="440"/>
      <c r="U139" s="441"/>
      <c r="V139" s="257"/>
      <c r="W139" s="444"/>
      <c r="X139" s="445"/>
      <c r="Y139" s="446"/>
      <c r="Z139" s="443"/>
      <c r="AA139" s="443"/>
      <c r="AB139" s="443"/>
      <c r="AC139" s="317" t="str">
        <f>IFERROR(VLOOKUP(Z139,【参考】数式用!$A$4:$B$54,2,FALSE),"")</f>
        <v/>
      </c>
      <c r="AD139" s="209"/>
      <c r="AE139" s="208" t="str">
        <f>IF(B139="","",IF(AO139="総合事業","数式を削除して手入力",IFERROR(INDEX(【参考】数式用!$AT$3:$AV$452,MATCH(Q139&amp;V139,【参考】数式用!$AS$3:$AS$452,0),MATCH(VLOOKUP(Z139,【参考】数式用!$AW$2:$AX$53,2,FALSE),【参考】数式用!$AT$2:$AV$2,0)),10)))</f>
        <v/>
      </c>
      <c r="AN139" s="380" t="str">
        <f>IF($L$18="", "", VLOOKUP(Z139,【参考】数式用!$A$4:$M$54,13,FALSE))</f>
        <v/>
      </c>
      <c r="AO139" s="46" t="e">
        <f>VLOOKUP(Z139,【参考】数式用!$A$2:$N$54,14,FALSE)</f>
        <v>#N/A</v>
      </c>
    </row>
    <row r="140" spans="1:41" ht="49.95" customHeight="1">
      <c r="A140" s="95">
        <f t="shared" si="2"/>
        <v>91</v>
      </c>
      <c r="B140" s="447"/>
      <c r="C140" s="448"/>
      <c r="D140" s="448"/>
      <c r="E140" s="448"/>
      <c r="F140" s="448"/>
      <c r="G140" s="448"/>
      <c r="H140" s="448"/>
      <c r="I140" s="448"/>
      <c r="J140" s="448"/>
      <c r="K140" s="448"/>
      <c r="L140" s="436"/>
      <c r="M140" s="437"/>
      <c r="N140" s="437"/>
      <c r="O140" s="437"/>
      <c r="P140" s="438"/>
      <c r="Q140" s="439"/>
      <c r="R140" s="440"/>
      <c r="S140" s="440"/>
      <c r="T140" s="440"/>
      <c r="U140" s="441"/>
      <c r="V140" s="257"/>
      <c r="W140" s="444"/>
      <c r="X140" s="445"/>
      <c r="Y140" s="446"/>
      <c r="Z140" s="443"/>
      <c r="AA140" s="443"/>
      <c r="AB140" s="443"/>
      <c r="AC140" s="317" t="str">
        <f>IFERROR(VLOOKUP(Z140,【参考】数式用!$A$4:$B$54,2,FALSE),"")</f>
        <v/>
      </c>
      <c r="AD140" s="209"/>
      <c r="AE140" s="208" t="str">
        <f>IF(B140="","",IF(AO140="総合事業","数式を削除して手入力",IFERROR(INDEX(【参考】数式用!$AT$3:$AV$452,MATCH(Q140&amp;V140,【参考】数式用!$AS$3:$AS$452,0),MATCH(VLOOKUP(Z140,【参考】数式用!$AW$2:$AX$53,2,FALSE),【参考】数式用!$AT$2:$AV$2,0)),10)))</f>
        <v/>
      </c>
      <c r="AN140" s="380" t="str">
        <f>IF($L$18="", "", VLOOKUP(Z140,【参考】数式用!$A$4:$M$54,13,FALSE))</f>
        <v/>
      </c>
      <c r="AO140" s="46" t="e">
        <f>VLOOKUP(Z140,【参考】数式用!$A$2:$N$54,14,FALSE)</f>
        <v>#N/A</v>
      </c>
    </row>
    <row r="141" spans="1:41" ht="49.95" customHeight="1">
      <c r="A141" s="95">
        <f t="shared" si="2"/>
        <v>92</v>
      </c>
      <c r="B141" s="447"/>
      <c r="C141" s="448"/>
      <c r="D141" s="448"/>
      <c r="E141" s="448"/>
      <c r="F141" s="448"/>
      <c r="G141" s="448"/>
      <c r="H141" s="448"/>
      <c r="I141" s="448"/>
      <c r="J141" s="448"/>
      <c r="K141" s="448"/>
      <c r="L141" s="436"/>
      <c r="M141" s="437"/>
      <c r="N141" s="437"/>
      <c r="O141" s="437"/>
      <c r="P141" s="438"/>
      <c r="Q141" s="439"/>
      <c r="R141" s="440"/>
      <c r="S141" s="440"/>
      <c r="T141" s="440"/>
      <c r="U141" s="441"/>
      <c r="V141" s="257"/>
      <c r="W141" s="444"/>
      <c r="X141" s="445"/>
      <c r="Y141" s="446"/>
      <c r="Z141" s="443"/>
      <c r="AA141" s="443"/>
      <c r="AB141" s="443"/>
      <c r="AC141" s="317" t="str">
        <f>IFERROR(VLOOKUP(Z141,【参考】数式用!$A$4:$B$54,2,FALSE),"")</f>
        <v/>
      </c>
      <c r="AD141" s="209"/>
      <c r="AE141" s="208" t="str">
        <f>IF(B141="","",IF(AO141="総合事業","数式を削除して手入力",IFERROR(INDEX(【参考】数式用!$AT$3:$AV$452,MATCH(Q141&amp;V141,【参考】数式用!$AS$3:$AS$452,0),MATCH(VLOOKUP(Z141,【参考】数式用!$AW$2:$AX$53,2,FALSE),【参考】数式用!$AT$2:$AV$2,0)),10)))</f>
        <v/>
      </c>
      <c r="AN141" s="380" t="str">
        <f>IF($L$18="", "", VLOOKUP(Z141,【参考】数式用!$A$4:$M$54,13,FALSE))</f>
        <v/>
      </c>
      <c r="AO141" s="46" t="e">
        <f>VLOOKUP(Z141,【参考】数式用!$A$2:$N$54,14,FALSE)</f>
        <v>#N/A</v>
      </c>
    </row>
    <row r="142" spans="1:41" ht="49.95" customHeight="1">
      <c r="A142" s="95">
        <f t="shared" ref="A142:A147" si="3">A141+1</f>
        <v>93</v>
      </c>
      <c r="B142" s="447"/>
      <c r="C142" s="448"/>
      <c r="D142" s="448"/>
      <c r="E142" s="448"/>
      <c r="F142" s="448"/>
      <c r="G142" s="448"/>
      <c r="H142" s="448"/>
      <c r="I142" s="448"/>
      <c r="J142" s="448"/>
      <c r="K142" s="448"/>
      <c r="L142" s="436"/>
      <c r="M142" s="437"/>
      <c r="N142" s="437"/>
      <c r="O142" s="437"/>
      <c r="P142" s="438"/>
      <c r="Q142" s="439"/>
      <c r="R142" s="440"/>
      <c r="S142" s="440"/>
      <c r="T142" s="440"/>
      <c r="U142" s="441"/>
      <c r="V142" s="257"/>
      <c r="W142" s="444"/>
      <c r="X142" s="445"/>
      <c r="Y142" s="446"/>
      <c r="Z142" s="443"/>
      <c r="AA142" s="443"/>
      <c r="AB142" s="443"/>
      <c r="AC142" s="317" t="str">
        <f>IFERROR(VLOOKUP(Z142,【参考】数式用!$A$4:$B$54,2,FALSE),"")</f>
        <v/>
      </c>
      <c r="AD142" s="209"/>
      <c r="AE142" s="208" t="str">
        <f>IF(B142="","",IF(AO142="総合事業","数式を削除して手入力",IFERROR(INDEX(【参考】数式用!$AT$3:$AV$452,MATCH(Q142&amp;V142,【参考】数式用!$AS$3:$AS$452,0),MATCH(VLOOKUP(Z142,【参考】数式用!$AW$2:$AX$53,2,FALSE),【参考】数式用!$AT$2:$AV$2,0)),10)))</f>
        <v/>
      </c>
      <c r="AN142" s="380" t="str">
        <f>IF($L$18="", "", VLOOKUP(Z142,【参考】数式用!$A$4:$M$54,13,FALSE))</f>
        <v/>
      </c>
      <c r="AO142" s="46" t="e">
        <f>VLOOKUP(Z142,【参考】数式用!$A$2:$N$54,14,FALSE)</f>
        <v>#N/A</v>
      </c>
    </row>
    <row r="143" spans="1:41" ht="49.95" customHeight="1">
      <c r="A143" s="95">
        <f t="shared" si="3"/>
        <v>94</v>
      </c>
      <c r="B143" s="447"/>
      <c r="C143" s="448"/>
      <c r="D143" s="448"/>
      <c r="E143" s="448"/>
      <c r="F143" s="448"/>
      <c r="G143" s="448"/>
      <c r="H143" s="448"/>
      <c r="I143" s="448"/>
      <c r="J143" s="448"/>
      <c r="K143" s="448"/>
      <c r="L143" s="436"/>
      <c r="M143" s="437"/>
      <c r="N143" s="437"/>
      <c r="O143" s="437"/>
      <c r="P143" s="438"/>
      <c r="Q143" s="439"/>
      <c r="R143" s="440"/>
      <c r="S143" s="440"/>
      <c r="T143" s="440"/>
      <c r="U143" s="441"/>
      <c r="V143" s="257"/>
      <c r="W143" s="444"/>
      <c r="X143" s="445"/>
      <c r="Y143" s="446"/>
      <c r="Z143" s="443"/>
      <c r="AA143" s="443"/>
      <c r="AB143" s="443"/>
      <c r="AC143" s="317" t="str">
        <f>IFERROR(VLOOKUP(Z143,【参考】数式用!$A$4:$B$54,2,FALSE),"")</f>
        <v/>
      </c>
      <c r="AD143" s="209"/>
      <c r="AE143" s="208" t="str">
        <f>IF(B143="","",IF(AO143="総合事業","数式を削除して手入力",IFERROR(INDEX(【参考】数式用!$AT$3:$AV$452,MATCH(Q143&amp;V143,【参考】数式用!$AS$3:$AS$452,0),MATCH(VLOOKUP(Z143,【参考】数式用!$AW$2:$AX$53,2,FALSE),【参考】数式用!$AT$2:$AV$2,0)),10)))</f>
        <v/>
      </c>
      <c r="AN143" s="380" t="str">
        <f>IF($L$18="", "", VLOOKUP(Z143,【参考】数式用!$A$4:$M$54,13,FALSE))</f>
        <v/>
      </c>
      <c r="AO143" s="46" t="e">
        <f>VLOOKUP(Z143,【参考】数式用!$A$2:$N$54,14,FALSE)</f>
        <v>#N/A</v>
      </c>
    </row>
    <row r="144" spans="1:41" ht="49.95" customHeight="1">
      <c r="A144" s="95">
        <f t="shared" si="3"/>
        <v>95</v>
      </c>
      <c r="B144" s="447"/>
      <c r="C144" s="448"/>
      <c r="D144" s="448"/>
      <c r="E144" s="448"/>
      <c r="F144" s="448"/>
      <c r="G144" s="448"/>
      <c r="H144" s="448"/>
      <c r="I144" s="448"/>
      <c r="J144" s="448"/>
      <c r="K144" s="448"/>
      <c r="L144" s="436"/>
      <c r="M144" s="437"/>
      <c r="N144" s="437"/>
      <c r="O144" s="437"/>
      <c r="P144" s="438"/>
      <c r="Q144" s="439"/>
      <c r="R144" s="440"/>
      <c r="S144" s="440"/>
      <c r="T144" s="440"/>
      <c r="U144" s="441"/>
      <c r="V144" s="257"/>
      <c r="W144" s="444"/>
      <c r="X144" s="445"/>
      <c r="Y144" s="446"/>
      <c r="Z144" s="443"/>
      <c r="AA144" s="443"/>
      <c r="AB144" s="443"/>
      <c r="AC144" s="317" t="str">
        <f>IFERROR(VLOOKUP(Z144,【参考】数式用!$A$4:$B$54,2,FALSE),"")</f>
        <v/>
      </c>
      <c r="AD144" s="209"/>
      <c r="AE144" s="208" t="str">
        <f>IF(B144="","",IF(AO144="総合事業","数式を削除して手入力",IFERROR(INDEX(【参考】数式用!$AT$3:$AV$452,MATCH(Q144&amp;V144,【参考】数式用!$AS$3:$AS$452,0),MATCH(VLOOKUP(Z144,【参考】数式用!$AW$2:$AX$53,2,FALSE),【参考】数式用!$AT$2:$AV$2,0)),10)))</f>
        <v/>
      </c>
      <c r="AN144" s="380" t="str">
        <f>IF($L$18="", "", VLOOKUP(Z144,【参考】数式用!$A$4:$M$54,13,FALSE))</f>
        <v/>
      </c>
      <c r="AO144" s="46" t="e">
        <f>VLOOKUP(Z144,【参考】数式用!$A$2:$N$54,14,FALSE)</f>
        <v>#N/A</v>
      </c>
    </row>
    <row r="145" spans="1:41" ht="49.95" customHeight="1">
      <c r="A145" s="95">
        <f t="shared" si="3"/>
        <v>96</v>
      </c>
      <c r="B145" s="447"/>
      <c r="C145" s="448"/>
      <c r="D145" s="448"/>
      <c r="E145" s="448"/>
      <c r="F145" s="448"/>
      <c r="G145" s="448"/>
      <c r="H145" s="448"/>
      <c r="I145" s="448"/>
      <c r="J145" s="448"/>
      <c r="K145" s="448"/>
      <c r="L145" s="436"/>
      <c r="M145" s="437"/>
      <c r="N145" s="437"/>
      <c r="O145" s="437"/>
      <c r="P145" s="438"/>
      <c r="Q145" s="439"/>
      <c r="R145" s="440"/>
      <c r="S145" s="440"/>
      <c r="T145" s="440"/>
      <c r="U145" s="441"/>
      <c r="V145" s="257"/>
      <c r="W145" s="444"/>
      <c r="X145" s="445"/>
      <c r="Y145" s="446"/>
      <c r="Z145" s="443"/>
      <c r="AA145" s="443"/>
      <c r="AB145" s="443"/>
      <c r="AC145" s="317" t="str">
        <f>IFERROR(VLOOKUP(Z145,【参考】数式用!$A$4:$B$54,2,FALSE),"")</f>
        <v/>
      </c>
      <c r="AD145" s="209"/>
      <c r="AE145" s="208" t="str">
        <f>IF(B145="","",IF(AO145="総合事業","数式を削除して手入力",IFERROR(INDEX(【参考】数式用!$AT$3:$AV$452,MATCH(Q145&amp;V145,【参考】数式用!$AS$3:$AS$452,0),MATCH(VLOOKUP(Z145,【参考】数式用!$AW$2:$AX$53,2,FALSE),【参考】数式用!$AT$2:$AV$2,0)),10)))</f>
        <v/>
      </c>
      <c r="AN145" s="380" t="str">
        <f>IF($L$18="", "", VLOOKUP(Z145,【参考】数式用!$A$4:$M$54,13,FALSE))</f>
        <v/>
      </c>
      <c r="AO145" s="46" t="e">
        <f>VLOOKUP(Z145,【参考】数式用!$A$2:$N$54,14,FALSE)</f>
        <v>#N/A</v>
      </c>
    </row>
    <row r="146" spans="1:41" ht="49.95" customHeight="1">
      <c r="A146" s="95">
        <f t="shared" si="3"/>
        <v>97</v>
      </c>
      <c r="B146" s="447"/>
      <c r="C146" s="448"/>
      <c r="D146" s="448"/>
      <c r="E146" s="448"/>
      <c r="F146" s="448"/>
      <c r="G146" s="448"/>
      <c r="H146" s="448"/>
      <c r="I146" s="448"/>
      <c r="J146" s="448"/>
      <c r="K146" s="448"/>
      <c r="L146" s="436"/>
      <c r="M146" s="437"/>
      <c r="N146" s="437"/>
      <c r="O146" s="437"/>
      <c r="P146" s="438"/>
      <c r="Q146" s="439"/>
      <c r="R146" s="440"/>
      <c r="S146" s="440"/>
      <c r="T146" s="440"/>
      <c r="U146" s="441"/>
      <c r="V146" s="257"/>
      <c r="W146" s="444"/>
      <c r="X146" s="445"/>
      <c r="Y146" s="446"/>
      <c r="Z146" s="443"/>
      <c r="AA146" s="443"/>
      <c r="AB146" s="443"/>
      <c r="AC146" s="317" t="str">
        <f>IFERROR(VLOOKUP(Z146,【参考】数式用!$A$4:$B$54,2,FALSE),"")</f>
        <v/>
      </c>
      <c r="AD146" s="209"/>
      <c r="AE146" s="208" t="str">
        <f>IF(B146="","",IF(AO146="総合事業","数式を削除して手入力",IFERROR(INDEX(【参考】数式用!$AT$3:$AV$452,MATCH(Q146&amp;V146,【参考】数式用!$AS$3:$AS$452,0),MATCH(VLOOKUP(Z146,【参考】数式用!$AW$2:$AX$53,2,FALSE),【参考】数式用!$AT$2:$AV$2,0)),10)))</f>
        <v/>
      </c>
      <c r="AN146" s="380" t="str">
        <f>IF($L$18="", "", VLOOKUP(Z146,【参考】数式用!$A$4:$M$54,13,FALSE))</f>
        <v/>
      </c>
      <c r="AO146" s="46" t="e">
        <f>VLOOKUP(Z146,【参考】数式用!$A$2:$N$54,14,FALSE)</f>
        <v>#N/A</v>
      </c>
    </row>
    <row r="147" spans="1:41" ht="49.95" customHeight="1">
      <c r="A147" s="95">
        <f t="shared" si="3"/>
        <v>98</v>
      </c>
      <c r="B147" s="447"/>
      <c r="C147" s="448"/>
      <c r="D147" s="448"/>
      <c r="E147" s="448"/>
      <c r="F147" s="448"/>
      <c r="G147" s="448"/>
      <c r="H147" s="448"/>
      <c r="I147" s="448"/>
      <c r="J147" s="448"/>
      <c r="K147" s="448"/>
      <c r="L147" s="436"/>
      <c r="M147" s="437"/>
      <c r="N147" s="437"/>
      <c r="O147" s="437"/>
      <c r="P147" s="438"/>
      <c r="Q147" s="439"/>
      <c r="R147" s="440"/>
      <c r="S147" s="440"/>
      <c r="T147" s="440"/>
      <c r="U147" s="441"/>
      <c r="V147" s="257"/>
      <c r="W147" s="444"/>
      <c r="X147" s="445"/>
      <c r="Y147" s="446"/>
      <c r="Z147" s="443"/>
      <c r="AA147" s="443"/>
      <c r="AB147" s="443"/>
      <c r="AC147" s="317" t="str">
        <f>IFERROR(VLOOKUP(Z147,【参考】数式用!$A$4:$B$54,2,FALSE),"")</f>
        <v/>
      </c>
      <c r="AD147" s="209"/>
      <c r="AE147" s="208" t="str">
        <f>IF(B147="","",IF(AO147="総合事業","数式を削除して手入力",IFERROR(INDEX(【参考】数式用!$AT$3:$AV$452,MATCH(Q147&amp;V147,【参考】数式用!$AS$3:$AS$452,0),MATCH(VLOOKUP(Z147,【参考】数式用!$AW$2:$AX$53,2,FALSE),【参考】数式用!$AT$2:$AV$2,0)),10)))</f>
        <v/>
      </c>
      <c r="AN147" s="380" t="str">
        <f>IF($L$18="", "", VLOOKUP(Z147,【参考】数式用!$A$4:$M$54,13,FALSE))</f>
        <v/>
      </c>
      <c r="AO147" s="46" t="e">
        <f>VLOOKUP(Z147,【参考】数式用!$A$2:$N$54,14,FALSE)</f>
        <v>#N/A</v>
      </c>
    </row>
    <row r="148" spans="1:41" ht="49.95" customHeight="1">
      <c r="A148" s="95">
        <f>A147+1</f>
        <v>99</v>
      </c>
      <c r="B148" s="447"/>
      <c r="C148" s="448"/>
      <c r="D148" s="448"/>
      <c r="E148" s="448"/>
      <c r="F148" s="448"/>
      <c r="G148" s="448"/>
      <c r="H148" s="448"/>
      <c r="I148" s="448"/>
      <c r="J148" s="448"/>
      <c r="K148" s="448"/>
      <c r="L148" s="436"/>
      <c r="M148" s="437"/>
      <c r="N148" s="437"/>
      <c r="O148" s="437"/>
      <c r="P148" s="438"/>
      <c r="Q148" s="439"/>
      <c r="R148" s="440"/>
      <c r="S148" s="440"/>
      <c r="T148" s="440"/>
      <c r="U148" s="441"/>
      <c r="V148" s="257"/>
      <c r="W148" s="444"/>
      <c r="X148" s="445"/>
      <c r="Y148" s="446"/>
      <c r="Z148" s="443"/>
      <c r="AA148" s="443"/>
      <c r="AB148" s="443"/>
      <c r="AC148" s="317" t="str">
        <f>IFERROR(VLOOKUP(Z148,【参考】数式用!$A$4:$B$54,2,FALSE),"")</f>
        <v/>
      </c>
      <c r="AD148" s="209"/>
      <c r="AE148" s="208" t="str">
        <f>IF(B148="","",IF(AO148="総合事業","数式を削除して手入力",IFERROR(INDEX(【参考】数式用!$AT$3:$AV$452,MATCH(Q148&amp;V148,【参考】数式用!$AS$3:$AS$452,0),MATCH(VLOOKUP(Z148,【参考】数式用!$AW$2:$AX$53,2,FALSE),【参考】数式用!$AT$2:$AV$2,0)),10)))</f>
        <v/>
      </c>
      <c r="AN148" s="380" t="str">
        <f>IF($L$18="", "", VLOOKUP(Z148,【参考】数式用!$A$4:$M$54,13,FALSE))</f>
        <v/>
      </c>
      <c r="AO148" s="46" t="e">
        <f>VLOOKUP(Z148,【参考】数式用!$A$2:$N$54,14,FALSE)</f>
        <v>#N/A</v>
      </c>
    </row>
    <row r="149" spans="1:41" ht="49.95" customHeight="1">
      <c r="A149" s="95">
        <f>A148+1</f>
        <v>100</v>
      </c>
      <c r="B149" s="447"/>
      <c r="C149" s="448"/>
      <c r="D149" s="448"/>
      <c r="E149" s="448"/>
      <c r="F149" s="448"/>
      <c r="G149" s="448"/>
      <c r="H149" s="448"/>
      <c r="I149" s="448"/>
      <c r="J149" s="448"/>
      <c r="K149" s="448"/>
      <c r="L149" s="436"/>
      <c r="M149" s="437"/>
      <c r="N149" s="437"/>
      <c r="O149" s="437"/>
      <c r="P149" s="438"/>
      <c r="Q149" s="439"/>
      <c r="R149" s="440"/>
      <c r="S149" s="440"/>
      <c r="T149" s="440"/>
      <c r="U149" s="441"/>
      <c r="V149" s="257"/>
      <c r="W149" s="444"/>
      <c r="X149" s="445"/>
      <c r="Y149" s="446"/>
      <c r="Z149" s="443"/>
      <c r="AA149" s="443"/>
      <c r="AB149" s="443"/>
      <c r="AC149" s="317" t="str">
        <f>IFERROR(VLOOKUP(Z149,【参考】数式用!$A$4:$B$54,2,FALSE),"")</f>
        <v/>
      </c>
      <c r="AD149" s="209"/>
      <c r="AE149" s="208" t="str">
        <f>IF(B149="","",IF(AO149="総合事業","数式を削除して手入力",IFERROR(INDEX(【参考】数式用!$AT$3:$AV$452,MATCH(Q149&amp;V149,【参考】数式用!$AS$3:$AS$452,0),MATCH(VLOOKUP(Z149,【参考】数式用!$AW$2:$AX$53,2,FALSE),【参考】数式用!$AT$2:$AV$2,0)),10)))</f>
        <v/>
      </c>
      <c r="AN149" s="380" t="str">
        <f>IF($L$18="", "", VLOOKUP(Z149,【参考】数式用!$A$4:$M$54,13,FALSE))</f>
        <v/>
      </c>
      <c r="AO149" s="46" t="e">
        <f>VLOOKUP(Z149,【参考】数式用!$A$2:$N$54,14,FALSE)</f>
        <v>#N/A</v>
      </c>
    </row>
    <row r="150" spans="1:41" ht="49.8" customHeight="1">
      <c r="A150" s="431">
        <f t="shared" ref="A150:A213" si="4">A149+1</f>
        <v>101</v>
      </c>
      <c r="B150" s="433"/>
      <c r="C150" s="434"/>
      <c r="D150" s="434"/>
      <c r="E150" s="434"/>
      <c r="F150" s="434"/>
      <c r="G150" s="434"/>
      <c r="H150" s="434"/>
      <c r="I150" s="434"/>
      <c r="J150" s="434"/>
      <c r="K150" s="435"/>
      <c r="L150" s="436"/>
      <c r="M150" s="437"/>
      <c r="N150" s="437"/>
      <c r="O150" s="437"/>
      <c r="P150" s="438"/>
      <c r="Q150" s="439"/>
      <c r="R150" s="440"/>
      <c r="S150" s="440"/>
      <c r="T150" s="440"/>
      <c r="U150" s="441"/>
      <c r="V150" s="257"/>
      <c r="W150" s="442"/>
      <c r="X150" s="442"/>
      <c r="Y150" s="442"/>
      <c r="Z150" s="444"/>
      <c r="AA150" s="445"/>
      <c r="AB150" s="446"/>
      <c r="AC150" s="317" t="str">
        <f>IFERROR(VLOOKUP(Z150,【参考】数式用!$A$4:$B$54,2,FALSE),"")</f>
        <v/>
      </c>
      <c r="AD150" s="209"/>
      <c r="AE150" s="208" t="str">
        <f>IF(B150="","",IF(AO150="総合事業","数式を削除して手入力",IFERROR(INDEX(【参考】数式用!$AT$3:$AV$452,MATCH(Q150&amp;V150,【参考】数式用!$AS$3:$AS$452,0),MATCH(VLOOKUP(Z150,【参考】数式用!$AW$2:$AX$53,2,FALSE),【参考】数式用!$AT$2:$AV$2,0)),10)))</f>
        <v/>
      </c>
    </row>
    <row r="151" spans="1:41" ht="49.8" customHeight="1">
      <c r="A151" s="431">
        <f t="shared" si="4"/>
        <v>102</v>
      </c>
      <c r="B151" s="433"/>
      <c r="C151" s="434"/>
      <c r="D151" s="434"/>
      <c r="E151" s="434"/>
      <c r="F151" s="434"/>
      <c r="G151" s="434"/>
      <c r="H151" s="434"/>
      <c r="I151" s="434"/>
      <c r="J151" s="434"/>
      <c r="K151" s="435"/>
      <c r="L151" s="436"/>
      <c r="M151" s="437"/>
      <c r="N151" s="437"/>
      <c r="O151" s="437"/>
      <c r="P151" s="438"/>
      <c r="Q151" s="439"/>
      <c r="R151" s="440"/>
      <c r="S151" s="440"/>
      <c r="T151" s="440"/>
      <c r="U151" s="441"/>
      <c r="V151" s="257"/>
      <c r="W151" s="442"/>
      <c r="X151" s="442"/>
      <c r="Y151" s="442"/>
      <c r="Z151" s="444"/>
      <c r="AA151" s="445"/>
      <c r="AB151" s="446"/>
      <c r="AC151" s="317" t="str">
        <f>IFERROR(VLOOKUP(Z151,【参考】数式用!$A$4:$B$54,2,FALSE),"")</f>
        <v/>
      </c>
      <c r="AD151" s="209"/>
      <c r="AE151" s="208" t="str">
        <f>IF(B151="","",IF(AO151="総合事業","数式を削除して手入力",IFERROR(INDEX(【参考】数式用!$AT$3:$AV$452,MATCH(Q151&amp;V151,【参考】数式用!$AS$3:$AS$452,0),MATCH(VLOOKUP(Z151,【参考】数式用!$AW$2:$AX$53,2,FALSE),【参考】数式用!$AT$2:$AV$2,0)),10)))</f>
        <v/>
      </c>
    </row>
    <row r="152" spans="1:41" ht="49.8" customHeight="1">
      <c r="A152" s="431">
        <f t="shared" si="4"/>
        <v>103</v>
      </c>
      <c r="B152" s="433"/>
      <c r="C152" s="434"/>
      <c r="D152" s="434"/>
      <c r="E152" s="434"/>
      <c r="F152" s="434"/>
      <c r="G152" s="434"/>
      <c r="H152" s="434"/>
      <c r="I152" s="434"/>
      <c r="J152" s="434"/>
      <c r="K152" s="435"/>
      <c r="L152" s="436"/>
      <c r="M152" s="437"/>
      <c r="N152" s="437"/>
      <c r="O152" s="437"/>
      <c r="P152" s="438"/>
      <c r="Q152" s="439"/>
      <c r="R152" s="440"/>
      <c r="S152" s="440"/>
      <c r="T152" s="440"/>
      <c r="U152" s="441"/>
      <c r="V152" s="257"/>
      <c r="W152" s="442"/>
      <c r="X152" s="442"/>
      <c r="Y152" s="442"/>
      <c r="Z152" s="444"/>
      <c r="AA152" s="445"/>
      <c r="AB152" s="446"/>
      <c r="AC152" s="317" t="str">
        <f>IFERROR(VLOOKUP(Z152,【参考】数式用!$A$4:$B$54,2,FALSE),"")</f>
        <v/>
      </c>
      <c r="AD152" s="209"/>
      <c r="AE152" s="208" t="str">
        <f>IF(B152="","",IF(AO152="総合事業","数式を削除して手入力",IFERROR(INDEX(【参考】数式用!$AT$3:$AV$452,MATCH(Q152&amp;V152,【参考】数式用!$AS$3:$AS$452,0),MATCH(VLOOKUP(Z152,【参考】数式用!$AW$2:$AX$53,2,FALSE),【参考】数式用!$AT$2:$AV$2,0)),10)))</f>
        <v/>
      </c>
    </row>
    <row r="153" spans="1:41" ht="49.8" customHeight="1">
      <c r="A153" s="431">
        <f t="shared" si="4"/>
        <v>104</v>
      </c>
      <c r="B153" s="433"/>
      <c r="C153" s="434"/>
      <c r="D153" s="434"/>
      <c r="E153" s="434"/>
      <c r="F153" s="434"/>
      <c r="G153" s="434"/>
      <c r="H153" s="434"/>
      <c r="I153" s="434"/>
      <c r="J153" s="434"/>
      <c r="K153" s="435"/>
      <c r="L153" s="436"/>
      <c r="M153" s="437"/>
      <c r="N153" s="437"/>
      <c r="O153" s="437"/>
      <c r="P153" s="438"/>
      <c r="Q153" s="439"/>
      <c r="R153" s="440"/>
      <c r="S153" s="440"/>
      <c r="T153" s="440"/>
      <c r="U153" s="441"/>
      <c r="V153" s="257"/>
      <c r="W153" s="442"/>
      <c r="X153" s="442"/>
      <c r="Y153" s="442"/>
      <c r="Z153" s="443"/>
      <c r="AA153" s="443"/>
      <c r="AB153" s="443"/>
      <c r="AC153" s="317" t="str">
        <f>IFERROR(VLOOKUP(Z153,【参考】数式用!$A$4:$B$54,2,FALSE),"")</f>
        <v/>
      </c>
      <c r="AD153" s="209"/>
      <c r="AE153" s="208" t="str">
        <f>IF(B153="","",IF(AO153="総合事業","数式を削除して手入力",IFERROR(INDEX(【参考】数式用!$AT$3:$AV$452,MATCH(Q153&amp;V153,【参考】数式用!$AS$3:$AS$452,0),MATCH(VLOOKUP(Z153,【参考】数式用!$AW$2:$AX$53,2,FALSE),【参考】数式用!$AT$2:$AV$2,0)),10)))</f>
        <v/>
      </c>
    </row>
    <row r="154" spans="1:41" ht="49.8" customHeight="1">
      <c r="A154" s="431">
        <f t="shared" si="4"/>
        <v>105</v>
      </c>
      <c r="B154" s="433"/>
      <c r="C154" s="434"/>
      <c r="D154" s="434"/>
      <c r="E154" s="434"/>
      <c r="F154" s="434"/>
      <c r="G154" s="434"/>
      <c r="H154" s="434"/>
      <c r="I154" s="434"/>
      <c r="J154" s="434"/>
      <c r="K154" s="435"/>
      <c r="L154" s="436"/>
      <c r="M154" s="437"/>
      <c r="N154" s="437"/>
      <c r="O154" s="437"/>
      <c r="P154" s="438"/>
      <c r="Q154" s="439"/>
      <c r="R154" s="440"/>
      <c r="S154" s="440"/>
      <c r="T154" s="440"/>
      <c r="U154" s="441"/>
      <c r="V154" s="257"/>
      <c r="W154" s="442"/>
      <c r="X154" s="442"/>
      <c r="Y154" s="442"/>
      <c r="Z154" s="443"/>
      <c r="AA154" s="443"/>
      <c r="AB154" s="443"/>
      <c r="AC154" s="317" t="str">
        <f>IFERROR(VLOOKUP(Z154,【参考】数式用!$A$4:$B$54,2,FALSE),"")</f>
        <v/>
      </c>
      <c r="AD154" s="209"/>
      <c r="AE154" s="208" t="str">
        <f>IF(B154="","",IF(AO154="総合事業","数式を削除して手入力",IFERROR(INDEX(【参考】数式用!$AT$3:$AV$452,MATCH(Q154&amp;V154,【参考】数式用!$AS$3:$AS$452,0),MATCH(VLOOKUP(Z154,【参考】数式用!$AW$2:$AX$53,2,FALSE),【参考】数式用!$AT$2:$AV$2,0)),10)))</f>
        <v/>
      </c>
    </row>
    <row r="155" spans="1:41" ht="49.8" customHeight="1">
      <c r="A155" s="431">
        <f t="shared" si="4"/>
        <v>106</v>
      </c>
      <c r="B155" s="433"/>
      <c r="C155" s="434"/>
      <c r="D155" s="434"/>
      <c r="E155" s="434"/>
      <c r="F155" s="434"/>
      <c r="G155" s="434"/>
      <c r="H155" s="434"/>
      <c r="I155" s="434"/>
      <c r="J155" s="434"/>
      <c r="K155" s="435"/>
      <c r="L155" s="436"/>
      <c r="M155" s="437"/>
      <c r="N155" s="437"/>
      <c r="O155" s="437"/>
      <c r="P155" s="438"/>
      <c r="Q155" s="439"/>
      <c r="R155" s="440"/>
      <c r="S155" s="440"/>
      <c r="T155" s="440"/>
      <c r="U155" s="441"/>
      <c r="V155" s="257"/>
      <c r="W155" s="442"/>
      <c r="X155" s="442"/>
      <c r="Y155" s="442"/>
      <c r="Z155" s="443"/>
      <c r="AA155" s="443"/>
      <c r="AB155" s="443"/>
      <c r="AC155" s="317" t="str">
        <f>IFERROR(VLOOKUP(Z155,【参考】数式用!$A$4:$B$54,2,FALSE),"")</f>
        <v/>
      </c>
      <c r="AD155" s="209"/>
      <c r="AE155" s="208" t="str">
        <f>IF(B155="","",IF(AO155="総合事業","数式を削除して手入力",IFERROR(INDEX(【参考】数式用!$AT$3:$AV$452,MATCH(Q155&amp;V155,【参考】数式用!$AS$3:$AS$452,0),MATCH(VLOOKUP(Z155,【参考】数式用!$AW$2:$AX$53,2,FALSE),【参考】数式用!$AT$2:$AV$2,0)),10)))</f>
        <v/>
      </c>
    </row>
    <row r="156" spans="1:41" ht="49.8" customHeight="1">
      <c r="A156" s="431">
        <f t="shared" si="4"/>
        <v>107</v>
      </c>
      <c r="B156" s="433"/>
      <c r="C156" s="434"/>
      <c r="D156" s="434"/>
      <c r="E156" s="434"/>
      <c r="F156" s="434"/>
      <c r="G156" s="434"/>
      <c r="H156" s="434"/>
      <c r="I156" s="434"/>
      <c r="J156" s="434"/>
      <c r="K156" s="435"/>
      <c r="L156" s="436"/>
      <c r="M156" s="437"/>
      <c r="N156" s="437"/>
      <c r="O156" s="437"/>
      <c r="P156" s="438"/>
      <c r="Q156" s="439"/>
      <c r="R156" s="440"/>
      <c r="S156" s="440"/>
      <c r="T156" s="440"/>
      <c r="U156" s="441"/>
      <c r="V156" s="257"/>
      <c r="W156" s="442"/>
      <c r="X156" s="442"/>
      <c r="Y156" s="442"/>
      <c r="Z156" s="443"/>
      <c r="AA156" s="443"/>
      <c r="AB156" s="443"/>
      <c r="AC156" s="317" t="str">
        <f>IFERROR(VLOOKUP(Z156,【参考】数式用!$A$4:$B$54,2,FALSE),"")</f>
        <v/>
      </c>
      <c r="AD156" s="209"/>
      <c r="AE156" s="208" t="str">
        <f>IF(B156="","",IF(AO156="総合事業","数式を削除して手入力",IFERROR(INDEX(【参考】数式用!$AT$3:$AV$452,MATCH(Q156&amp;V156,【参考】数式用!$AS$3:$AS$452,0),MATCH(VLOOKUP(Z156,【参考】数式用!$AW$2:$AX$53,2,FALSE),【参考】数式用!$AT$2:$AV$2,0)),10)))</f>
        <v/>
      </c>
    </row>
    <row r="157" spans="1:41" ht="49.8" customHeight="1">
      <c r="A157" s="431">
        <f t="shared" si="4"/>
        <v>108</v>
      </c>
      <c r="B157" s="433"/>
      <c r="C157" s="434"/>
      <c r="D157" s="434"/>
      <c r="E157" s="434"/>
      <c r="F157" s="434"/>
      <c r="G157" s="434"/>
      <c r="H157" s="434"/>
      <c r="I157" s="434"/>
      <c r="J157" s="434"/>
      <c r="K157" s="435"/>
      <c r="L157" s="436"/>
      <c r="M157" s="437"/>
      <c r="N157" s="437"/>
      <c r="O157" s="437"/>
      <c r="P157" s="438"/>
      <c r="Q157" s="439"/>
      <c r="R157" s="440"/>
      <c r="S157" s="440"/>
      <c r="T157" s="440"/>
      <c r="U157" s="441"/>
      <c r="V157" s="257"/>
      <c r="W157" s="442"/>
      <c r="X157" s="442"/>
      <c r="Y157" s="442"/>
      <c r="Z157" s="443"/>
      <c r="AA157" s="443"/>
      <c r="AB157" s="443"/>
      <c r="AC157" s="317" t="str">
        <f>IFERROR(VLOOKUP(Z157,【参考】数式用!$A$4:$B$54,2,FALSE),"")</f>
        <v/>
      </c>
      <c r="AD157" s="209"/>
      <c r="AE157" s="208" t="str">
        <f>IF(B157="","",IF(AO157="総合事業","数式を削除して手入力",IFERROR(INDEX(【参考】数式用!$AT$3:$AV$452,MATCH(Q157&amp;V157,【参考】数式用!$AS$3:$AS$452,0),MATCH(VLOOKUP(Z157,【参考】数式用!$AW$2:$AX$53,2,FALSE),【参考】数式用!$AT$2:$AV$2,0)),10)))</f>
        <v/>
      </c>
    </row>
    <row r="158" spans="1:41" ht="49.8" customHeight="1">
      <c r="A158" s="431">
        <f t="shared" si="4"/>
        <v>109</v>
      </c>
      <c r="B158" s="433"/>
      <c r="C158" s="434"/>
      <c r="D158" s="434"/>
      <c r="E158" s="434"/>
      <c r="F158" s="434"/>
      <c r="G158" s="434"/>
      <c r="H158" s="434"/>
      <c r="I158" s="434"/>
      <c r="J158" s="434"/>
      <c r="K158" s="435"/>
      <c r="L158" s="436"/>
      <c r="M158" s="437"/>
      <c r="N158" s="437"/>
      <c r="O158" s="437"/>
      <c r="P158" s="438"/>
      <c r="Q158" s="439"/>
      <c r="R158" s="440"/>
      <c r="S158" s="440"/>
      <c r="T158" s="440"/>
      <c r="U158" s="441"/>
      <c r="V158" s="257"/>
      <c r="W158" s="442"/>
      <c r="X158" s="442"/>
      <c r="Y158" s="442"/>
      <c r="Z158" s="443"/>
      <c r="AA158" s="443"/>
      <c r="AB158" s="443"/>
      <c r="AC158" s="317" t="str">
        <f>IFERROR(VLOOKUP(Z158,【参考】数式用!$A$4:$B$54,2,FALSE),"")</f>
        <v/>
      </c>
      <c r="AD158" s="209"/>
      <c r="AE158" s="208" t="str">
        <f>IF(B158="","",IF(AO158="総合事業","数式を削除して手入力",IFERROR(INDEX(【参考】数式用!$AT$3:$AV$452,MATCH(Q158&amp;V158,【参考】数式用!$AS$3:$AS$452,0),MATCH(VLOOKUP(Z158,【参考】数式用!$AW$2:$AX$53,2,FALSE),【参考】数式用!$AT$2:$AV$2,0)),10)))</f>
        <v/>
      </c>
    </row>
    <row r="159" spans="1:41" ht="49.8" customHeight="1">
      <c r="A159" s="431">
        <f t="shared" si="4"/>
        <v>110</v>
      </c>
      <c r="B159" s="433"/>
      <c r="C159" s="434"/>
      <c r="D159" s="434"/>
      <c r="E159" s="434"/>
      <c r="F159" s="434"/>
      <c r="G159" s="434"/>
      <c r="H159" s="434"/>
      <c r="I159" s="434"/>
      <c r="J159" s="434"/>
      <c r="K159" s="435"/>
      <c r="L159" s="436"/>
      <c r="M159" s="437"/>
      <c r="N159" s="437"/>
      <c r="O159" s="437"/>
      <c r="P159" s="438"/>
      <c r="Q159" s="439"/>
      <c r="R159" s="440"/>
      <c r="S159" s="440"/>
      <c r="T159" s="440"/>
      <c r="U159" s="441"/>
      <c r="V159" s="257"/>
      <c r="W159" s="442"/>
      <c r="X159" s="442"/>
      <c r="Y159" s="442"/>
      <c r="Z159" s="443"/>
      <c r="AA159" s="443"/>
      <c r="AB159" s="443"/>
      <c r="AC159" s="317" t="str">
        <f>IFERROR(VLOOKUP(Z159,【参考】数式用!$A$4:$B$54,2,FALSE),"")</f>
        <v/>
      </c>
      <c r="AD159" s="209"/>
      <c r="AE159" s="208" t="str">
        <f>IF(B159="","",IF(AO159="総合事業","数式を削除して手入力",IFERROR(INDEX(【参考】数式用!$AT$3:$AV$452,MATCH(Q159&amp;V159,【参考】数式用!$AS$3:$AS$452,0),MATCH(VLOOKUP(Z159,【参考】数式用!$AW$2:$AX$53,2,FALSE),【参考】数式用!$AT$2:$AV$2,0)),10)))</f>
        <v/>
      </c>
    </row>
    <row r="160" spans="1:41" ht="49.8" customHeight="1">
      <c r="A160" s="431">
        <f t="shared" si="4"/>
        <v>111</v>
      </c>
      <c r="B160" s="433"/>
      <c r="C160" s="434"/>
      <c r="D160" s="434"/>
      <c r="E160" s="434"/>
      <c r="F160" s="434"/>
      <c r="G160" s="434"/>
      <c r="H160" s="434"/>
      <c r="I160" s="434"/>
      <c r="J160" s="434"/>
      <c r="K160" s="435"/>
      <c r="L160" s="436"/>
      <c r="M160" s="437"/>
      <c r="N160" s="437"/>
      <c r="O160" s="437"/>
      <c r="P160" s="438"/>
      <c r="Q160" s="439"/>
      <c r="R160" s="440"/>
      <c r="S160" s="440"/>
      <c r="T160" s="440"/>
      <c r="U160" s="441"/>
      <c r="V160" s="257"/>
      <c r="W160" s="442"/>
      <c r="X160" s="442"/>
      <c r="Y160" s="442"/>
      <c r="Z160" s="443"/>
      <c r="AA160" s="443"/>
      <c r="AB160" s="443"/>
      <c r="AC160" s="317" t="str">
        <f>IFERROR(VLOOKUP(Z160,【参考】数式用!$A$4:$B$54,2,FALSE),"")</f>
        <v/>
      </c>
      <c r="AD160" s="209"/>
      <c r="AE160" s="208" t="str">
        <f>IF(B160="","",IF(AO160="総合事業","数式を削除して手入力",IFERROR(INDEX(【参考】数式用!$AT$3:$AV$452,MATCH(Q160&amp;V160,【参考】数式用!$AS$3:$AS$452,0),MATCH(VLOOKUP(Z160,【参考】数式用!$AW$2:$AX$53,2,FALSE),【参考】数式用!$AT$2:$AV$2,0)),10)))</f>
        <v/>
      </c>
    </row>
    <row r="161" spans="1:31" ht="49.8" customHeight="1">
      <c r="A161" s="431">
        <f t="shared" si="4"/>
        <v>112</v>
      </c>
      <c r="B161" s="433"/>
      <c r="C161" s="434"/>
      <c r="D161" s="434"/>
      <c r="E161" s="434"/>
      <c r="F161" s="434"/>
      <c r="G161" s="434"/>
      <c r="H161" s="434"/>
      <c r="I161" s="434"/>
      <c r="J161" s="434"/>
      <c r="K161" s="435"/>
      <c r="L161" s="436"/>
      <c r="M161" s="437"/>
      <c r="N161" s="437"/>
      <c r="O161" s="437"/>
      <c r="P161" s="438"/>
      <c r="Q161" s="439"/>
      <c r="R161" s="440"/>
      <c r="S161" s="440"/>
      <c r="T161" s="440"/>
      <c r="U161" s="441"/>
      <c r="V161" s="257"/>
      <c r="W161" s="442"/>
      <c r="X161" s="442"/>
      <c r="Y161" s="442"/>
      <c r="Z161" s="443"/>
      <c r="AA161" s="443"/>
      <c r="AB161" s="443"/>
      <c r="AC161" s="317" t="str">
        <f>IFERROR(VLOOKUP(Z161,【参考】数式用!$A$4:$B$54,2,FALSE),"")</f>
        <v/>
      </c>
      <c r="AD161" s="209"/>
      <c r="AE161" s="208" t="str">
        <f>IF(B161="","",IF(AO161="総合事業","数式を削除して手入力",IFERROR(INDEX(【参考】数式用!$AT$3:$AV$452,MATCH(Q161&amp;V161,【参考】数式用!$AS$3:$AS$452,0),MATCH(VLOOKUP(Z161,【参考】数式用!$AW$2:$AX$53,2,FALSE),【参考】数式用!$AT$2:$AV$2,0)),10)))</f>
        <v/>
      </c>
    </row>
    <row r="162" spans="1:31" ht="49.8" customHeight="1">
      <c r="A162" s="431">
        <f t="shared" si="4"/>
        <v>113</v>
      </c>
      <c r="B162" s="433"/>
      <c r="C162" s="434"/>
      <c r="D162" s="434"/>
      <c r="E162" s="434"/>
      <c r="F162" s="434"/>
      <c r="G162" s="434"/>
      <c r="H162" s="434"/>
      <c r="I162" s="434"/>
      <c r="J162" s="434"/>
      <c r="K162" s="435"/>
      <c r="L162" s="436"/>
      <c r="M162" s="437"/>
      <c r="N162" s="437"/>
      <c r="O162" s="437"/>
      <c r="P162" s="438"/>
      <c r="Q162" s="439"/>
      <c r="R162" s="440"/>
      <c r="S162" s="440"/>
      <c r="T162" s="440"/>
      <c r="U162" s="441"/>
      <c r="V162" s="257"/>
      <c r="W162" s="442"/>
      <c r="X162" s="442"/>
      <c r="Y162" s="442"/>
      <c r="Z162" s="443"/>
      <c r="AA162" s="443"/>
      <c r="AB162" s="443"/>
      <c r="AC162" s="317" t="str">
        <f>IFERROR(VLOOKUP(Z162,【参考】数式用!$A$4:$B$54,2,FALSE),"")</f>
        <v/>
      </c>
      <c r="AD162" s="209"/>
      <c r="AE162" s="208" t="str">
        <f>IF(B162="","",IF(AO162="総合事業","数式を削除して手入力",IFERROR(INDEX(【参考】数式用!$AT$3:$AV$452,MATCH(Q162&amp;V162,【参考】数式用!$AS$3:$AS$452,0),MATCH(VLOOKUP(Z162,【参考】数式用!$AW$2:$AX$53,2,FALSE),【参考】数式用!$AT$2:$AV$2,0)),10)))</f>
        <v/>
      </c>
    </row>
    <row r="163" spans="1:31" ht="49.8" customHeight="1">
      <c r="A163" s="431">
        <f t="shared" si="4"/>
        <v>114</v>
      </c>
      <c r="B163" s="433"/>
      <c r="C163" s="434"/>
      <c r="D163" s="434"/>
      <c r="E163" s="434"/>
      <c r="F163" s="434"/>
      <c r="G163" s="434"/>
      <c r="H163" s="434"/>
      <c r="I163" s="434"/>
      <c r="J163" s="434"/>
      <c r="K163" s="435"/>
      <c r="L163" s="436"/>
      <c r="M163" s="437"/>
      <c r="N163" s="437"/>
      <c r="O163" s="437"/>
      <c r="P163" s="438"/>
      <c r="Q163" s="439"/>
      <c r="R163" s="440"/>
      <c r="S163" s="440"/>
      <c r="T163" s="440"/>
      <c r="U163" s="441"/>
      <c r="V163" s="257"/>
      <c r="W163" s="442"/>
      <c r="X163" s="442"/>
      <c r="Y163" s="442"/>
      <c r="Z163" s="443"/>
      <c r="AA163" s="443"/>
      <c r="AB163" s="443"/>
      <c r="AC163" s="317" t="str">
        <f>IFERROR(VLOOKUP(Z163,【参考】数式用!$A$4:$B$54,2,FALSE),"")</f>
        <v/>
      </c>
      <c r="AD163" s="209"/>
      <c r="AE163" s="208" t="str">
        <f>IF(B163="","",IF(AO163="総合事業","数式を削除して手入力",IFERROR(INDEX(【参考】数式用!$AT$3:$AV$452,MATCH(Q163&amp;V163,【参考】数式用!$AS$3:$AS$452,0),MATCH(VLOOKUP(Z163,【参考】数式用!$AW$2:$AX$53,2,FALSE),【参考】数式用!$AT$2:$AV$2,0)),10)))</f>
        <v/>
      </c>
    </row>
    <row r="164" spans="1:31" ht="49.8" customHeight="1">
      <c r="A164" s="431">
        <f t="shared" si="4"/>
        <v>115</v>
      </c>
      <c r="B164" s="433"/>
      <c r="C164" s="434"/>
      <c r="D164" s="434"/>
      <c r="E164" s="434"/>
      <c r="F164" s="434"/>
      <c r="G164" s="434"/>
      <c r="H164" s="434"/>
      <c r="I164" s="434"/>
      <c r="J164" s="434"/>
      <c r="K164" s="435"/>
      <c r="L164" s="436"/>
      <c r="M164" s="437"/>
      <c r="N164" s="437"/>
      <c r="O164" s="437"/>
      <c r="P164" s="438"/>
      <c r="Q164" s="439"/>
      <c r="R164" s="440"/>
      <c r="S164" s="440"/>
      <c r="T164" s="440"/>
      <c r="U164" s="441"/>
      <c r="V164" s="257"/>
      <c r="W164" s="442"/>
      <c r="X164" s="442"/>
      <c r="Y164" s="442"/>
      <c r="Z164" s="443"/>
      <c r="AA164" s="443"/>
      <c r="AB164" s="443"/>
      <c r="AC164" s="317" t="str">
        <f>IFERROR(VLOOKUP(Z164,【参考】数式用!$A$4:$B$54,2,FALSE),"")</f>
        <v/>
      </c>
      <c r="AD164" s="209"/>
      <c r="AE164" s="208" t="str">
        <f>IF(B164="","",IF(AO164="総合事業","数式を削除して手入力",IFERROR(INDEX(【参考】数式用!$AT$3:$AV$452,MATCH(Q164&amp;V164,【参考】数式用!$AS$3:$AS$452,0),MATCH(VLOOKUP(Z164,【参考】数式用!$AW$2:$AX$53,2,FALSE),【参考】数式用!$AT$2:$AV$2,0)),10)))</f>
        <v/>
      </c>
    </row>
    <row r="165" spans="1:31" ht="49.8" customHeight="1">
      <c r="A165" s="431">
        <f t="shared" si="4"/>
        <v>116</v>
      </c>
      <c r="B165" s="433"/>
      <c r="C165" s="434"/>
      <c r="D165" s="434"/>
      <c r="E165" s="434"/>
      <c r="F165" s="434"/>
      <c r="G165" s="434"/>
      <c r="H165" s="434"/>
      <c r="I165" s="434"/>
      <c r="J165" s="434"/>
      <c r="K165" s="435"/>
      <c r="L165" s="436"/>
      <c r="M165" s="437"/>
      <c r="N165" s="437"/>
      <c r="O165" s="437"/>
      <c r="P165" s="438"/>
      <c r="Q165" s="439"/>
      <c r="R165" s="440"/>
      <c r="S165" s="440"/>
      <c r="T165" s="440"/>
      <c r="U165" s="441"/>
      <c r="V165" s="257"/>
      <c r="W165" s="442"/>
      <c r="X165" s="442"/>
      <c r="Y165" s="442"/>
      <c r="Z165" s="444"/>
      <c r="AA165" s="445"/>
      <c r="AB165" s="446"/>
      <c r="AC165" s="317" t="str">
        <f>IFERROR(VLOOKUP(Z165,【参考】数式用!$A$4:$B$54,2,FALSE),"")</f>
        <v/>
      </c>
      <c r="AD165" s="209"/>
      <c r="AE165" s="208" t="str">
        <f>IF(B165="","",IF(AO165="総合事業","数式を削除して手入力",IFERROR(INDEX(【参考】数式用!$AT$3:$AV$452,MATCH(Q165&amp;V165,【参考】数式用!$AS$3:$AS$452,0),MATCH(VLOOKUP(Z165,【参考】数式用!$AW$2:$AX$53,2,FALSE),【参考】数式用!$AT$2:$AV$2,0)),10)))</f>
        <v/>
      </c>
    </row>
    <row r="166" spans="1:31" ht="49.8" customHeight="1">
      <c r="A166" s="431">
        <f t="shared" si="4"/>
        <v>117</v>
      </c>
      <c r="B166" s="433"/>
      <c r="C166" s="434"/>
      <c r="D166" s="434"/>
      <c r="E166" s="434"/>
      <c r="F166" s="434"/>
      <c r="G166" s="434"/>
      <c r="H166" s="434"/>
      <c r="I166" s="434"/>
      <c r="J166" s="434"/>
      <c r="K166" s="435"/>
      <c r="L166" s="436"/>
      <c r="M166" s="437"/>
      <c r="N166" s="437"/>
      <c r="O166" s="437"/>
      <c r="P166" s="438"/>
      <c r="Q166" s="439"/>
      <c r="R166" s="440"/>
      <c r="S166" s="440"/>
      <c r="T166" s="440"/>
      <c r="U166" s="441"/>
      <c r="V166" s="257"/>
      <c r="W166" s="442"/>
      <c r="X166" s="442"/>
      <c r="Y166" s="442"/>
      <c r="Z166" s="443"/>
      <c r="AA166" s="443"/>
      <c r="AB166" s="443"/>
      <c r="AC166" s="317" t="str">
        <f>IFERROR(VLOOKUP(Z166,【参考】数式用!$A$4:$B$54,2,FALSE),"")</f>
        <v/>
      </c>
      <c r="AD166" s="209"/>
      <c r="AE166" s="208" t="str">
        <f>IF(B166="","",IF(AO166="総合事業","数式を削除して手入力",IFERROR(INDEX(【参考】数式用!$AT$3:$AV$452,MATCH(Q166&amp;V166,【参考】数式用!$AS$3:$AS$452,0),MATCH(VLOOKUP(Z166,【参考】数式用!$AW$2:$AX$53,2,FALSE),【参考】数式用!$AT$2:$AV$2,0)),10)))</f>
        <v/>
      </c>
    </row>
    <row r="167" spans="1:31" ht="49.8" customHeight="1">
      <c r="A167" s="431">
        <f t="shared" si="4"/>
        <v>118</v>
      </c>
      <c r="B167" s="433"/>
      <c r="C167" s="434"/>
      <c r="D167" s="434"/>
      <c r="E167" s="434"/>
      <c r="F167" s="434"/>
      <c r="G167" s="434"/>
      <c r="H167" s="434"/>
      <c r="I167" s="434"/>
      <c r="J167" s="434"/>
      <c r="K167" s="435"/>
      <c r="L167" s="436"/>
      <c r="M167" s="437"/>
      <c r="N167" s="437"/>
      <c r="O167" s="437"/>
      <c r="P167" s="438"/>
      <c r="Q167" s="439"/>
      <c r="R167" s="440"/>
      <c r="S167" s="440"/>
      <c r="T167" s="440"/>
      <c r="U167" s="441"/>
      <c r="V167" s="257"/>
      <c r="W167" s="442"/>
      <c r="X167" s="442"/>
      <c r="Y167" s="442"/>
      <c r="Z167" s="442"/>
      <c r="AA167" s="442"/>
      <c r="AB167" s="442"/>
      <c r="AC167" s="317" t="str">
        <f>IFERROR(VLOOKUP(Z167,【参考】数式用!$A$4:$B$54,2,FALSE),"")</f>
        <v/>
      </c>
      <c r="AD167" s="209"/>
      <c r="AE167" s="208" t="str">
        <f>IF(B167="","",IF(AO167="総合事業","数式を削除して手入力",IFERROR(INDEX(【参考】数式用!$AT$3:$AV$452,MATCH(Q167&amp;V167,【参考】数式用!$AS$3:$AS$452,0),MATCH(VLOOKUP(Z167,【参考】数式用!$AW$2:$AX$53,2,FALSE),【参考】数式用!$AT$2:$AV$2,0)),10)))</f>
        <v/>
      </c>
    </row>
    <row r="168" spans="1:31" ht="49.8" customHeight="1">
      <c r="A168" s="431">
        <f t="shared" si="4"/>
        <v>119</v>
      </c>
      <c r="B168" s="433"/>
      <c r="C168" s="434"/>
      <c r="D168" s="434"/>
      <c r="E168" s="434"/>
      <c r="F168" s="434"/>
      <c r="G168" s="434"/>
      <c r="H168" s="434"/>
      <c r="I168" s="434"/>
      <c r="J168" s="434"/>
      <c r="K168" s="435"/>
      <c r="L168" s="436"/>
      <c r="M168" s="437"/>
      <c r="N168" s="437"/>
      <c r="O168" s="437"/>
      <c r="P168" s="438"/>
      <c r="Q168" s="439"/>
      <c r="R168" s="440"/>
      <c r="S168" s="440"/>
      <c r="T168" s="440"/>
      <c r="U168" s="441"/>
      <c r="V168" s="257"/>
      <c r="W168" s="442"/>
      <c r="X168" s="442"/>
      <c r="Y168" s="442"/>
      <c r="Z168" s="443"/>
      <c r="AA168" s="443"/>
      <c r="AB168" s="443"/>
      <c r="AC168" s="317" t="str">
        <f>IFERROR(VLOOKUP(Z168,【参考】数式用!$A$4:$B$54,2,FALSE),"")</f>
        <v/>
      </c>
      <c r="AD168" s="209"/>
      <c r="AE168" s="208" t="str">
        <f>IF(B168="","",IF(AO168="総合事業","数式を削除して手入力",IFERROR(INDEX(【参考】数式用!$AT$3:$AV$452,MATCH(Q168&amp;V168,【参考】数式用!$AS$3:$AS$452,0),MATCH(VLOOKUP(Z168,【参考】数式用!$AW$2:$AX$53,2,FALSE),【参考】数式用!$AT$2:$AV$2,0)),10)))</f>
        <v/>
      </c>
    </row>
    <row r="169" spans="1:31" ht="49.8" customHeight="1">
      <c r="A169" s="431">
        <f t="shared" si="4"/>
        <v>120</v>
      </c>
      <c r="B169" s="433"/>
      <c r="C169" s="434"/>
      <c r="D169" s="434"/>
      <c r="E169" s="434"/>
      <c r="F169" s="434"/>
      <c r="G169" s="434"/>
      <c r="H169" s="434"/>
      <c r="I169" s="434"/>
      <c r="J169" s="434"/>
      <c r="K169" s="435"/>
      <c r="L169" s="436"/>
      <c r="M169" s="437"/>
      <c r="N169" s="437"/>
      <c r="O169" s="437"/>
      <c r="P169" s="438"/>
      <c r="Q169" s="439"/>
      <c r="R169" s="440"/>
      <c r="S169" s="440"/>
      <c r="T169" s="440"/>
      <c r="U169" s="441"/>
      <c r="V169" s="257"/>
      <c r="W169" s="442"/>
      <c r="X169" s="442"/>
      <c r="Y169" s="442"/>
      <c r="Z169" s="443"/>
      <c r="AA169" s="443"/>
      <c r="AB169" s="443"/>
      <c r="AC169" s="317" t="str">
        <f>IFERROR(VLOOKUP(Z169,【参考】数式用!$A$4:$B$54,2,FALSE),"")</f>
        <v/>
      </c>
      <c r="AD169" s="209"/>
      <c r="AE169" s="208" t="str">
        <f>IF(B169="","",IF(AO169="総合事業","数式を削除して手入力",IFERROR(INDEX(【参考】数式用!$AT$3:$AV$452,MATCH(Q169&amp;V169,【参考】数式用!$AS$3:$AS$452,0),MATCH(VLOOKUP(Z169,【参考】数式用!$AW$2:$AX$53,2,FALSE),【参考】数式用!$AT$2:$AV$2,0)),10)))</f>
        <v/>
      </c>
    </row>
    <row r="170" spans="1:31" ht="49.8" customHeight="1">
      <c r="A170" s="431">
        <f t="shared" si="4"/>
        <v>121</v>
      </c>
      <c r="B170" s="433"/>
      <c r="C170" s="434"/>
      <c r="D170" s="434"/>
      <c r="E170" s="434"/>
      <c r="F170" s="434"/>
      <c r="G170" s="434"/>
      <c r="H170" s="434"/>
      <c r="I170" s="434"/>
      <c r="J170" s="434"/>
      <c r="K170" s="435"/>
      <c r="L170" s="436"/>
      <c r="M170" s="437"/>
      <c r="N170" s="437"/>
      <c r="O170" s="437"/>
      <c r="P170" s="438"/>
      <c r="Q170" s="439"/>
      <c r="R170" s="440"/>
      <c r="S170" s="440"/>
      <c r="T170" s="440"/>
      <c r="U170" s="441"/>
      <c r="V170" s="257"/>
      <c r="W170" s="442"/>
      <c r="X170" s="442"/>
      <c r="Y170" s="442"/>
      <c r="Z170" s="443"/>
      <c r="AA170" s="443"/>
      <c r="AB170" s="443"/>
      <c r="AC170" s="317" t="str">
        <f>IFERROR(VLOOKUP(Z170,【参考】数式用!$A$4:$B$54,2,FALSE),"")</f>
        <v/>
      </c>
      <c r="AD170" s="209"/>
      <c r="AE170" s="208" t="str">
        <f>IF(B170="","",IF(AO170="総合事業","数式を削除して手入力",IFERROR(INDEX(【参考】数式用!$AT$3:$AV$452,MATCH(Q170&amp;V170,【参考】数式用!$AS$3:$AS$452,0),MATCH(VLOOKUP(Z170,【参考】数式用!$AW$2:$AX$53,2,FALSE),【参考】数式用!$AT$2:$AV$2,0)),10)))</f>
        <v/>
      </c>
    </row>
    <row r="171" spans="1:31" ht="49.8" customHeight="1">
      <c r="A171" s="431">
        <f t="shared" si="4"/>
        <v>122</v>
      </c>
      <c r="B171" s="433"/>
      <c r="C171" s="434"/>
      <c r="D171" s="434"/>
      <c r="E171" s="434"/>
      <c r="F171" s="434"/>
      <c r="G171" s="434"/>
      <c r="H171" s="434"/>
      <c r="I171" s="434"/>
      <c r="J171" s="434"/>
      <c r="K171" s="435"/>
      <c r="L171" s="436"/>
      <c r="M171" s="437"/>
      <c r="N171" s="437"/>
      <c r="O171" s="437"/>
      <c r="P171" s="438"/>
      <c r="Q171" s="439"/>
      <c r="R171" s="440"/>
      <c r="S171" s="440"/>
      <c r="T171" s="440"/>
      <c r="U171" s="441"/>
      <c r="V171" s="257"/>
      <c r="W171" s="442"/>
      <c r="X171" s="442"/>
      <c r="Y171" s="442"/>
      <c r="Z171" s="443"/>
      <c r="AA171" s="443"/>
      <c r="AB171" s="443"/>
      <c r="AC171" s="317" t="str">
        <f>IFERROR(VLOOKUP(Z171,【参考】数式用!$A$4:$B$54,2,FALSE),"")</f>
        <v/>
      </c>
      <c r="AD171" s="209"/>
      <c r="AE171" s="208" t="str">
        <f>IF(B171="","",IF(AO171="総合事業","数式を削除して手入力",IFERROR(INDEX(【参考】数式用!$AT$3:$AV$452,MATCH(Q171&amp;V171,【参考】数式用!$AS$3:$AS$452,0),MATCH(VLOOKUP(Z171,【参考】数式用!$AW$2:$AX$53,2,FALSE),【参考】数式用!$AT$2:$AV$2,0)),10)))</f>
        <v/>
      </c>
    </row>
    <row r="172" spans="1:31" ht="49.8" customHeight="1">
      <c r="A172" s="431">
        <f t="shared" si="4"/>
        <v>123</v>
      </c>
      <c r="B172" s="433"/>
      <c r="C172" s="434"/>
      <c r="D172" s="434"/>
      <c r="E172" s="434"/>
      <c r="F172" s="434"/>
      <c r="G172" s="434"/>
      <c r="H172" s="434"/>
      <c r="I172" s="434"/>
      <c r="J172" s="434"/>
      <c r="K172" s="435"/>
      <c r="L172" s="436"/>
      <c r="M172" s="437"/>
      <c r="N172" s="437"/>
      <c r="O172" s="437"/>
      <c r="P172" s="438"/>
      <c r="Q172" s="439"/>
      <c r="R172" s="440"/>
      <c r="S172" s="440"/>
      <c r="T172" s="440"/>
      <c r="U172" s="441"/>
      <c r="V172" s="257"/>
      <c r="W172" s="442"/>
      <c r="X172" s="442"/>
      <c r="Y172" s="442"/>
      <c r="Z172" s="443"/>
      <c r="AA172" s="443"/>
      <c r="AB172" s="443"/>
      <c r="AC172" s="317" t="str">
        <f>IFERROR(VLOOKUP(Z172,【参考】数式用!$A$4:$B$54,2,FALSE),"")</f>
        <v/>
      </c>
      <c r="AD172" s="209"/>
      <c r="AE172" s="208" t="str">
        <f>IF(B172="","",IF(AO172="総合事業","数式を削除して手入力",IFERROR(INDEX(【参考】数式用!$AT$3:$AV$452,MATCH(Q172&amp;V172,【参考】数式用!$AS$3:$AS$452,0),MATCH(VLOOKUP(Z172,【参考】数式用!$AW$2:$AX$53,2,FALSE),【参考】数式用!$AT$2:$AV$2,0)),10)))</f>
        <v/>
      </c>
    </row>
    <row r="173" spans="1:31" ht="49.8" customHeight="1">
      <c r="A173" s="431">
        <f t="shared" si="4"/>
        <v>124</v>
      </c>
      <c r="B173" s="433"/>
      <c r="C173" s="434"/>
      <c r="D173" s="434"/>
      <c r="E173" s="434"/>
      <c r="F173" s="434"/>
      <c r="G173" s="434"/>
      <c r="H173" s="434"/>
      <c r="I173" s="434"/>
      <c r="J173" s="434"/>
      <c r="K173" s="435"/>
      <c r="L173" s="436"/>
      <c r="M173" s="437"/>
      <c r="N173" s="437"/>
      <c r="O173" s="437"/>
      <c r="P173" s="438"/>
      <c r="Q173" s="439"/>
      <c r="R173" s="440"/>
      <c r="S173" s="440"/>
      <c r="T173" s="440"/>
      <c r="U173" s="441"/>
      <c r="V173" s="257"/>
      <c r="W173" s="442"/>
      <c r="X173" s="442"/>
      <c r="Y173" s="442"/>
      <c r="Z173" s="443"/>
      <c r="AA173" s="443"/>
      <c r="AB173" s="443"/>
      <c r="AC173" s="317" t="str">
        <f>IFERROR(VLOOKUP(Z173,【参考】数式用!$A$4:$B$54,2,FALSE),"")</f>
        <v/>
      </c>
      <c r="AD173" s="209"/>
      <c r="AE173" s="208" t="str">
        <f>IF(B173="","",IF(AO173="総合事業","数式を削除して手入力",IFERROR(INDEX(【参考】数式用!$AT$3:$AV$452,MATCH(Q173&amp;V173,【参考】数式用!$AS$3:$AS$452,0),MATCH(VLOOKUP(Z173,【参考】数式用!$AW$2:$AX$53,2,FALSE),【参考】数式用!$AT$2:$AV$2,0)),10)))</f>
        <v/>
      </c>
    </row>
    <row r="174" spans="1:31" ht="49.8" customHeight="1">
      <c r="A174" s="431">
        <f t="shared" si="4"/>
        <v>125</v>
      </c>
      <c r="B174" s="433"/>
      <c r="C174" s="434"/>
      <c r="D174" s="434"/>
      <c r="E174" s="434"/>
      <c r="F174" s="434"/>
      <c r="G174" s="434"/>
      <c r="H174" s="434"/>
      <c r="I174" s="434"/>
      <c r="J174" s="434"/>
      <c r="K174" s="435"/>
      <c r="L174" s="436"/>
      <c r="M174" s="437"/>
      <c r="N174" s="437"/>
      <c r="O174" s="437"/>
      <c r="P174" s="438"/>
      <c r="Q174" s="439"/>
      <c r="R174" s="440"/>
      <c r="S174" s="440"/>
      <c r="T174" s="440"/>
      <c r="U174" s="441"/>
      <c r="V174" s="257"/>
      <c r="W174" s="442"/>
      <c r="X174" s="442"/>
      <c r="Y174" s="442"/>
      <c r="Z174" s="443"/>
      <c r="AA174" s="443"/>
      <c r="AB174" s="443"/>
      <c r="AC174" s="317" t="str">
        <f>IFERROR(VLOOKUP(Z174,【参考】数式用!$A$4:$B$54,2,FALSE),"")</f>
        <v/>
      </c>
      <c r="AD174" s="209"/>
      <c r="AE174" s="208" t="str">
        <f>IF(B174="","",IF(AO174="総合事業","数式を削除して手入力",IFERROR(INDEX(【参考】数式用!$AT$3:$AV$452,MATCH(Q174&amp;V174,【参考】数式用!$AS$3:$AS$452,0),MATCH(VLOOKUP(Z174,【参考】数式用!$AW$2:$AX$53,2,FALSE),【参考】数式用!$AT$2:$AV$2,0)),10)))</f>
        <v/>
      </c>
    </row>
    <row r="175" spans="1:31" ht="49.8" customHeight="1">
      <c r="A175" s="431">
        <f t="shared" si="4"/>
        <v>126</v>
      </c>
      <c r="B175" s="433"/>
      <c r="C175" s="434"/>
      <c r="D175" s="434"/>
      <c r="E175" s="434"/>
      <c r="F175" s="434"/>
      <c r="G175" s="434"/>
      <c r="H175" s="434"/>
      <c r="I175" s="434"/>
      <c r="J175" s="434"/>
      <c r="K175" s="435"/>
      <c r="L175" s="436"/>
      <c r="M175" s="437"/>
      <c r="N175" s="437"/>
      <c r="O175" s="437"/>
      <c r="P175" s="438"/>
      <c r="Q175" s="439"/>
      <c r="R175" s="440"/>
      <c r="S175" s="440"/>
      <c r="T175" s="440"/>
      <c r="U175" s="441"/>
      <c r="V175" s="257"/>
      <c r="W175" s="442"/>
      <c r="X175" s="442"/>
      <c r="Y175" s="442"/>
      <c r="Z175" s="443"/>
      <c r="AA175" s="443"/>
      <c r="AB175" s="443"/>
      <c r="AC175" s="317" t="str">
        <f>IFERROR(VLOOKUP(Z175,【参考】数式用!$A$4:$B$54,2,FALSE),"")</f>
        <v/>
      </c>
      <c r="AD175" s="209"/>
      <c r="AE175" s="208" t="str">
        <f>IF(B175="","",IF(AO175="総合事業","数式を削除して手入力",IFERROR(INDEX(【参考】数式用!$AT$3:$AV$452,MATCH(Q175&amp;V175,【参考】数式用!$AS$3:$AS$452,0),MATCH(VLOOKUP(Z175,【参考】数式用!$AW$2:$AX$53,2,FALSE),【参考】数式用!$AT$2:$AV$2,0)),10)))</f>
        <v/>
      </c>
    </row>
    <row r="176" spans="1:31" ht="49.8" customHeight="1">
      <c r="A176" s="431">
        <f t="shared" si="4"/>
        <v>127</v>
      </c>
      <c r="B176" s="433"/>
      <c r="C176" s="434"/>
      <c r="D176" s="434"/>
      <c r="E176" s="434"/>
      <c r="F176" s="434"/>
      <c r="G176" s="434"/>
      <c r="H176" s="434"/>
      <c r="I176" s="434"/>
      <c r="J176" s="434"/>
      <c r="K176" s="435"/>
      <c r="L176" s="436"/>
      <c r="M176" s="437"/>
      <c r="N176" s="437"/>
      <c r="O176" s="437"/>
      <c r="P176" s="438"/>
      <c r="Q176" s="439"/>
      <c r="R176" s="440"/>
      <c r="S176" s="440"/>
      <c r="T176" s="440"/>
      <c r="U176" s="441"/>
      <c r="V176" s="257"/>
      <c r="W176" s="442"/>
      <c r="X176" s="442"/>
      <c r="Y176" s="442"/>
      <c r="Z176" s="443"/>
      <c r="AA176" s="443"/>
      <c r="AB176" s="443"/>
      <c r="AC176" s="317" t="str">
        <f>IFERROR(VLOOKUP(Z176,【参考】数式用!$A$4:$B$54,2,FALSE),"")</f>
        <v/>
      </c>
      <c r="AD176" s="209"/>
      <c r="AE176" s="208" t="str">
        <f>IF(B176="","",IF(AO176="総合事業","数式を削除して手入力",IFERROR(INDEX(【参考】数式用!$AT$3:$AV$452,MATCH(Q176&amp;V176,【参考】数式用!$AS$3:$AS$452,0),MATCH(VLOOKUP(Z176,【参考】数式用!$AW$2:$AX$53,2,FALSE),【参考】数式用!$AT$2:$AV$2,0)),10)))</f>
        <v/>
      </c>
    </row>
    <row r="177" spans="1:31" ht="49.8" customHeight="1">
      <c r="A177" s="431">
        <f t="shared" si="4"/>
        <v>128</v>
      </c>
      <c r="B177" s="433"/>
      <c r="C177" s="434"/>
      <c r="D177" s="434"/>
      <c r="E177" s="434"/>
      <c r="F177" s="434"/>
      <c r="G177" s="434"/>
      <c r="H177" s="434"/>
      <c r="I177" s="434"/>
      <c r="J177" s="434"/>
      <c r="K177" s="435"/>
      <c r="L177" s="436"/>
      <c r="M177" s="437"/>
      <c r="N177" s="437"/>
      <c r="O177" s="437"/>
      <c r="P177" s="438"/>
      <c r="Q177" s="439"/>
      <c r="R177" s="440"/>
      <c r="S177" s="440"/>
      <c r="T177" s="440"/>
      <c r="U177" s="441"/>
      <c r="V177" s="257"/>
      <c r="W177" s="442"/>
      <c r="X177" s="442"/>
      <c r="Y177" s="442"/>
      <c r="Z177" s="443"/>
      <c r="AA177" s="443"/>
      <c r="AB177" s="443"/>
      <c r="AC177" s="317" t="str">
        <f>IFERROR(VLOOKUP(Z177,【参考】数式用!$A$4:$B$54,2,FALSE),"")</f>
        <v/>
      </c>
      <c r="AD177" s="209"/>
      <c r="AE177" s="208" t="str">
        <f>IF(B177="","",IF(AO177="総合事業","数式を削除して手入力",IFERROR(INDEX(【参考】数式用!$AT$3:$AV$452,MATCH(Q177&amp;V177,【参考】数式用!$AS$3:$AS$452,0),MATCH(VLOOKUP(Z177,【参考】数式用!$AW$2:$AX$53,2,FALSE),【参考】数式用!$AT$2:$AV$2,0)),10)))</f>
        <v/>
      </c>
    </row>
    <row r="178" spans="1:31" ht="49.8" customHeight="1">
      <c r="A178" s="431">
        <f t="shared" si="4"/>
        <v>129</v>
      </c>
      <c r="B178" s="433"/>
      <c r="C178" s="434"/>
      <c r="D178" s="434"/>
      <c r="E178" s="434"/>
      <c r="F178" s="434"/>
      <c r="G178" s="434"/>
      <c r="H178" s="434"/>
      <c r="I178" s="434"/>
      <c r="J178" s="434"/>
      <c r="K178" s="435"/>
      <c r="L178" s="436"/>
      <c r="M178" s="437"/>
      <c r="N178" s="437"/>
      <c r="O178" s="437"/>
      <c r="P178" s="438"/>
      <c r="Q178" s="439"/>
      <c r="R178" s="440"/>
      <c r="S178" s="440"/>
      <c r="T178" s="440"/>
      <c r="U178" s="441"/>
      <c r="V178" s="257"/>
      <c r="W178" s="442"/>
      <c r="X178" s="442"/>
      <c r="Y178" s="442"/>
      <c r="Z178" s="443"/>
      <c r="AA178" s="443"/>
      <c r="AB178" s="443"/>
      <c r="AC178" s="317" t="str">
        <f>IFERROR(VLOOKUP(Z178,【参考】数式用!$A$4:$B$54,2,FALSE),"")</f>
        <v/>
      </c>
      <c r="AD178" s="209"/>
      <c r="AE178" s="208" t="str">
        <f>IF(B178="","",IF(AO178="総合事業","数式を削除して手入力",IFERROR(INDEX(【参考】数式用!$AT$3:$AV$452,MATCH(Q178&amp;V178,【参考】数式用!$AS$3:$AS$452,0),MATCH(VLOOKUP(Z178,【参考】数式用!$AW$2:$AX$53,2,FALSE),【参考】数式用!$AT$2:$AV$2,0)),10)))</f>
        <v/>
      </c>
    </row>
    <row r="179" spans="1:31" ht="49.8" customHeight="1">
      <c r="A179" s="431">
        <f t="shared" si="4"/>
        <v>130</v>
      </c>
      <c r="B179" s="433"/>
      <c r="C179" s="434"/>
      <c r="D179" s="434"/>
      <c r="E179" s="434"/>
      <c r="F179" s="434"/>
      <c r="G179" s="434"/>
      <c r="H179" s="434"/>
      <c r="I179" s="434"/>
      <c r="J179" s="434"/>
      <c r="K179" s="435"/>
      <c r="L179" s="436"/>
      <c r="M179" s="437"/>
      <c r="N179" s="437"/>
      <c r="O179" s="437"/>
      <c r="P179" s="438"/>
      <c r="Q179" s="439"/>
      <c r="R179" s="440"/>
      <c r="S179" s="440"/>
      <c r="T179" s="440"/>
      <c r="U179" s="441"/>
      <c r="V179" s="257"/>
      <c r="W179" s="442"/>
      <c r="X179" s="442"/>
      <c r="Y179" s="442"/>
      <c r="Z179" s="443"/>
      <c r="AA179" s="443"/>
      <c r="AB179" s="443"/>
      <c r="AC179" s="317" t="str">
        <f>IFERROR(VLOOKUP(Z179,【参考】数式用!$A$4:$B$54,2,FALSE),"")</f>
        <v/>
      </c>
      <c r="AD179" s="209"/>
      <c r="AE179" s="208" t="str">
        <f>IF(B179="","",IF(AO179="総合事業","数式を削除して手入力",IFERROR(INDEX(【参考】数式用!$AT$3:$AV$452,MATCH(Q179&amp;V179,【参考】数式用!$AS$3:$AS$452,0),MATCH(VLOOKUP(Z179,【参考】数式用!$AW$2:$AX$53,2,FALSE),【参考】数式用!$AT$2:$AV$2,0)),10)))</f>
        <v/>
      </c>
    </row>
    <row r="180" spans="1:31" ht="49.8" customHeight="1">
      <c r="A180" s="431">
        <f t="shared" si="4"/>
        <v>131</v>
      </c>
      <c r="B180" s="433"/>
      <c r="C180" s="434"/>
      <c r="D180" s="434"/>
      <c r="E180" s="434"/>
      <c r="F180" s="434"/>
      <c r="G180" s="434"/>
      <c r="H180" s="434"/>
      <c r="I180" s="434"/>
      <c r="J180" s="434"/>
      <c r="K180" s="435"/>
      <c r="L180" s="436"/>
      <c r="M180" s="437"/>
      <c r="N180" s="437"/>
      <c r="O180" s="437"/>
      <c r="P180" s="438"/>
      <c r="Q180" s="439"/>
      <c r="R180" s="440"/>
      <c r="S180" s="440"/>
      <c r="T180" s="440"/>
      <c r="U180" s="441"/>
      <c r="V180" s="257"/>
      <c r="W180" s="442"/>
      <c r="X180" s="442"/>
      <c r="Y180" s="442"/>
      <c r="Z180" s="443"/>
      <c r="AA180" s="443"/>
      <c r="AB180" s="443"/>
      <c r="AC180" s="317" t="str">
        <f>IFERROR(VLOOKUP(Z180,【参考】数式用!$A$4:$B$54,2,FALSE),"")</f>
        <v/>
      </c>
      <c r="AD180" s="209"/>
      <c r="AE180" s="208" t="str">
        <f>IF(B180="","",IF(AO180="総合事業","数式を削除して手入力",IFERROR(INDEX(【参考】数式用!$AT$3:$AV$452,MATCH(Q180&amp;V180,【参考】数式用!$AS$3:$AS$452,0),MATCH(VLOOKUP(Z180,【参考】数式用!$AW$2:$AX$53,2,FALSE),【参考】数式用!$AT$2:$AV$2,0)),10)))</f>
        <v/>
      </c>
    </row>
    <row r="181" spans="1:31" ht="49.8" customHeight="1">
      <c r="A181" s="431">
        <f t="shared" si="4"/>
        <v>132</v>
      </c>
      <c r="B181" s="433"/>
      <c r="C181" s="434"/>
      <c r="D181" s="434"/>
      <c r="E181" s="434"/>
      <c r="F181" s="434"/>
      <c r="G181" s="434"/>
      <c r="H181" s="434"/>
      <c r="I181" s="434"/>
      <c r="J181" s="434"/>
      <c r="K181" s="435"/>
      <c r="L181" s="436"/>
      <c r="M181" s="437"/>
      <c r="N181" s="437"/>
      <c r="O181" s="437"/>
      <c r="P181" s="438"/>
      <c r="Q181" s="439"/>
      <c r="R181" s="440"/>
      <c r="S181" s="440"/>
      <c r="T181" s="440"/>
      <c r="U181" s="441"/>
      <c r="V181" s="257"/>
      <c r="W181" s="442"/>
      <c r="X181" s="442"/>
      <c r="Y181" s="442"/>
      <c r="Z181" s="443"/>
      <c r="AA181" s="443"/>
      <c r="AB181" s="443"/>
      <c r="AC181" s="317" t="str">
        <f>IFERROR(VLOOKUP(Z181,【参考】数式用!$A$4:$B$54,2,FALSE),"")</f>
        <v/>
      </c>
      <c r="AD181" s="209"/>
      <c r="AE181" s="208" t="str">
        <f>IF(B181="","",IF(AO181="総合事業","数式を削除して手入力",IFERROR(INDEX(【参考】数式用!$AT$3:$AV$452,MATCH(Q181&amp;V181,【参考】数式用!$AS$3:$AS$452,0),MATCH(VLOOKUP(Z181,【参考】数式用!$AW$2:$AX$53,2,FALSE),【参考】数式用!$AT$2:$AV$2,0)),10)))</f>
        <v/>
      </c>
    </row>
    <row r="182" spans="1:31" ht="49.8" customHeight="1">
      <c r="A182" s="431">
        <f t="shared" si="4"/>
        <v>133</v>
      </c>
      <c r="B182" s="433"/>
      <c r="C182" s="434"/>
      <c r="D182" s="434"/>
      <c r="E182" s="434"/>
      <c r="F182" s="434"/>
      <c r="G182" s="434"/>
      <c r="H182" s="434"/>
      <c r="I182" s="434"/>
      <c r="J182" s="434"/>
      <c r="K182" s="435"/>
      <c r="L182" s="436"/>
      <c r="M182" s="437"/>
      <c r="N182" s="437"/>
      <c r="O182" s="437"/>
      <c r="P182" s="438"/>
      <c r="Q182" s="439"/>
      <c r="R182" s="440"/>
      <c r="S182" s="440"/>
      <c r="T182" s="440"/>
      <c r="U182" s="441"/>
      <c r="V182" s="257"/>
      <c r="W182" s="442"/>
      <c r="X182" s="442"/>
      <c r="Y182" s="442"/>
      <c r="Z182" s="443"/>
      <c r="AA182" s="443"/>
      <c r="AB182" s="443"/>
      <c r="AC182" s="317" t="str">
        <f>IFERROR(VLOOKUP(Z182,【参考】数式用!$A$4:$B$54,2,FALSE),"")</f>
        <v/>
      </c>
      <c r="AD182" s="209"/>
      <c r="AE182" s="208" t="str">
        <f>IF(B182="","",IF(AO182="総合事業","数式を削除して手入力",IFERROR(INDEX(【参考】数式用!$AT$3:$AV$452,MATCH(Q182&amp;V182,【参考】数式用!$AS$3:$AS$452,0),MATCH(VLOOKUP(Z182,【参考】数式用!$AW$2:$AX$53,2,FALSE),【参考】数式用!$AT$2:$AV$2,0)),10)))</f>
        <v/>
      </c>
    </row>
    <row r="183" spans="1:31" ht="49.8" customHeight="1">
      <c r="A183" s="431">
        <f t="shared" si="4"/>
        <v>134</v>
      </c>
      <c r="B183" s="433"/>
      <c r="C183" s="434"/>
      <c r="D183" s="434"/>
      <c r="E183" s="434"/>
      <c r="F183" s="434"/>
      <c r="G183" s="434"/>
      <c r="H183" s="434"/>
      <c r="I183" s="434"/>
      <c r="J183" s="434"/>
      <c r="K183" s="435"/>
      <c r="L183" s="436"/>
      <c r="M183" s="437"/>
      <c r="N183" s="437"/>
      <c r="O183" s="437"/>
      <c r="P183" s="438"/>
      <c r="Q183" s="439"/>
      <c r="R183" s="440"/>
      <c r="S183" s="440"/>
      <c r="T183" s="440"/>
      <c r="U183" s="441"/>
      <c r="V183" s="257"/>
      <c r="W183" s="442"/>
      <c r="X183" s="442"/>
      <c r="Y183" s="442"/>
      <c r="Z183" s="443"/>
      <c r="AA183" s="443"/>
      <c r="AB183" s="443"/>
      <c r="AC183" s="317" t="str">
        <f>IFERROR(VLOOKUP(Z183,【参考】数式用!$A$4:$B$54,2,FALSE),"")</f>
        <v/>
      </c>
      <c r="AD183" s="209"/>
      <c r="AE183" s="208" t="str">
        <f>IF(B183="","",IF(AO183="総合事業","数式を削除して手入力",IFERROR(INDEX(【参考】数式用!$AT$3:$AV$452,MATCH(Q183&amp;V183,【参考】数式用!$AS$3:$AS$452,0),MATCH(VLOOKUP(Z183,【参考】数式用!$AW$2:$AX$53,2,FALSE),【参考】数式用!$AT$2:$AV$2,0)),10)))</f>
        <v/>
      </c>
    </row>
    <row r="184" spans="1:31" ht="49.8" customHeight="1">
      <c r="A184" s="431">
        <f t="shared" si="4"/>
        <v>135</v>
      </c>
      <c r="B184" s="433"/>
      <c r="C184" s="434"/>
      <c r="D184" s="434"/>
      <c r="E184" s="434"/>
      <c r="F184" s="434"/>
      <c r="G184" s="434"/>
      <c r="H184" s="434"/>
      <c r="I184" s="434"/>
      <c r="J184" s="434"/>
      <c r="K184" s="435"/>
      <c r="L184" s="436"/>
      <c r="M184" s="437"/>
      <c r="N184" s="437"/>
      <c r="O184" s="437"/>
      <c r="P184" s="438"/>
      <c r="Q184" s="439"/>
      <c r="R184" s="440"/>
      <c r="S184" s="440"/>
      <c r="T184" s="440"/>
      <c r="U184" s="441"/>
      <c r="V184" s="257"/>
      <c r="W184" s="442"/>
      <c r="X184" s="442"/>
      <c r="Y184" s="442"/>
      <c r="Z184" s="443"/>
      <c r="AA184" s="443"/>
      <c r="AB184" s="443"/>
      <c r="AC184" s="317" t="str">
        <f>IFERROR(VLOOKUP(Z184,【参考】数式用!$A$4:$B$54,2,FALSE),"")</f>
        <v/>
      </c>
      <c r="AD184" s="209"/>
      <c r="AE184" s="208" t="str">
        <f>IF(B184="","",IF(AO184="総合事業","数式を削除して手入力",IFERROR(INDEX(【参考】数式用!$AT$3:$AV$452,MATCH(Q184&amp;V184,【参考】数式用!$AS$3:$AS$452,0),MATCH(VLOOKUP(Z184,【参考】数式用!$AW$2:$AX$53,2,FALSE),【参考】数式用!$AT$2:$AV$2,0)),10)))</f>
        <v/>
      </c>
    </row>
    <row r="185" spans="1:31" ht="49.8" customHeight="1">
      <c r="A185" s="431">
        <f t="shared" si="4"/>
        <v>136</v>
      </c>
      <c r="B185" s="433"/>
      <c r="C185" s="434"/>
      <c r="D185" s="434"/>
      <c r="E185" s="434"/>
      <c r="F185" s="434"/>
      <c r="G185" s="434"/>
      <c r="H185" s="434"/>
      <c r="I185" s="434"/>
      <c r="J185" s="434"/>
      <c r="K185" s="435"/>
      <c r="L185" s="436"/>
      <c r="M185" s="437"/>
      <c r="N185" s="437"/>
      <c r="O185" s="437"/>
      <c r="P185" s="438"/>
      <c r="Q185" s="439"/>
      <c r="R185" s="440"/>
      <c r="S185" s="440"/>
      <c r="T185" s="440"/>
      <c r="U185" s="441"/>
      <c r="V185" s="257"/>
      <c r="W185" s="442"/>
      <c r="X185" s="442"/>
      <c r="Y185" s="442"/>
      <c r="Z185" s="443"/>
      <c r="AA185" s="443"/>
      <c r="AB185" s="443"/>
      <c r="AC185" s="317" t="str">
        <f>IFERROR(VLOOKUP(Z185,【参考】数式用!$A$4:$B$54,2,FALSE),"")</f>
        <v/>
      </c>
      <c r="AD185" s="209"/>
      <c r="AE185" s="208" t="str">
        <f>IF(B185="","",IF(AO185="総合事業","数式を削除して手入力",IFERROR(INDEX(【参考】数式用!$AT$3:$AV$452,MATCH(Q185&amp;V185,【参考】数式用!$AS$3:$AS$452,0),MATCH(VLOOKUP(Z185,【参考】数式用!$AW$2:$AX$53,2,FALSE),【参考】数式用!$AT$2:$AV$2,0)),10)))</f>
        <v/>
      </c>
    </row>
    <row r="186" spans="1:31" ht="49.8" customHeight="1">
      <c r="A186" s="431">
        <f t="shared" si="4"/>
        <v>137</v>
      </c>
      <c r="B186" s="433"/>
      <c r="C186" s="434"/>
      <c r="D186" s="434"/>
      <c r="E186" s="434"/>
      <c r="F186" s="434"/>
      <c r="G186" s="434"/>
      <c r="H186" s="434"/>
      <c r="I186" s="434"/>
      <c r="J186" s="434"/>
      <c r="K186" s="435"/>
      <c r="L186" s="436"/>
      <c r="M186" s="437"/>
      <c r="N186" s="437"/>
      <c r="O186" s="437"/>
      <c r="P186" s="438"/>
      <c r="Q186" s="439"/>
      <c r="R186" s="440"/>
      <c r="S186" s="440"/>
      <c r="T186" s="440"/>
      <c r="U186" s="441"/>
      <c r="V186" s="257"/>
      <c r="W186" s="442"/>
      <c r="X186" s="442"/>
      <c r="Y186" s="442"/>
      <c r="Z186" s="443"/>
      <c r="AA186" s="443"/>
      <c r="AB186" s="443"/>
      <c r="AC186" s="317" t="str">
        <f>IFERROR(VLOOKUP(Z186,【参考】数式用!$A$4:$B$54,2,FALSE),"")</f>
        <v/>
      </c>
      <c r="AD186" s="209"/>
      <c r="AE186" s="208" t="str">
        <f>IF(B186="","",IF(AO186="総合事業","数式を削除して手入力",IFERROR(INDEX(【参考】数式用!$AT$3:$AV$452,MATCH(Q186&amp;V186,【参考】数式用!$AS$3:$AS$452,0),MATCH(VLOOKUP(Z186,【参考】数式用!$AW$2:$AX$53,2,FALSE),【参考】数式用!$AT$2:$AV$2,0)),10)))</f>
        <v/>
      </c>
    </row>
    <row r="187" spans="1:31" ht="49.8" customHeight="1">
      <c r="A187" s="431">
        <f t="shared" si="4"/>
        <v>138</v>
      </c>
      <c r="B187" s="433"/>
      <c r="C187" s="434"/>
      <c r="D187" s="434"/>
      <c r="E187" s="434"/>
      <c r="F187" s="434"/>
      <c r="G187" s="434"/>
      <c r="H187" s="434"/>
      <c r="I187" s="434"/>
      <c r="J187" s="434"/>
      <c r="K187" s="435"/>
      <c r="L187" s="436"/>
      <c r="M187" s="437"/>
      <c r="N187" s="437"/>
      <c r="O187" s="437"/>
      <c r="P187" s="438"/>
      <c r="Q187" s="439"/>
      <c r="R187" s="440"/>
      <c r="S187" s="440"/>
      <c r="T187" s="440"/>
      <c r="U187" s="441"/>
      <c r="V187" s="257"/>
      <c r="W187" s="442"/>
      <c r="X187" s="442"/>
      <c r="Y187" s="442"/>
      <c r="Z187" s="443"/>
      <c r="AA187" s="443"/>
      <c r="AB187" s="443"/>
      <c r="AC187" s="317" t="str">
        <f>IFERROR(VLOOKUP(Z187,【参考】数式用!$A$4:$B$54,2,FALSE),"")</f>
        <v/>
      </c>
      <c r="AD187" s="209"/>
      <c r="AE187" s="208" t="str">
        <f>IF(B187="","",IF(AO187="総合事業","数式を削除して手入力",IFERROR(INDEX(【参考】数式用!$AT$3:$AV$452,MATCH(Q187&amp;V187,【参考】数式用!$AS$3:$AS$452,0),MATCH(VLOOKUP(Z187,【参考】数式用!$AW$2:$AX$53,2,FALSE),【参考】数式用!$AT$2:$AV$2,0)),10)))</f>
        <v/>
      </c>
    </row>
    <row r="188" spans="1:31" ht="49.8" customHeight="1">
      <c r="A188" s="431">
        <f t="shared" si="4"/>
        <v>139</v>
      </c>
      <c r="B188" s="433"/>
      <c r="C188" s="434"/>
      <c r="D188" s="434"/>
      <c r="E188" s="434"/>
      <c r="F188" s="434"/>
      <c r="G188" s="434"/>
      <c r="H188" s="434"/>
      <c r="I188" s="434"/>
      <c r="J188" s="434"/>
      <c r="K188" s="435"/>
      <c r="L188" s="436"/>
      <c r="M188" s="437"/>
      <c r="N188" s="437"/>
      <c r="O188" s="437"/>
      <c r="P188" s="438"/>
      <c r="Q188" s="439"/>
      <c r="R188" s="440"/>
      <c r="S188" s="440"/>
      <c r="T188" s="440"/>
      <c r="U188" s="441"/>
      <c r="V188" s="257"/>
      <c r="W188" s="442"/>
      <c r="X188" s="442"/>
      <c r="Y188" s="442"/>
      <c r="Z188" s="443"/>
      <c r="AA188" s="443"/>
      <c r="AB188" s="443"/>
      <c r="AC188" s="317" t="str">
        <f>IFERROR(VLOOKUP(Z188,【参考】数式用!$A$4:$B$54,2,FALSE),"")</f>
        <v/>
      </c>
      <c r="AD188" s="209"/>
      <c r="AE188" s="208" t="str">
        <f>IF(B188="","",IF(AO188="総合事業","数式を削除して手入力",IFERROR(INDEX(【参考】数式用!$AT$3:$AV$452,MATCH(Q188&amp;V188,【参考】数式用!$AS$3:$AS$452,0),MATCH(VLOOKUP(Z188,【参考】数式用!$AW$2:$AX$53,2,FALSE),【参考】数式用!$AT$2:$AV$2,0)),10)))</f>
        <v/>
      </c>
    </row>
    <row r="189" spans="1:31" ht="49.8" customHeight="1">
      <c r="A189" s="431">
        <f t="shared" si="4"/>
        <v>140</v>
      </c>
      <c r="B189" s="433"/>
      <c r="C189" s="434"/>
      <c r="D189" s="434"/>
      <c r="E189" s="434"/>
      <c r="F189" s="434"/>
      <c r="G189" s="434"/>
      <c r="H189" s="434"/>
      <c r="I189" s="434"/>
      <c r="J189" s="434"/>
      <c r="K189" s="435"/>
      <c r="L189" s="436"/>
      <c r="M189" s="437"/>
      <c r="N189" s="437"/>
      <c r="O189" s="437"/>
      <c r="P189" s="438"/>
      <c r="Q189" s="439"/>
      <c r="R189" s="440"/>
      <c r="S189" s="440"/>
      <c r="T189" s="440"/>
      <c r="U189" s="441"/>
      <c r="V189" s="257"/>
      <c r="W189" s="442"/>
      <c r="X189" s="442"/>
      <c r="Y189" s="442"/>
      <c r="Z189" s="443"/>
      <c r="AA189" s="443"/>
      <c r="AB189" s="443"/>
      <c r="AC189" s="317" t="str">
        <f>IFERROR(VLOOKUP(Z189,【参考】数式用!$A$4:$B$54,2,FALSE),"")</f>
        <v/>
      </c>
      <c r="AD189" s="209"/>
      <c r="AE189" s="208" t="str">
        <f>IF(B189="","",IF(AO189="総合事業","数式を削除して手入力",IFERROR(INDEX(【参考】数式用!$AT$3:$AV$452,MATCH(Q189&amp;V189,【参考】数式用!$AS$3:$AS$452,0),MATCH(VLOOKUP(Z189,【参考】数式用!$AW$2:$AX$53,2,FALSE),【参考】数式用!$AT$2:$AV$2,0)),10)))</f>
        <v/>
      </c>
    </row>
    <row r="190" spans="1:31" ht="49.8" customHeight="1">
      <c r="A190" s="431">
        <f t="shared" si="4"/>
        <v>141</v>
      </c>
      <c r="B190" s="433"/>
      <c r="C190" s="434"/>
      <c r="D190" s="434"/>
      <c r="E190" s="434"/>
      <c r="F190" s="434"/>
      <c r="G190" s="434"/>
      <c r="H190" s="434"/>
      <c r="I190" s="434"/>
      <c r="J190" s="434"/>
      <c r="K190" s="435"/>
      <c r="L190" s="436"/>
      <c r="M190" s="437"/>
      <c r="N190" s="437"/>
      <c r="O190" s="437"/>
      <c r="P190" s="438"/>
      <c r="Q190" s="439"/>
      <c r="R190" s="440"/>
      <c r="S190" s="440"/>
      <c r="T190" s="440"/>
      <c r="U190" s="441"/>
      <c r="V190" s="257"/>
      <c r="W190" s="442"/>
      <c r="X190" s="442"/>
      <c r="Y190" s="442"/>
      <c r="Z190" s="443"/>
      <c r="AA190" s="443"/>
      <c r="AB190" s="443"/>
      <c r="AC190" s="317" t="str">
        <f>IFERROR(VLOOKUP(Z190,【参考】数式用!$A$4:$B$54,2,FALSE),"")</f>
        <v/>
      </c>
      <c r="AD190" s="209"/>
      <c r="AE190" s="208" t="str">
        <f>IF(B190="","",IF(AO190="総合事業","数式を削除して手入力",IFERROR(INDEX(【参考】数式用!$AT$3:$AV$452,MATCH(Q190&amp;V190,【参考】数式用!$AS$3:$AS$452,0),MATCH(VLOOKUP(Z190,【参考】数式用!$AW$2:$AX$53,2,FALSE),【参考】数式用!$AT$2:$AV$2,0)),10)))</f>
        <v/>
      </c>
    </row>
    <row r="191" spans="1:31" ht="49.8" customHeight="1">
      <c r="A191" s="431">
        <f t="shared" si="4"/>
        <v>142</v>
      </c>
      <c r="B191" s="433"/>
      <c r="C191" s="434"/>
      <c r="D191" s="434"/>
      <c r="E191" s="434"/>
      <c r="F191" s="434"/>
      <c r="G191" s="434"/>
      <c r="H191" s="434"/>
      <c r="I191" s="434"/>
      <c r="J191" s="434"/>
      <c r="K191" s="435"/>
      <c r="L191" s="436"/>
      <c r="M191" s="437"/>
      <c r="N191" s="437"/>
      <c r="O191" s="437"/>
      <c r="P191" s="438"/>
      <c r="Q191" s="439"/>
      <c r="R191" s="440"/>
      <c r="S191" s="440"/>
      <c r="T191" s="440"/>
      <c r="U191" s="441"/>
      <c r="V191" s="257"/>
      <c r="W191" s="442"/>
      <c r="X191" s="442"/>
      <c r="Y191" s="442"/>
      <c r="Z191" s="443"/>
      <c r="AA191" s="443"/>
      <c r="AB191" s="443"/>
      <c r="AC191" s="317" t="str">
        <f>IFERROR(VLOOKUP(Z191,【参考】数式用!$A$4:$B$54,2,FALSE),"")</f>
        <v/>
      </c>
      <c r="AD191" s="209"/>
      <c r="AE191" s="208" t="str">
        <f>IF(B191="","",IF(AO191="総合事業","数式を削除して手入力",IFERROR(INDEX(【参考】数式用!$AT$3:$AV$452,MATCH(Q191&amp;V191,【参考】数式用!$AS$3:$AS$452,0),MATCH(VLOOKUP(Z191,【参考】数式用!$AW$2:$AX$53,2,FALSE),【参考】数式用!$AT$2:$AV$2,0)),10)))</f>
        <v/>
      </c>
    </row>
    <row r="192" spans="1:31" ht="49.8" customHeight="1">
      <c r="A192" s="431">
        <f t="shared" si="4"/>
        <v>143</v>
      </c>
      <c r="B192" s="433"/>
      <c r="C192" s="434"/>
      <c r="D192" s="434"/>
      <c r="E192" s="434"/>
      <c r="F192" s="434"/>
      <c r="G192" s="434"/>
      <c r="H192" s="434"/>
      <c r="I192" s="434"/>
      <c r="J192" s="434"/>
      <c r="K192" s="435"/>
      <c r="L192" s="436"/>
      <c r="M192" s="437"/>
      <c r="N192" s="437"/>
      <c r="O192" s="437"/>
      <c r="P192" s="438"/>
      <c r="Q192" s="439"/>
      <c r="R192" s="440"/>
      <c r="S192" s="440"/>
      <c r="T192" s="440"/>
      <c r="U192" s="441"/>
      <c r="V192" s="257"/>
      <c r="W192" s="442"/>
      <c r="X192" s="442"/>
      <c r="Y192" s="442"/>
      <c r="Z192" s="443"/>
      <c r="AA192" s="443"/>
      <c r="AB192" s="443"/>
      <c r="AC192" s="317" t="str">
        <f>IFERROR(VLOOKUP(Z192,【参考】数式用!$A$4:$B$54,2,FALSE),"")</f>
        <v/>
      </c>
      <c r="AD192" s="209"/>
      <c r="AE192" s="208" t="str">
        <f>IF(B192="","",IF(AO192="総合事業","数式を削除して手入力",IFERROR(INDEX(【参考】数式用!$AT$3:$AV$452,MATCH(Q192&amp;V192,【参考】数式用!$AS$3:$AS$452,0),MATCH(VLOOKUP(Z192,【参考】数式用!$AW$2:$AX$53,2,FALSE),【参考】数式用!$AT$2:$AV$2,0)),10)))</f>
        <v/>
      </c>
    </row>
    <row r="193" spans="1:31" ht="49.8" customHeight="1">
      <c r="A193" s="431">
        <f t="shared" si="4"/>
        <v>144</v>
      </c>
      <c r="B193" s="433"/>
      <c r="C193" s="434"/>
      <c r="D193" s="434"/>
      <c r="E193" s="434"/>
      <c r="F193" s="434"/>
      <c r="G193" s="434"/>
      <c r="H193" s="434"/>
      <c r="I193" s="434"/>
      <c r="J193" s="434"/>
      <c r="K193" s="435"/>
      <c r="L193" s="436"/>
      <c r="M193" s="437"/>
      <c r="N193" s="437"/>
      <c r="O193" s="437"/>
      <c r="P193" s="438"/>
      <c r="Q193" s="439"/>
      <c r="R193" s="440"/>
      <c r="S193" s="440"/>
      <c r="T193" s="440"/>
      <c r="U193" s="441"/>
      <c r="V193" s="257"/>
      <c r="W193" s="442"/>
      <c r="X193" s="442"/>
      <c r="Y193" s="442"/>
      <c r="Z193" s="443"/>
      <c r="AA193" s="443"/>
      <c r="AB193" s="443"/>
      <c r="AC193" s="317" t="str">
        <f>IFERROR(VLOOKUP(Z193,【参考】数式用!$A$4:$B$54,2,FALSE),"")</f>
        <v/>
      </c>
      <c r="AD193" s="209"/>
      <c r="AE193" s="208" t="str">
        <f>IF(B193="","",IF(AO193="総合事業","数式を削除して手入力",IFERROR(INDEX(【参考】数式用!$AT$3:$AV$452,MATCH(Q193&amp;V193,【参考】数式用!$AS$3:$AS$452,0),MATCH(VLOOKUP(Z193,【参考】数式用!$AW$2:$AX$53,2,FALSE),【参考】数式用!$AT$2:$AV$2,0)),10)))</f>
        <v/>
      </c>
    </row>
    <row r="194" spans="1:31" ht="49.8" customHeight="1">
      <c r="A194" s="431">
        <f t="shared" si="4"/>
        <v>145</v>
      </c>
      <c r="B194" s="433"/>
      <c r="C194" s="434"/>
      <c r="D194" s="434"/>
      <c r="E194" s="434"/>
      <c r="F194" s="434"/>
      <c r="G194" s="434"/>
      <c r="H194" s="434"/>
      <c r="I194" s="434"/>
      <c r="J194" s="434"/>
      <c r="K194" s="435"/>
      <c r="L194" s="436"/>
      <c r="M194" s="437"/>
      <c r="N194" s="437"/>
      <c r="O194" s="437"/>
      <c r="P194" s="438"/>
      <c r="Q194" s="439"/>
      <c r="R194" s="440"/>
      <c r="S194" s="440"/>
      <c r="T194" s="440"/>
      <c r="U194" s="441"/>
      <c r="V194" s="257"/>
      <c r="W194" s="442"/>
      <c r="X194" s="442"/>
      <c r="Y194" s="442"/>
      <c r="Z194" s="443"/>
      <c r="AA194" s="443"/>
      <c r="AB194" s="443"/>
      <c r="AC194" s="317" t="str">
        <f>IFERROR(VLOOKUP(Z194,【参考】数式用!$A$4:$B$54,2,FALSE),"")</f>
        <v/>
      </c>
      <c r="AD194" s="209"/>
      <c r="AE194" s="208" t="str">
        <f>IF(B194="","",IF(AO194="総合事業","数式を削除して手入力",IFERROR(INDEX(【参考】数式用!$AT$3:$AV$452,MATCH(Q194&amp;V194,【参考】数式用!$AS$3:$AS$452,0),MATCH(VLOOKUP(Z194,【参考】数式用!$AW$2:$AX$53,2,FALSE),【参考】数式用!$AT$2:$AV$2,0)),10)))</f>
        <v/>
      </c>
    </row>
    <row r="195" spans="1:31" ht="49.8" customHeight="1">
      <c r="A195" s="431">
        <f t="shared" si="4"/>
        <v>146</v>
      </c>
      <c r="B195" s="433"/>
      <c r="C195" s="434"/>
      <c r="D195" s="434"/>
      <c r="E195" s="434"/>
      <c r="F195" s="434"/>
      <c r="G195" s="434"/>
      <c r="H195" s="434"/>
      <c r="I195" s="434"/>
      <c r="J195" s="434"/>
      <c r="K195" s="435"/>
      <c r="L195" s="436"/>
      <c r="M195" s="437"/>
      <c r="N195" s="437"/>
      <c r="O195" s="437"/>
      <c r="P195" s="438"/>
      <c r="Q195" s="439"/>
      <c r="R195" s="440"/>
      <c r="S195" s="440"/>
      <c r="T195" s="440"/>
      <c r="U195" s="441"/>
      <c r="V195" s="257"/>
      <c r="W195" s="442"/>
      <c r="X195" s="442"/>
      <c r="Y195" s="442"/>
      <c r="Z195" s="443"/>
      <c r="AA195" s="443"/>
      <c r="AB195" s="443"/>
      <c r="AC195" s="317" t="str">
        <f>IFERROR(VLOOKUP(Z195,【参考】数式用!$A$4:$B$54,2,FALSE),"")</f>
        <v/>
      </c>
      <c r="AD195" s="209"/>
      <c r="AE195" s="208" t="str">
        <f>IF(B195="","",IF(AO195="総合事業","数式を削除して手入力",IFERROR(INDEX(【参考】数式用!$AT$3:$AV$452,MATCH(Q195&amp;V195,【参考】数式用!$AS$3:$AS$452,0),MATCH(VLOOKUP(Z195,【参考】数式用!$AW$2:$AX$53,2,FALSE),【参考】数式用!$AT$2:$AV$2,0)),10)))</f>
        <v/>
      </c>
    </row>
    <row r="196" spans="1:31" ht="49.8" customHeight="1">
      <c r="A196" s="431">
        <f t="shared" si="4"/>
        <v>147</v>
      </c>
      <c r="B196" s="433"/>
      <c r="C196" s="434"/>
      <c r="D196" s="434"/>
      <c r="E196" s="434"/>
      <c r="F196" s="434"/>
      <c r="G196" s="434"/>
      <c r="H196" s="434"/>
      <c r="I196" s="434"/>
      <c r="J196" s="434"/>
      <c r="K196" s="435"/>
      <c r="L196" s="436"/>
      <c r="M196" s="437"/>
      <c r="N196" s="437"/>
      <c r="O196" s="437"/>
      <c r="P196" s="438"/>
      <c r="Q196" s="439"/>
      <c r="R196" s="440"/>
      <c r="S196" s="440"/>
      <c r="T196" s="440"/>
      <c r="U196" s="441"/>
      <c r="V196" s="257"/>
      <c r="W196" s="442"/>
      <c r="X196" s="442"/>
      <c r="Y196" s="442"/>
      <c r="Z196" s="443"/>
      <c r="AA196" s="443"/>
      <c r="AB196" s="443"/>
      <c r="AC196" s="317" t="str">
        <f>IFERROR(VLOOKUP(Z196,【参考】数式用!$A$4:$B$54,2,FALSE),"")</f>
        <v/>
      </c>
      <c r="AD196" s="209"/>
      <c r="AE196" s="208" t="str">
        <f>IF(B196="","",IF(AO196="総合事業","数式を削除して手入力",IFERROR(INDEX(【参考】数式用!$AT$3:$AV$452,MATCH(Q196&amp;V196,【参考】数式用!$AS$3:$AS$452,0),MATCH(VLOOKUP(Z196,【参考】数式用!$AW$2:$AX$53,2,FALSE),【参考】数式用!$AT$2:$AV$2,0)),10)))</f>
        <v/>
      </c>
    </row>
    <row r="197" spans="1:31" ht="49.8" customHeight="1">
      <c r="A197" s="431">
        <f t="shared" si="4"/>
        <v>148</v>
      </c>
      <c r="B197" s="433"/>
      <c r="C197" s="434"/>
      <c r="D197" s="434"/>
      <c r="E197" s="434"/>
      <c r="F197" s="434"/>
      <c r="G197" s="434"/>
      <c r="H197" s="434"/>
      <c r="I197" s="434"/>
      <c r="J197" s="434"/>
      <c r="K197" s="435"/>
      <c r="L197" s="436"/>
      <c r="M197" s="437"/>
      <c r="N197" s="437"/>
      <c r="O197" s="437"/>
      <c r="P197" s="438"/>
      <c r="Q197" s="439"/>
      <c r="R197" s="440"/>
      <c r="S197" s="440"/>
      <c r="T197" s="440"/>
      <c r="U197" s="441"/>
      <c r="V197" s="257"/>
      <c r="W197" s="442"/>
      <c r="X197" s="442"/>
      <c r="Y197" s="442"/>
      <c r="Z197" s="443"/>
      <c r="AA197" s="443"/>
      <c r="AB197" s="443"/>
      <c r="AC197" s="317" t="str">
        <f>IFERROR(VLOOKUP(Z197,【参考】数式用!$A$4:$B$54,2,FALSE),"")</f>
        <v/>
      </c>
      <c r="AD197" s="209"/>
      <c r="AE197" s="208" t="str">
        <f>IF(B197="","",IF(AO197="総合事業","数式を削除して手入力",IFERROR(INDEX(【参考】数式用!$AT$3:$AV$452,MATCH(Q197&amp;V197,【参考】数式用!$AS$3:$AS$452,0),MATCH(VLOOKUP(Z197,【参考】数式用!$AW$2:$AX$53,2,FALSE),【参考】数式用!$AT$2:$AV$2,0)),10)))</f>
        <v/>
      </c>
    </row>
    <row r="198" spans="1:31" ht="49.8" customHeight="1">
      <c r="A198" s="431">
        <f t="shared" si="4"/>
        <v>149</v>
      </c>
      <c r="B198" s="433"/>
      <c r="C198" s="434"/>
      <c r="D198" s="434"/>
      <c r="E198" s="434"/>
      <c r="F198" s="434"/>
      <c r="G198" s="434"/>
      <c r="H198" s="434"/>
      <c r="I198" s="434"/>
      <c r="J198" s="434"/>
      <c r="K198" s="435"/>
      <c r="L198" s="436"/>
      <c r="M198" s="437"/>
      <c r="N198" s="437"/>
      <c r="O198" s="437"/>
      <c r="P198" s="438"/>
      <c r="Q198" s="439"/>
      <c r="R198" s="440"/>
      <c r="S198" s="440"/>
      <c r="T198" s="440"/>
      <c r="U198" s="441"/>
      <c r="V198" s="257"/>
      <c r="W198" s="442"/>
      <c r="X198" s="442"/>
      <c r="Y198" s="442"/>
      <c r="Z198" s="443"/>
      <c r="AA198" s="443"/>
      <c r="AB198" s="443"/>
      <c r="AC198" s="317" t="str">
        <f>IFERROR(VLOOKUP(Z198,【参考】数式用!$A$4:$B$54,2,FALSE),"")</f>
        <v/>
      </c>
      <c r="AD198" s="209"/>
      <c r="AE198" s="208" t="str">
        <f>IF(B198="","",IF(AO198="総合事業","数式を削除して手入力",IFERROR(INDEX(【参考】数式用!$AT$3:$AV$452,MATCH(Q198&amp;V198,【参考】数式用!$AS$3:$AS$452,0),MATCH(VLOOKUP(Z198,【参考】数式用!$AW$2:$AX$53,2,FALSE),【参考】数式用!$AT$2:$AV$2,0)),10)))</f>
        <v/>
      </c>
    </row>
    <row r="199" spans="1:31" ht="49.8" customHeight="1">
      <c r="A199" s="431">
        <f t="shared" si="4"/>
        <v>150</v>
      </c>
      <c r="B199" s="433"/>
      <c r="C199" s="434"/>
      <c r="D199" s="434"/>
      <c r="E199" s="434"/>
      <c r="F199" s="434"/>
      <c r="G199" s="434"/>
      <c r="H199" s="434"/>
      <c r="I199" s="434"/>
      <c r="J199" s="434"/>
      <c r="K199" s="435"/>
      <c r="L199" s="436"/>
      <c r="M199" s="437"/>
      <c r="N199" s="437"/>
      <c r="O199" s="437"/>
      <c r="P199" s="438"/>
      <c r="Q199" s="439"/>
      <c r="R199" s="440"/>
      <c r="S199" s="440"/>
      <c r="T199" s="440"/>
      <c r="U199" s="441"/>
      <c r="V199" s="257"/>
      <c r="W199" s="442"/>
      <c r="X199" s="442"/>
      <c r="Y199" s="442"/>
      <c r="Z199" s="443"/>
      <c r="AA199" s="443"/>
      <c r="AB199" s="443"/>
      <c r="AC199" s="317" t="str">
        <f>IFERROR(VLOOKUP(Z199,【参考】数式用!$A$4:$B$54,2,FALSE),"")</f>
        <v/>
      </c>
      <c r="AD199" s="209"/>
      <c r="AE199" s="208" t="str">
        <f>IF(B199="","",IF(AO199="総合事業","数式を削除して手入力",IFERROR(INDEX(【参考】数式用!$AT$3:$AV$452,MATCH(Q199&amp;V199,【参考】数式用!$AS$3:$AS$452,0),MATCH(VLOOKUP(Z199,【参考】数式用!$AW$2:$AX$53,2,FALSE),【参考】数式用!$AT$2:$AV$2,0)),10)))</f>
        <v/>
      </c>
    </row>
    <row r="200" spans="1:31" ht="49.8" customHeight="1">
      <c r="A200" s="431">
        <f t="shared" si="4"/>
        <v>151</v>
      </c>
      <c r="B200" s="447"/>
      <c r="C200" s="448"/>
      <c r="D200" s="448"/>
      <c r="E200" s="448"/>
      <c r="F200" s="448"/>
      <c r="G200" s="448"/>
      <c r="H200" s="448"/>
      <c r="I200" s="448"/>
      <c r="J200" s="448"/>
      <c r="K200" s="448"/>
      <c r="L200" s="436"/>
      <c r="M200" s="437"/>
      <c r="N200" s="437"/>
      <c r="O200" s="437"/>
      <c r="P200" s="438"/>
      <c r="Q200" s="439"/>
      <c r="R200" s="440"/>
      <c r="S200" s="440"/>
      <c r="T200" s="440"/>
      <c r="U200" s="441"/>
      <c r="V200" s="257"/>
      <c r="W200" s="444"/>
      <c r="X200" s="445"/>
      <c r="Y200" s="446"/>
      <c r="Z200" s="443"/>
      <c r="AA200" s="443"/>
      <c r="AB200" s="443"/>
      <c r="AC200" s="317" t="str">
        <f>IFERROR(VLOOKUP(Z200,【参考】数式用!$A$4:$B$54,2,FALSE),"")</f>
        <v/>
      </c>
      <c r="AD200" s="209"/>
      <c r="AE200" s="208" t="str">
        <f>IF(B200="","",IF(AO200="総合事業","数式を削除して手入力",IFERROR(INDEX(【参考】数式用!$AT$3:$AV$452,MATCH(Q200&amp;V200,【参考】数式用!$AS$3:$AS$452,0),MATCH(VLOOKUP(Z200,【参考】数式用!$AW$2:$AX$53,2,FALSE),【参考】数式用!$AT$2:$AV$2,0)),10)))</f>
        <v/>
      </c>
    </row>
    <row r="201" spans="1:31" ht="49.8" customHeight="1">
      <c r="A201" s="431">
        <f t="shared" si="4"/>
        <v>152</v>
      </c>
      <c r="B201" s="447"/>
      <c r="C201" s="448"/>
      <c r="D201" s="448"/>
      <c r="E201" s="448"/>
      <c r="F201" s="448"/>
      <c r="G201" s="448"/>
      <c r="H201" s="448"/>
      <c r="I201" s="448"/>
      <c r="J201" s="448"/>
      <c r="K201" s="448"/>
      <c r="L201" s="436"/>
      <c r="M201" s="437"/>
      <c r="N201" s="437"/>
      <c r="O201" s="437"/>
      <c r="P201" s="438"/>
      <c r="Q201" s="439"/>
      <c r="R201" s="440"/>
      <c r="S201" s="440"/>
      <c r="T201" s="440"/>
      <c r="U201" s="441"/>
      <c r="V201" s="257"/>
      <c r="W201" s="444"/>
      <c r="X201" s="445"/>
      <c r="Y201" s="446"/>
      <c r="Z201" s="443"/>
      <c r="AA201" s="443"/>
      <c r="AB201" s="443"/>
      <c r="AC201" s="317" t="str">
        <f>IFERROR(VLOOKUP(Z201,【参考】数式用!$A$4:$B$54,2,FALSE),"")</f>
        <v/>
      </c>
      <c r="AD201" s="209"/>
      <c r="AE201" s="208" t="str">
        <f>IF(B201="","",IF(AO201="総合事業","数式を削除して手入力",IFERROR(INDEX(【参考】数式用!$AT$3:$AV$452,MATCH(Q201&amp;V201,【参考】数式用!$AS$3:$AS$452,0),MATCH(VLOOKUP(Z201,【参考】数式用!$AW$2:$AX$53,2,FALSE),【参考】数式用!$AT$2:$AV$2,0)),10)))</f>
        <v/>
      </c>
    </row>
    <row r="202" spans="1:31" ht="49.8" customHeight="1">
      <c r="A202" s="431">
        <f t="shared" si="4"/>
        <v>153</v>
      </c>
      <c r="B202" s="447"/>
      <c r="C202" s="448"/>
      <c r="D202" s="448"/>
      <c r="E202" s="448"/>
      <c r="F202" s="448"/>
      <c r="G202" s="448"/>
      <c r="H202" s="448"/>
      <c r="I202" s="448"/>
      <c r="J202" s="448"/>
      <c r="K202" s="448"/>
      <c r="L202" s="436"/>
      <c r="M202" s="437"/>
      <c r="N202" s="437"/>
      <c r="O202" s="437"/>
      <c r="P202" s="438"/>
      <c r="Q202" s="439"/>
      <c r="R202" s="440"/>
      <c r="S202" s="440"/>
      <c r="T202" s="440"/>
      <c r="U202" s="441"/>
      <c r="V202" s="257"/>
      <c r="W202" s="444"/>
      <c r="X202" s="445"/>
      <c r="Y202" s="446"/>
      <c r="Z202" s="443"/>
      <c r="AA202" s="443"/>
      <c r="AB202" s="443"/>
      <c r="AC202" s="317" t="str">
        <f>IFERROR(VLOOKUP(Z202,【参考】数式用!$A$4:$B$54,2,FALSE),"")</f>
        <v/>
      </c>
      <c r="AD202" s="209"/>
      <c r="AE202" s="208" t="str">
        <f>IF(B202="","",IF(AO202="総合事業","数式を削除して手入力",IFERROR(INDEX(【参考】数式用!$AT$3:$AV$452,MATCH(Q202&amp;V202,【参考】数式用!$AS$3:$AS$452,0),MATCH(VLOOKUP(Z202,【参考】数式用!$AW$2:$AX$53,2,FALSE),【参考】数式用!$AT$2:$AV$2,0)),10)))</f>
        <v/>
      </c>
    </row>
    <row r="203" spans="1:31" ht="49.8" customHeight="1">
      <c r="A203" s="431">
        <f t="shared" si="4"/>
        <v>154</v>
      </c>
      <c r="B203" s="447"/>
      <c r="C203" s="448"/>
      <c r="D203" s="448"/>
      <c r="E203" s="448"/>
      <c r="F203" s="448"/>
      <c r="G203" s="448"/>
      <c r="H203" s="448"/>
      <c r="I203" s="448"/>
      <c r="J203" s="448"/>
      <c r="K203" s="448"/>
      <c r="L203" s="436"/>
      <c r="M203" s="437"/>
      <c r="N203" s="437"/>
      <c r="O203" s="437"/>
      <c r="P203" s="438"/>
      <c r="Q203" s="439"/>
      <c r="R203" s="440"/>
      <c r="S203" s="440"/>
      <c r="T203" s="440"/>
      <c r="U203" s="441"/>
      <c r="V203" s="257"/>
      <c r="W203" s="444"/>
      <c r="X203" s="445"/>
      <c r="Y203" s="446"/>
      <c r="Z203" s="443"/>
      <c r="AA203" s="443"/>
      <c r="AB203" s="443"/>
      <c r="AC203" s="317" t="str">
        <f>IFERROR(VLOOKUP(Z203,【参考】数式用!$A$4:$B$54,2,FALSE),"")</f>
        <v/>
      </c>
      <c r="AD203" s="209"/>
      <c r="AE203" s="208" t="str">
        <f>IF(B203="","",IF(AO203="総合事業","数式を削除して手入力",IFERROR(INDEX(【参考】数式用!$AT$3:$AV$452,MATCH(Q203&amp;V203,【参考】数式用!$AS$3:$AS$452,0),MATCH(VLOOKUP(Z203,【参考】数式用!$AW$2:$AX$53,2,FALSE),【参考】数式用!$AT$2:$AV$2,0)),10)))</f>
        <v/>
      </c>
    </row>
    <row r="204" spans="1:31" ht="49.8" customHeight="1">
      <c r="A204" s="431">
        <f t="shared" si="4"/>
        <v>155</v>
      </c>
      <c r="B204" s="447"/>
      <c r="C204" s="448"/>
      <c r="D204" s="448"/>
      <c r="E204" s="448"/>
      <c r="F204" s="448"/>
      <c r="G204" s="448"/>
      <c r="H204" s="448"/>
      <c r="I204" s="448"/>
      <c r="J204" s="448"/>
      <c r="K204" s="448"/>
      <c r="L204" s="436"/>
      <c r="M204" s="437"/>
      <c r="N204" s="437"/>
      <c r="O204" s="437"/>
      <c r="P204" s="438"/>
      <c r="Q204" s="439"/>
      <c r="R204" s="440"/>
      <c r="S204" s="440"/>
      <c r="T204" s="440"/>
      <c r="U204" s="441"/>
      <c r="V204" s="257"/>
      <c r="W204" s="444"/>
      <c r="X204" s="445"/>
      <c r="Y204" s="446"/>
      <c r="Z204" s="443"/>
      <c r="AA204" s="443"/>
      <c r="AB204" s="443"/>
      <c r="AC204" s="317" t="str">
        <f>IFERROR(VLOOKUP(Z204,【参考】数式用!$A$4:$B$54,2,FALSE),"")</f>
        <v/>
      </c>
      <c r="AD204" s="209"/>
      <c r="AE204" s="208" t="str">
        <f>IF(B204="","",IF(AO204="総合事業","数式を削除して手入力",IFERROR(INDEX(【参考】数式用!$AT$3:$AV$452,MATCH(Q204&amp;V204,【参考】数式用!$AS$3:$AS$452,0),MATCH(VLOOKUP(Z204,【参考】数式用!$AW$2:$AX$53,2,FALSE),【参考】数式用!$AT$2:$AV$2,0)),10)))</f>
        <v/>
      </c>
    </row>
    <row r="205" spans="1:31" ht="49.8" customHeight="1">
      <c r="A205" s="431">
        <f t="shared" si="4"/>
        <v>156</v>
      </c>
      <c r="B205" s="447"/>
      <c r="C205" s="448"/>
      <c r="D205" s="448"/>
      <c r="E205" s="448"/>
      <c r="F205" s="448"/>
      <c r="G205" s="448"/>
      <c r="H205" s="448"/>
      <c r="I205" s="448"/>
      <c r="J205" s="448"/>
      <c r="K205" s="448"/>
      <c r="L205" s="436"/>
      <c r="M205" s="437"/>
      <c r="N205" s="437"/>
      <c r="O205" s="437"/>
      <c r="P205" s="438"/>
      <c r="Q205" s="439"/>
      <c r="R205" s="440"/>
      <c r="S205" s="440"/>
      <c r="T205" s="440"/>
      <c r="U205" s="441"/>
      <c r="V205" s="257"/>
      <c r="W205" s="444"/>
      <c r="X205" s="445"/>
      <c r="Y205" s="446"/>
      <c r="Z205" s="443"/>
      <c r="AA205" s="443"/>
      <c r="AB205" s="443"/>
      <c r="AC205" s="317" t="str">
        <f>IFERROR(VLOOKUP(Z205,【参考】数式用!$A$4:$B$54,2,FALSE),"")</f>
        <v/>
      </c>
      <c r="AD205" s="209"/>
      <c r="AE205" s="208" t="str">
        <f>IF(B205="","",IF(AO205="総合事業","数式を削除して手入力",IFERROR(INDEX(【参考】数式用!$AT$3:$AV$452,MATCH(Q205&amp;V205,【参考】数式用!$AS$3:$AS$452,0),MATCH(VLOOKUP(Z205,【参考】数式用!$AW$2:$AX$53,2,FALSE),【参考】数式用!$AT$2:$AV$2,0)),10)))</f>
        <v/>
      </c>
    </row>
    <row r="206" spans="1:31" ht="49.8" customHeight="1">
      <c r="A206" s="431">
        <f t="shared" si="4"/>
        <v>157</v>
      </c>
      <c r="B206" s="447"/>
      <c r="C206" s="448"/>
      <c r="D206" s="448"/>
      <c r="E206" s="448"/>
      <c r="F206" s="448"/>
      <c r="G206" s="448"/>
      <c r="H206" s="448"/>
      <c r="I206" s="448"/>
      <c r="J206" s="448"/>
      <c r="K206" s="448"/>
      <c r="L206" s="436"/>
      <c r="M206" s="437"/>
      <c r="N206" s="437"/>
      <c r="O206" s="437"/>
      <c r="P206" s="438"/>
      <c r="Q206" s="439"/>
      <c r="R206" s="440"/>
      <c r="S206" s="440"/>
      <c r="T206" s="440"/>
      <c r="U206" s="441"/>
      <c r="V206" s="257"/>
      <c r="W206" s="444"/>
      <c r="X206" s="445"/>
      <c r="Y206" s="446"/>
      <c r="Z206" s="443"/>
      <c r="AA206" s="443"/>
      <c r="AB206" s="443"/>
      <c r="AC206" s="317" t="str">
        <f>IFERROR(VLOOKUP(Z206,【参考】数式用!$A$4:$B$54,2,FALSE),"")</f>
        <v/>
      </c>
      <c r="AD206" s="209"/>
      <c r="AE206" s="208" t="str">
        <f>IF(B206="","",IF(AO206="総合事業","数式を削除して手入力",IFERROR(INDEX(【参考】数式用!$AT$3:$AV$452,MATCH(Q206&amp;V206,【参考】数式用!$AS$3:$AS$452,0),MATCH(VLOOKUP(Z206,【参考】数式用!$AW$2:$AX$53,2,FALSE),【参考】数式用!$AT$2:$AV$2,0)),10)))</f>
        <v/>
      </c>
    </row>
    <row r="207" spans="1:31" ht="49.8" customHeight="1">
      <c r="A207" s="431">
        <f t="shared" si="4"/>
        <v>158</v>
      </c>
      <c r="B207" s="447"/>
      <c r="C207" s="448"/>
      <c r="D207" s="448"/>
      <c r="E207" s="448"/>
      <c r="F207" s="448"/>
      <c r="G207" s="448"/>
      <c r="H207" s="448"/>
      <c r="I207" s="448"/>
      <c r="J207" s="448"/>
      <c r="K207" s="448"/>
      <c r="L207" s="436"/>
      <c r="M207" s="437"/>
      <c r="N207" s="437"/>
      <c r="O207" s="437"/>
      <c r="P207" s="438"/>
      <c r="Q207" s="439"/>
      <c r="R207" s="440"/>
      <c r="S207" s="440"/>
      <c r="T207" s="440"/>
      <c r="U207" s="441"/>
      <c r="V207" s="257"/>
      <c r="W207" s="444"/>
      <c r="X207" s="445"/>
      <c r="Y207" s="446"/>
      <c r="Z207" s="443"/>
      <c r="AA207" s="443"/>
      <c r="AB207" s="443"/>
      <c r="AC207" s="317" t="str">
        <f>IFERROR(VLOOKUP(Z207,【参考】数式用!$A$4:$B$54,2,FALSE),"")</f>
        <v/>
      </c>
      <c r="AD207" s="209"/>
      <c r="AE207" s="208" t="str">
        <f>IF(B207="","",IF(AO207="総合事業","数式を削除して手入力",IFERROR(INDEX(【参考】数式用!$AT$3:$AV$452,MATCH(Q207&amp;V207,【参考】数式用!$AS$3:$AS$452,0),MATCH(VLOOKUP(Z207,【参考】数式用!$AW$2:$AX$53,2,FALSE),【参考】数式用!$AT$2:$AV$2,0)),10)))</f>
        <v/>
      </c>
    </row>
    <row r="208" spans="1:31" ht="49.8" customHeight="1">
      <c r="A208" s="431">
        <f t="shared" si="4"/>
        <v>159</v>
      </c>
      <c r="B208" s="447"/>
      <c r="C208" s="448"/>
      <c r="D208" s="448"/>
      <c r="E208" s="448"/>
      <c r="F208" s="448"/>
      <c r="G208" s="448"/>
      <c r="H208" s="448"/>
      <c r="I208" s="448"/>
      <c r="J208" s="448"/>
      <c r="K208" s="448"/>
      <c r="L208" s="436"/>
      <c r="M208" s="437"/>
      <c r="N208" s="437"/>
      <c r="O208" s="437"/>
      <c r="P208" s="438"/>
      <c r="Q208" s="439"/>
      <c r="R208" s="440"/>
      <c r="S208" s="440"/>
      <c r="T208" s="440"/>
      <c r="U208" s="441"/>
      <c r="V208" s="257"/>
      <c r="W208" s="444"/>
      <c r="X208" s="445"/>
      <c r="Y208" s="446"/>
      <c r="Z208" s="443"/>
      <c r="AA208" s="443"/>
      <c r="AB208" s="443"/>
      <c r="AC208" s="317" t="str">
        <f>IFERROR(VLOOKUP(Z208,【参考】数式用!$A$4:$B$54,2,FALSE),"")</f>
        <v/>
      </c>
      <c r="AD208" s="209"/>
      <c r="AE208" s="208" t="str">
        <f>IF(B208="","",IF(AO208="総合事業","数式を削除して手入力",IFERROR(INDEX(【参考】数式用!$AT$3:$AV$452,MATCH(Q208&amp;V208,【参考】数式用!$AS$3:$AS$452,0),MATCH(VLOOKUP(Z208,【参考】数式用!$AW$2:$AX$53,2,FALSE),【参考】数式用!$AT$2:$AV$2,0)),10)))</f>
        <v/>
      </c>
    </row>
    <row r="209" spans="1:31" ht="49.8" customHeight="1">
      <c r="A209" s="431">
        <f t="shared" si="4"/>
        <v>160</v>
      </c>
      <c r="B209" s="447"/>
      <c r="C209" s="448"/>
      <c r="D209" s="448"/>
      <c r="E209" s="448"/>
      <c r="F209" s="448"/>
      <c r="G209" s="448"/>
      <c r="H209" s="448"/>
      <c r="I209" s="448"/>
      <c r="J209" s="448"/>
      <c r="K209" s="448"/>
      <c r="L209" s="436"/>
      <c r="M209" s="437"/>
      <c r="N209" s="437"/>
      <c r="O209" s="437"/>
      <c r="P209" s="438"/>
      <c r="Q209" s="439"/>
      <c r="R209" s="440"/>
      <c r="S209" s="440"/>
      <c r="T209" s="440"/>
      <c r="U209" s="441"/>
      <c r="V209" s="257"/>
      <c r="W209" s="444"/>
      <c r="X209" s="445"/>
      <c r="Y209" s="446"/>
      <c r="Z209" s="443"/>
      <c r="AA209" s="443"/>
      <c r="AB209" s="443"/>
      <c r="AC209" s="317" t="str">
        <f>IFERROR(VLOOKUP(Z209,【参考】数式用!$A$4:$B$54,2,FALSE),"")</f>
        <v/>
      </c>
      <c r="AD209" s="209"/>
      <c r="AE209" s="208" t="str">
        <f>IF(B209="","",IF(AO209="総合事業","数式を削除して手入力",IFERROR(INDEX(【参考】数式用!$AT$3:$AV$452,MATCH(Q209&amp;V209,【参考】数式用!$AS$3:$AS$452,0),MATCH(VLOOKUP(Z209,【参考】数式用!$AW$2:$AX$53,2,FALSE),【参考】数式用!$AT$2:$AV$2,0)),10)))</f>
        <v/>
      </c>
    </row>
    <row r="210" spans="1:31" ht="49.8" customHeight="1">
      <c r="A210" s="431">
        <f t="shared" si="4"/>
        <v>161</v>
      </c>
      <c r="B210" s="447"/>
      <c r="C210" s="448"/>
      <c r="D210" s="448"/>
      <c r="E210" s="448"/>
      <c r="F210" s="448"/>
      <c r="G210" s="448"/>
      <c r="H210" s="448"/>
      <c r="I210" s="448"/>
      <c r="J210" s="448"/>
      <c r="K210" s="448"/>
      <c r="L210" s="436"/>
      <c r="M210" s="437"/>
      <c r="N210" s="437"/>
      <c r="O210" s="437"/>
      <c r="P210" s="438"/>
      <c r="Q210" s="439"/>
      <c r="R210" s="440"/>
      <c r="S210" s="440"/>
      <c r="T210" s="440"/>
      <c r="U210" s="441"/>
      <c r="V210" s="257"/>
      <c r="W210" s="444"/>
      <c r="X210" s="445"/>
      <c r="Y210" s="446"/>
      <c r="Z210" s="443"/>
      <c r="AA210" s="443"/>
      <c r="AB210" s="443"/>
      <c r="AC210" s="317" t="str">
        <f>IFERROR(VLOOKUP(Z210,【参考】数式用!$A$4:$B$54,2,FALSE),"")</f>
        <v/>
      </c>
      <c r="AD210" s="209"/>
      <c r="AE210" s="208" t="str">
        <f>IF(B210="","",IF(AO210="総合事業","数式を削除して手入力",IFERROR(INDEX(【参考】数式用!$AT$3:$AV$452,MATCH(Q210&amp;V210,【参考】数式用!$AS$3:$AS$452,0),MATCH(VLOOKUP(Z210,【参考】数式用!$AW$2:$AX$53,2,FALSE),【参考】数式用!$AT$2:$AV$2,0)),10)))</f>
        <v/>
      </c>
    </row>
    <row r="211" spans="1:31" ht="49.8" customHeight="1">
      <c r="A211" s="431">
        <f t="shared" si="4"/>
        <v>162</v>
      </c>
      <c r="B211" s="447"/>
      <c r="C211" s="448"/>
      <c r="D211" s="448"/>
      <c r="E211" s="448"/>
      <c r="F211" s="448"/>
      <c r="G211" s="448"/>
      <c r="H211" s="448"/>
      <c r="I211" s="448"/>
      <c r="J211" s="448"/>
      <c r="K211" s="448"/>
      <c r="L211" s="436"/>
      <c r="M211" s="437"/>
      <c r="N211" s="437"/>
      <c r="O211" s="437"/>
      <c r="P211" s="438"/>
      <c r="Q211" s="439"/>
      <c r="R211" s="440"/>
      <c r="S211" s="440"/>
      <c r="T211" s="440"/>
      <c r="U211" s="441"/>
      <c r="V211" s="257"/>
      <c r="W211" s="444"/>
      <c r="X211" s="445"/>
      <c r="Y211" s="446"/>
      <c r="Z211" s="443"/>
      <c r="AA211" s="443"/>
      <c r="AB211" s="443"/>
      <c r="AC211" s="317" t="str">
        <f>IFERROR(VLOOKUP(Z211,【参考】数式用!$A$4:$B$54,2,FALSE),"")</f>
        <v/>
      </c>
      <c r="AD211" s="209"/>
      <c r="AE211" s="208" t="str">
        <f>IF(B211="","",IF(AO211="総合事業","数式を削除して手入力",IFERROR(INDEX(【参考】数式用!$AT$3:$AV$452,MATCH(Q211&amp;V211,【参考】数式用!$AS$3:$AS$452,0),MATCH(VLOOKUP(Z211,【参考】数式用!$AW$2:$AX$53,2,FALSE),【参考】数式用!$AT$2:$AV$2,0)),10)))</f>
        <v/>
      </c>
    </row>
    <row r="212" spans="1:31" ht="49.8" customHeight="1">
      <c r="A212" s="431">
        <f t="shared" si="4"/>
        <v>163</v>
      </c>
      <c r="B212" s="447"/>
      <c r="C212" s="448"/>
      <c r="D212" s="448"/>
      <c r="E212" s="448"/>
      <c r="F212" s="448"/>
      <c r="G212" s="448"/>
      <c r="H212" s="448"/>
      <c r="I212" s="448"/>
      <c r="J212" s="448"/>
      <c r="K212" s="448"/>
      <c r="L212" s="436"/>
      <c r="M212" s="437"/>
      <c r="N212" s="437"/>
      <c r="O212" s="437"/>
      <c r="P212" s="438"/>
      <c r="Q212" s="439"/>
      <c r="R212" s="440"/>
      <c r="S212" s="440"/>
      <c r="T212" s="440"/>
      <c r="U212" s="441"/>
      <c r="V212" s="257"/>
      <c r="W212" s="444"/>
      <c r="X212" s="445"/>
      <c r="Y212" s="446"/>
      <c r="Z212" s="443"/>
      <c r="AA212" s="443"/>
      <c r="AB212" s="443"/>
      <c r="AC212" s="317" t="str">
        <f>IFERROR(VLOOKUP(Z212,【参考】数式用!$A$4:$B$54,2,FALSE),"")</f>
        <v/>
      </c>
      <c r="AD212" s="209"/>
      <c r="AE212" s="208" t="str">
        <f>IF(B212="","",IF(AO212="総合事業","数式を削除して手入力",IFERROR(INDEX(【参考】数式用!$AT$3:$AV$452,MATCH(Q212&amp;V212,【参考】数式用!$AS$3:$AS$452,0),MATCH(VLOOKUP(Z212,【参考】数式用!$AW$2:$AX$53,2,FALSE),【参考】数式用!$AT$2:$AV$2,0)),10)))</f>
        <v/>
      </c>
    </row>
    <row r="213" spans="1:31" ht="49.8" customHeight="1">
      <c r="A213" s="431">
        <f t="shared" si="4"/>
        <v>164</v>
      </c>
      <c r="B213" s="447"/>
      <c r="C213" s="448"/>
      <c r="D213" s="448"/>
      <c r="E213" s="448"/>
      <c r="F213" s="448"/>
      <c r="G213" s="448"/>
      <c r="H213" s="448"/>
      <c r="I213" s="448"/>
      <c r="J213" s="448"/>
      <c r="K213" s="448"/>
      <c r="L213" s="436"/>
      <c r="M213" s="437"/>
      <c r="N213" s="437"/>
      <c r="O213" s="437"/>
      <c r="P213" s="438"/>
      <c r="Q213" s="439"/>
      <c r="R213" s="440"/>
      <c r="S213" s="440"/>
      <c r="T213" s="440"/>
      <c r="U213" s="441"/>
      <c r="V213" s="257"/>
      <c r="W213" s="444"/>
      <c r="X213" s="445"/>
      <c r="Y213" s="446"/>
      <c r="Z213" s="443"/>
      <c r="AA213" s="443"/>
      <c r="AB213" s="443"/>
      <c r="AC213" s="317" t="str">
        <f>IFERROR(VLOOKUP(Z213,【参考】数式用!$A$4:$B$54,2,FALSE),"")</f>
        <v/>
      </c>
      <c r="AD213" s="209"/>
      <c r="AE213" s="208" t="str">
        <f>IF(B213="","",IF(AO213="総合事業","数式を削除して手入力",IFERROR(INDEX(【参考】数式用!$AT$3:$AV$452,MATCH(Q213&amp;V213,【参考】数式用!$AS$3:$AS$452,0),MATCH(VLOOKUP(Z213,【参考】数式用!$AW$2:$AX$53,2,FALSE),【参考】数式用!$AT$2:$AV$2,0)),10)))</f>
        <v/>
      </c>
    </row>
    <row r="214" spans="1:31" ht="49.8" customHeight="1">
      <c r="A214" s="431">
        <f t="shared" ref="A214:A277" si="5">A213+1</f>
        <v>165</v>
      </c>
      <c r="B214" s="447"/>
      <c r="C214" s="448"/>
      <c r="D214" s="448"/>
      <c r="E214" s="448"/>
      <c r="F214" s="448"/>
      <c r="G214" s="448"/>
      <c r="H214" s="448"/>
      <c r="I214" s="448"/>
      <c r="J214" s="448"/>
      <c r="K214" s="448"/>
      <c r="L214" s="436"/>
      <c r="M214" s="437"/>
      <c r="N214" s="437"/>
      <c r="O214" s="437"/>
      <c r="P214" s="438"/>
      <c r="Q214" s="439"/>
      <c r="R214" s="440"/>
      <c r="S214" s="440"/>
      <c r="T214" s="440"/>
      <c r="U214" s="441"/>
      <c r="V214" s="257"/>
      <c r="W214" s="444"/>
      <c r="X214" s="445"/>
      <c r="Y214" s="446"/>
      <c r="Z214" s="443"/>
      <c r="AA214" s="443"/>
      <c r="AB214" s="443"/>
      <c r="AC214" s="317" t="str">
        <f>IFERROR(VLOOKUP(Z214,【参考】数式用!$A$4:$B$54,2,FALSE),"")</f>
        <v/>
      </c>
      <c r="AD214" s="209"/>
      <c r="AE214" s="208" t="str">
        <f>IF(B214="","",IF(AO214="総合事業","数式を削除して手入力",IFERROR(INDEX(【参考】数式用!$AT$3:$AV$452,MATCH(Q214&amp;V214,【参考】数式用!$AS$3:$AS$452,0),MATCH(VLOOKUP(Z214,【参考】数式用!$AW$2:$AX$53,2,FALSE),【参考】数式用!$AT$2:$AV$2,0)),10)))</f>
        <v/>
      </c>
    </row>
    <row r="215" spans="1:31" ht="49.8" customHeight="1">
      <c r="A215" s="431">
        <f t="shared" si="5"/>
        <v>166</v>
      </c>
      <c r="B215" s="447"/>
      <c r="C215" s="448"/>
      <c r="D215" s="448"/>
      <c r="E215" s="448"/>
      <c r="F215" s="448"/>
      <c r="G215" s="448"/>
      <c r="H215" s="448"/>
      <c r="I215" s="448"/>
      <c r="J215" s="448"/>
      <c r="K215" s="448"/>
      <c r="L215" s="436"/>
      <c r="M215" s="437"/>
      <c r="N215" s="437"/>
      <c r="O215" s="437"/>
      <c r="P215" s="438"/>
      <c r="Q215" s="439"/>
      <c r="R215" s="440"/>
      <c r="S215" s="440"/>
      <c r="T215" s="440"/>
      <c r="U215" s="441"/>
      <c r="V215" s="257"/>
      <c r="W215" s="444"/>
      <c r="X215" s="445"/>
      <c r="Y215" s="446"/>
      <c r="Z215" s="443"/>
      <c r="AA215" s="443"/>
      <c r="AB215" s="443"/>
      <c r="AC215" s="317" t="str">
        <f>IFERROR(VLOOKUP(Z215,【参考】数式用!$A$4:$B$54,2,FALSE),"")</f>
        <v/>
      </c>
      <c r="AD215" s="209"/>
      <c r="AE215" s="208" t="str">
        <f>IF(B215="","",IF(AO215="総合事業","数式を削除して手入力",IFERROR(INDEX(【参考】数式用!$AT$3:$AV$452,MATCH(Q215&amp;V215,【参考】数式用!$AS$3:$AS$452,0),MATCH(VLOOKUP(Z215,【参考】数式用!$AW$2:$AX$53,2,FALSE),【参考】数式用!$AT$2:$AV$2,0)),10)))</f>
        <v/>
      </c>
    </row>
    <row r="216" spans="1:31" ht="49.8" customHeight="1">
      <c r="A216" s="431">
        <f t="shared" si="5"/>
        <v>167</v>
      </c>
      <c r="B216" s="447"/>
      <c r="C216" s="448"/>
      <c r="D216" s="448"/>
      <c r="E216" s="448"/>
      <c r="F216" s="448"/>
      <c r="G216" s="448"/>
      <c r="H216" s="448"/>
      <c r="I216" s="448"/>
      <c r="J216" s="448"/>
      <c r="K216" s="448"/>
      <c r="L216" s="436"/>
      <c r="M216" s="437"/>
      <c r="N216" s="437"/>
      <c r="O216" s="437"/>
      <c r="P216" s="438"/>
      <c r="Q216" s="439"/>
      <c r="R216" s="440"/>
      <c r="S216" s="440"/>
      <c r="T216" s="440"/>
      <c r="U216" s="441"/>
      <c r="V216" s="257"/>
      <c r="W216" s="444"/>
      <c r="X216" s="445"/>
      <c r="Y216" s="446"/>
      <c r="Z216" s="443"/>
      <c r="AA216" s="443"/>
      <c r="AB216" s="443"/>
      <c r="AC216" s="317" t="str">
        <f>IFERROR(VLOOKUP(Z216,【参考】数式用!$A$4:$B$54,2,FALSE),"")</f>
        <v/>
      </c>
      <c r="AD216" s="209"/>
      <c r="AE216" s="208" t="str">
        <f>IF(B216="","",IF(AO216="総合事業","数式を削除して手入力",IFERROR(INDEX(【参考】数式用!$AT$3:$AV$452,MATCH(Q216&amp;V216,【参考】数式用!$AS$3:$AS$452,0),MATCH(VLOOKUP(Z216,【参考】数式用!$AW$2:$AX$53,2,FALSE),【参考】数式用!$AT$2:$AV$2,0)),10)))</f>
        <v/>
      </c>
    </row>
    <row r="217" spans="1:31" ht="49.8" customHeight="1">
      <c r="A217" s="431">
        <f t="shared" si="5"/>
        <v>168</v>
      </c>
      <c r="B217" s="447"/>
      <c r="C217" s="448"/>
      <c r="D217" s="448"/>
      <c r="E217" s="448"/>
      <c r="F217" s="448"/>
      <c r="G217" s="448"/>
      <c r="H217" s="448"/>
      <c r="I217" s="448"/>
      <c r="J217" s="448"/>
      <c r="K217" s="448"/>
      <c r="L217" s="436"/>
      <c r="M217" s="437"/>
      <c r="N217" s="437"/>
      <c r="O217" s="437"/>
      <c r="P217" s="438"/>
      <c r="Q217" s="439"/>
      <c r="R217" s="440"/>
      <c r="S217" s="440"/>
      <c r="T217" s="440"/>
      <c r="U217" s="441"/>
      <c r="V217" s="257"/>
      <c r="W217" s="444"/>
      <c r="X217" s="445"/>
      <c r="Y217" s="446"/>
      <c r="Z217" s="443"/>
      <c r="AA217" s="443"/>
      <c r="AB217" s="443"/>
      <c r="AC217" s="317" t="str">
        <f>IFERROR(VLOOKUP(Z217,【参考】数式用!$A$4:$B$54,2,FALSE),"")</f>
        <v/>
      </c>
      <c r="AD217" s="209"/>
      <c r="AE217" s="208" t="str">
        <f>IF(B217="","",IF(AO217="総合事業","数式を削除して手入力",IFERROR(INDEX(【参考】数式用!$AT$3:$AV$452,MATCH(Q217&amp;V217,【参考】数式用!$AS$3:$AS$452,0),MATCH(VLOOKUP(Z217,【参考】数式用!$AW$2:$AX$53,2,FALSE),【参考】数式用!$AT$2:$AV$2,0)),10)))</f>
        <v/>
      </c>
    </row>
    <row r="218" spans="1:31" ht="49.8" customHeight="1">
      <c r="A218" s="431">
        <f t="shared" si="5"/>
        <v>169</v>
      </c>
      <c r="B218" s="447"/>
      <c r="C218" s="448"/>
      <c r="D218" s="448"/>
      <c r="E218" s="448"/>
      <c r="F218" s="448"/>
      <c r="G218" s="448"/>
      <c r="H218" s="448"/>
      <c r="I218" s="448"/>
      <c r="J218" s="448"/>
      <c r="K218" s="448"/>
      <c r="L218" s="436"/>
      <c r="M218" s="437"/>
      <c r="N218" s="437"/>
      <c r="O218" s="437"/>
      <c r="P218" s="438"/>
      <c r="Q218" s="439"/>
      <c r="R218" s="440"/>
      <c r="S218" s="440"/>
      <c r="T218" s="440"/>
      <c r="U218" s="441"/>
      <c r="V218" s="257"/>
      <c r="W218" s="444"/>
      <c r="X218" s="445"/>
      <c r="Y218" s="446"/>
      <c r="Z218" s="443"/>
      <c r="AA218" s="443"/>
      <c r="AB218" s="443"/>
      <c r="AC218" s="317" t="str">
        <f>IFERROR(VLOOKUP(Z218,【参考】数式用!$A$4:$B$54,2,FALSE),"")</f>
        <v/>
      </c>
      <c r="AD218" s="209"/>
      <c r="AE218" s="208" t="str">
        <f>IF(B218="","",IF(AO218="総合事業","数式を削除して手入力",IFERROR(INDEX(【参考】数式用!$AT$3:$AV$452,MATCH(Q218&amp;V218,【参考】数式用!$AS$3:$AS$452,0),MATCH(VLOOKUP(Z218,【参考】数式用!$AW$2:$AX$53,2,FALSE),【参考】数式用!$AT$2:$AV$2,0)),10)))</f>
        <v/>
      </c>
    </row>
    <row r="219" spans="1:31" ht="49.8" customHeight="1">
      <c r="A219" s="431">
        <f t="shared" si="5"/>
        <v>170</v>
      </c>
      <c r="B219" s="447"/>
      <c r="C219" s="448"/>
      <c r="D219" s="448"/>
      <c r="E219" s="448"/>
      <c r="F219" s="448"/>
      <c r="G219" s="448"/>
      <c r="H219" s="448"/>
      <c r="I219" s="448"/>
      <c r="J219" s="448"/>
      <c r="K219" s="448"/>
      <c r="L219" s="436"/>
      <c r="M219" s="437"/>
      <c r="N219" s="437"/>
      <c r="O219" s="437"/>
      <c r="P219" s="438"/>
      <c r="Q219" s="439"/>
      <c r="R219" s="440"/>
      <c r="S219" s="440"/>
      <c r="T219" s="440"/>
      <c r="U219" s="441"/>
      <c r="V219" s="257"/>
      <c r="W219" s="444"/>
      <c r="X219" s="445"/>
      <c r="Y219" s="446"/>
      <c r="Z219" s="443"/>
      <c r="AA219" s="443"/>
      <c r="AB219" s="443"/>
      <c r="AC219" s="317" t="str">
        <f>IFERROR(VLOOKUP(Z219,【参考】数式用!$A$4:$B$54,2,FALSE),"")</f>
        <v/>
      </c>
      <c r="AD219" s="209"/>
      <c r="AE219" s="208" t="str">
        <f>IF(B219="","",IF(AO219="総合事業","数式を削除して手入力",IFERROR(INDEX(【参考】数式用!$AT$3:$AV$452,MATCH(Q219&amp;V219,【参考】数式用!$AS$3:$AS$452,0),MATCH(VLOOKUP(Z219,【参考】数式用!$AW$2:$AX$53,2,FALSE),【参考】数式用!$AT$2:$AV$2,0)),10)))</f>
        <v/>
      </c>
    </row>
    <row r="220" spans="1:31" ht="49.8" customHeight="1">
      <c r="A220" s="431">
        <f t="shared" si="5"/>
        <v>171</v>
      </c>
      <c r="B220" s="447"/>
      <c r="C220" s="448"/>
      <c r="D220" s="448"/>
      <c r="E220" s="448"/>
      <c r="F220" s="448"/>
      <c r="G220" s="448"/>
      <c r="H220" s="448"/>
      <c r="I220" s="448"/>
      <c r="J220" s="448"/>
      <c r="K220" s="448"/>
      <c r="L220" s="436"/>
      <c r="M220" s="437"/>
      <c r="N220" s="437"/>
      <c r="O220" s="437"/>
      <c r="P220" s="438"/>
      <c r="Q220" s="439"/>
      <c r="R220" s="440"/>
      <c r="S220" s="440"/>
      <c r="T220" s="440"/>
      <c r="U220" s="441"/>
      <c r="V220" s="257"/>
      <c r="W220" s="444"/>
      <c r="X220" s="445"/>
      <c r="Y220" s="446"/>
      <c r="Z220" s="443"/>
      <c r="AA220" s="443"/>
      <c r="AB220" s="443"/>
      <c r="AC220" s="317" t="str">
        <f>IFERROR(VLOOKUP(Z220,【参考】数式用!$A$4:$B$54,2,FALSE),"")</f>
        <v/>
      </c>
      <c r="AD220" s="209"/>
      <c r="AE220" s="208" t="str">
        <f>IF(B220="","",IF(AO220="総合事業","数式を削除して手入力",IFERROR(INDEX(【参考】数式用!$AT$3:$AV$452,MATCH(Q220&amp;V220,【参考】数式用!$AS$3:$AS$452,0),MATCH(VLOOKUP(Z220,【参考】数式用!$AW$2:$AX$53,2,FALSE),【参考】数式用!$AT$2:$AV$2,0)),10)))</f>
        <v/>
      </c>
    </row>
    <row r="221" spans="1:31" ht="49.8" customHeight="1">
      <c r="A221" s="431">
        <f t="shared" si="5"/>
        <v>172</v>
      </c>
      <c r="B221" s="447"/>
      <c r="C221" s="448"/>
      <c r="D221" s="448"/>
      <c r="E221" s="448"/>
      <c r="F221" s="448"/>
      <c r="G221" s="448"/>
      <c r="H221" s="448"/>
      <c r="I221" s="448"/>
      <c r="J221" s="448"/>
      <c r="K221" s="448"/>
      <c r="L221" s="436"/>
      <c r="M221" s="437"/>
      <c r="N221" s="437"/>
      <c r="O221" s="437"/>
      <c r="P221" s="438"/>
      <c r="Q221" s="439"/>
      <c r="R221" s="440"/>
      <c r="S221" s="440"/>
      <c r="T221" s="440"/>
      <c r="U221" s="441"/>
      <c r="V221" s="257"/>
      <c r="W221" s="444"/>
      <c r="X221" s="445"/>
      <c r="Y221" s="446"/>
      <c r="Z221" s="443"/>
      <c r="AA221" s="443"/>
      <c r="AB221" s="443"/>
      <c r="AC221" s="317" t="str">
        <f>IFERROR(VLOOKUP(Z221,【参考】数式用!$A$4:$B$54,2,FALSE),"")</f>
        <v/>
      </c>
      <c r="AD221" s="209"/>
      <c r="AE221" s="208" t="str">
        <f>IF(B221="","",IF(AO221="総合事業","数式を削除して手入力",IFERROR(INDEX(【参考】数式用!$AT$3:$AV$452,MATCH(Q221&amp;V221,【参考】数式用!$AS$3:$AS$452,0),MATCH(VLOOKUP(Z221,【参考】数式用!$AW$2:$AX$53,2,FALSE),【参考】数式用!$AT$2:$AV$2,0)),10)))</f>
        <v/>
      </c>
    </row>
    <row r="222" spans="1:31" ht="49.8" customHeight="1">
      <c r="A222" s="431">
        <f t="shared" si="5"/>
        <v>173</v>
      </c>
      <c r="B222" s="447"/>
      <c r="C222" s="448"/>
      <c r="D222" s="448"/>
      <c r="E222" s="448"/>
      <c r="F222" s="448"/>
      <c r="G222" s="448"/>
      <c r="H222" s="448"/>
      <c r="I222" s="448"/>
      <c r="J222" s="448"/>
      <c r="K222" s="448"/>
      <c r="L222" s="436"/>
      <c r="M222" s="437"/>
      <c r="N222" s="437"/>
      <c r="O222" s="437"/>
      <c r="P222" s="438"/>
      <c r="Q222" s="439"/>
      <c r="R222" s="440"/>
      <c r="S222" s="440"/>
      <c r="T222" s="440"/>
      <c r="U222" s="441"/>
      <c r="V222" s="257"/>
      <c r="W222" s="444"/>
      <c r="X222" s="445"/>
      <c r="Y222" s="446"/>
      <c r="Z222" s="443"/>
      <c r="AA222" s="443"/>
      <c r="AB222" s="443"/>
      <c r="AC222" s="317" t="str">
        <f>IFERROR(VLOOKUP(Z222,【参考】数式用!$A$4:$B$54,2,FALSE),"")</f>
        <v/>
      </c>
      <c r="AD222" s="209"/>
      <c r="AE222" s="208" t="str">
        <f>IF(B222="","",IF(AO222="総合事業","数式を削除して手入力",IFERROR(INDEX(【参考】数式用!$AT$3:$AV$452,MATCH(Q222&amp;V222,【参考】数式用!$AS$3:$AS$452,0),MATCH(VLOOKUP(Z222,【参考】数式用!$AW$2:$AX$53,2,FALSE),【参考】数式用!$AT$2:$AV$2,0)),10)))</f>
        <v/>
      </c>
    </row>
    <row r="223" spans="1:31" ht="49.8" customHeight="1">
      <c r="A223" s="431">
        <f t="shared" si="5"/>
        <v>174</v>
      </c>
      <c r="B223" s="447"/>
      <c r="C223" s="448"/>
      <c r="D223" s="448"/>
      <c r="E223" s="448"/>
      <c r="F223" s="448"/>
      <c r="G223" s="448"/>
      <c r="H223" s="448"/>
      <c r="I223" s="448"/>
      <c r="J223" s="448"/>
      <c r="K223" s="448"/>
      <c r="L223" s="436"/>
      <c r="M223" s="437"/>
      <c r="N223" s="437"/>
      <c r="O223" s="437"/>
      <c r="P223" s="438"/>
      <c r="Q223" s="439"/>
      <c r="R223" s="440"/>
      <c r="S223" s="440"/>
      <c r="T223" s="440"/>
      <c r="U223" s="441"/>
      <c r="V223" s="257"/>
      <c r="W223" s="444"/>
      <c r="X223" s="445"/>
      <c r="Y223" s="446"/>
      <c r="Z223" s="443"/>
      <c r="AA223" s="443"/>
      <c r="AB223" s="443"/>
      <c r="AC223" s="317" t="str">
        <f>IFERROR(VLOOKUP(Z223,【参考】数式用!$A$4:$B$54,2,FALSE),"")</f>
        <v/>
      </c>
      <c r="AD223" s="209"/>
      <c r="AE223" s="208" t="str">
        <f>IF(B223="","",IF(AO223="総合事業","数式を削除して手入力",IFERROR(INDEX(【参考】数式用!$AT$3:$AV$452,MATCH(Q223&amp;V223,【参考】数式用!$AS$3:$AS$452,0),MATCH(VLOOKUP(Z223,【参考】数式用!$AW$2:$AX$53,2,FALSE),【参考】数式用!$AT$2:$AV$2,0)),10)))</f>
        <v/>
      </c>
    </row>
    <row r="224" spans="1:31" ht="49.8" customHeight="1">
      <c r="A224" s="431">
        <f t="shared" si="5"/>
        <v>175</v>
      </c>
      <c r="B224" s="447"/>
      <c r="C224" s="448"/>
      <c r="D224" s="448"/>
      <c r="E224" s="448"/>
      <c r="F224" s="448"/>
      <c r="G224" s="448"/>
      <c r="H224" s="448"/>
      <c r="I224" s="448"/>
      <c r="J224" s="448"/>
      <c r="K224" s="448"/>
      <c r="L224" s="436"/>
      <c r="M224" s="437"/>
      <c r="N224" s="437"/>
      <c r="O224" s="437"/>
      <c r="P224" s="438"/>
      <c r="Q224" s="439"/>
      <c r="R224" s="440"/>
      <c r="S224" s="440"/>
      <c r="T224" s="440"/>
      <c r="U224" s="441"/>
      <c r="V224" s="257"/>
      <c r="W224" s="444"/>
      <c r="X224" s="445"/>
      <c r="Y224" s="446"/>
      <c r="Z224" s="443"/>
      <c r="AA224" s="443"/>
      <c r="AB224" s="443"/>
      <c r="AC224" s="317" t="str">
        <f>IFERROR(VLOOKUP(Z224,【参考】数式用!$A$4:$B$54,2,FALSE),"")</f>
        <v/>
      </c>
      <c r="AD224" s="209"/>
      <c r="AE224" s="208" t="str">
        <f>IF(B224="","",IF(AO224="総合事業","数式を削除して手入力",IFERROR(INDEX(【参考】数式用!$AT$3:$AV$452,MATCH(Q224&amp;V224,【参考】数式用!$AS$3:$AS$452,0),MATCH(VLOOKUP(Z224,【参考】数式用!$AW$2:$AX$53,2,FALSE),【参考】数式用!$AT$2:$AV$2,0)),10)))</f>
        <v/>
      </c>
    </row>
    <row r="225" spans="1:31" ht="49.8" customHeight="1">
      <c r="A225" s="431">
        <f t="shared" si="5"/>
        <v>176</v>
      </c>
      <c r="B225" s="447"/>
      <c r="C225" s="448"/>
      <c r="D225" s="448"/>
      <c r="E225" s="448"/>
      <c r="F225" s="448"/>
      <c r="G225" s="448"/>
      <c r="H225" s="448"/>
      <c r="I225" s="448"/>
      <c r="J225" s="448"/>
      <c r="K225" s="448"/>
      <c r="L225" s="436"/>
      <c r="M225" s="437"/>
      <c r="N225" s="437"/>
      <c r="O225" s="437"/>
      <c r="P225" s="438"/>
      <c r="Q225" s="439"/>
      <c r="R225" s="440"/>
      <c r="S225" s="440"/>
      <c r="T225" s="440"/>
      <c r="U225" s="441"/>
      <c r="V225" s="257"/>
      <c r="W225" s="444"/>
      <c r="X225" s="445"/>
      <c r="Y225" s="446"/>
      <c r="Z225" s="443"/>
      <c r="AA225" s="443"/>
      <c r="AB225" s="443"/>
      <c r="AC225" s="317" t="str">
        <f>IFERROR(VLOOKUP(Z225,【参考】数式用!$A$4:$B$54,2,FALSE),"")</f>
        <v/>
      </c>
      <c r="AD225" s="209"/>
      <c r="AE225" s="208" t="str">
        <f>IF(B225="","",IF(AO225="総合事業","数式を削除して手入力",IFERROR(INDEX(【参考】数式用!$AT$3:$AV$452,MATCH(Q225&amp;V225,【参考】数式用!$AS$3:$AS$452,0),MATCH(VLOOKUP(Z225,【参考】数式用!$AW$2:$AX$53,2,FALSE),【参考】数式用!$AT$2:$AV$2,0)),10)))</f>
        <v/>
      </c>
    </row>
    <row r="226" spans="1:31" ht="49.8" customHeight="1">
      <c r="A226" s="431">
        <f t="shared" si="5"/>
        <v>177</v>
      </c>
      <c r="B226" s="447"/>
      <c r="C226" s="448"/>
      <c r="D226" s="448"/>
      <c r="E226" s="448"/>
      <c r="F226" s="448"/>
      <c r="G226" s="448"/>
      <c r="H226" s="448"/>
      <c r="I226" s="448"/>
      <c r="J226" s="448"/>
      <c r="K226" s="448"/>
      <c r="L226" s="436"/>
      <c r="M226" s="437"/>
      <c r="N226" s="437"/>
      <c r="O226" s="437"/>
      <c r="P226" s="438"/>
      <c r="Q226" s="439"/>
      <c r="R226" s="440"/>
      <c r="S226" s="440"/>
      <c r="T226" s="440"/>
      <c r="U226" s="441"/>
      <c r="V226" s="257"/>
      <c r="W226" s="444"/>
      <c r="X226" s="445"/>
      <c r="Y226" s="446"/>
      <c r="Z226" s="443"/>
      <c r="AA226" s="443"/>
      <c r="AB226" s="443"/>
      <c r="AC226" s="317" t="str">
        <f>IFERROR(VLOOKUP(Z226,【参考】数式用!$A$4:$B$54,2,FALSE),"")</f>
        <v/>
      </c>
      <c r="AD226" s="209"/>
      <c r="AE226" s="208" t="str">
        <f>IF(B226="","",IF(AO226="総合事業","数式を削除して手入力",IFERROR(INDEX(【参考】数式用!$AT$3:$AV$452,MATCH(Q226&amp;V226,【参考】数式用!$AS$3:$AS$452,0),MATCH(VLOOKUP(Z226,【参考】数式用!$AW$2:$AX$53,2,FALSE),【参考】数式用!$AT$2:$AV$2,0)),10)))</f>
        <v/>
      </c>
    </row>
    <row r="227" spans="1:31" ht="49.8" customHeight="1">
      <c r="A227" s="431">
        <f t="shared" si="5"/>
        <v>178</v>
      </c>
      <c r="B227" s="447"/>
      <c r="C227" s="448"/>
      <c r="D227" s="448"/>
      <c r="E227" s="448"/>
      <c r="F227" s="448"/>
      <c r="G227" s="448"/>
      <c r="H227" s="448"/>
      <c r="I227" s="448"/>
      <c r="J227" s="448"/>
      <c r="K227" s="448"/>
      <c r="L227" s="436"/>
      <c r="M227" s="437"/>
      <c r="N227" s="437"/>
      <c r="O227" s="437"/>
      <c r="P227" s="438"/>
      <c r="Q227" s="439"/>
      <c r="R227" s="440"/>
      <c r="S227" s="440"/>
      <c r="T227" s="440"/>
      <c r="U227" s="441"/>
      <c r="V227" s="257"/>
      <c r="W227" s="444"/>
      <c r="X227" s="445"/>
      <c r="Y227" s="446"/>
      <c r="Z227" s="443"/>
      <c r="AA227" s="443"/>
      <c r="AB227" s="443"/>
      <c r="AC227" s="317" t="str">
        <f>IFERROR(VLOOKUP(Z227,【参考】数式用!$A$4:$B$54,2,FALSE),"")</f>
        <v/>
      </c>
      <c r="AD227" s="209"/>
      <c r="AE227" s="208" t="str">
        <f>IF(B227="","",IF(AO227="総合事業","数式を削除して手入力",IFERROR(INDEX(【参考】数式用!$AT$3:$AV$452,MATCH(Q227&amp;V227,【参考】数式用!$AS$3:$AS$452,0),MATCH(VLOOKUP(Z227,【参考】数式用!$AW$2:$AX$53,2,FALSE),【参考】数式用!$AT$2:$AV$2,0)),10)))</f>
        <v/>
      </c>
    </row>
    <row r="228" spans="1:31" ht="49.8" customHeight="1">
      <c r="A228" s="431">
        <f t="shared" si="5"/>
        <v>179</v>
      </c>
      <c r="B228" s="447"/>
      <c r="C228" s="448"/>
      <c r="D228" s="448"/>
      <c r="E228" s="448"/>
      <c r="F228" s="448"/>
      <c r="G228" s="448"/>
      <c r="H228" s="448"/>
      <c r="I228" s="448"/>
      <c r="J228" s="448"/>
      <c r="K228" s="448"/>
      <c r="L228" s="436"/>
      <c r="M228" s="437"/>
      <c r="N228" s="437"/>
      <c r="O228" s="437"/>
      <c r="P228" s="438"/>
      <c r="Q228" s="439"/>
      <c r="R228" s="440"/>
      <c r="S228" s="440"/>
      <c r="T228" s="440"/>
      <c r="U228" s="441"/>
      <c r="V228" s="257"/>
      <c r="W228" s="444"/>
      <c r="X228" s="445"/>
      <c r="Y228" s="446"/>
      <c r="Z228" s="443"/>
      <c r="AA228" s="443"/>
      <c r="AB228" s="443"/>
      <c r="AC228" s="317" t="str">
        <f>IFERROR(VLOOKUP(Z228,【参考】数式用!$A$4:$B$54,2,FALSE),"")</f>
        <v/>
      </c>
      <c r="AD228" s="209"/>
      <c r="AE228" s="208" t="str">
        <f>IF(B228="","",IF(AO228="総合事業","数式を削除して手入力",IFERROR(INDEX(【参考】数式用!$AT$3:$AV$452,MATCH(Q228&amp;V228,【参考】数式用!$AS$3:$AS$452,0),MATCH(VLOOKUP(Z228,【参考】数式用!$AW$2:$AX$53,2,FALSE),【参考】数式用!$AT$2:$AV$2,0)),10)))</f>
        <v/>
      </c>
    </row>
    <row r="229" spans="1:31" ht="49.8" customHeight="1">
      <c r="A229" s="431">
        <f t="shared" si="5"/>
        <v>180</v>
      </c>
      <c r="B229" s="447"/>
      <c r="C229" s="448"/>
      <c r="D229" s="448"/>
      <c r="E229" s="448"/>
      <c r="F229" s="448"/>
      <c r="G229" s="448"/>
      <c r="H229" s="448"/>
      <c r="I229" s="448"/>
      <c r="J229" s="448"/>
      <c r="K229" s="448"/>
      <c r="L229" s="436"/>
      <c r="M229" s="437"/>
      <c r="N229" s="437"/>
      <c r="O229" s="437"/>
      <c r="P229" s="438"/>
      <c r="Q229" s="439"/>
      <c r="R229" s="440"/>
      <c r="S229" s="440"/>
      <c r="T229" s="440"/>
      <c r="U229" s="441"/>
      <c r="V229" s="257"/>
      <c r="W229" s="444"/>
      <c r="X229" s="445"/>
      <c r="Y229" s="446"/>
      <c r="Z229" s="443"/>
      <c r="AA229" s="443"/>
      <c r="AB229" s="443"/>
      <c r="AC229" s="317" t="str">
        <f>IFERROR(VLOOKUP(Z229,【参考】数式用!$A$4:$B$54,2,FALSE),"")</f>
        <v/>
      </c>
      <c r="AD229" s="209"/>
      <c r="AE229" s="208" t="str">
        <f>IF(B229="","",IF(AO229="総合事業","数式を削除して手入力",IFERROR(INDEX(【参考】数式用!$AT$3:$AV$452,MATCH(Q229&amp;V229,【参考】数式用!$AS$3:$AS$452,0),MATCH(VLOOKUP(Z229,【参考】数式用!$AW$2:$AX$53,2,FALSE),【参考】数式用!$AT$2:$AV$2,0)),10)))</f>
        <v/>
      </c>
    </row>
    <row r="230" spans="1:31" ht="49.8" customHeight="1">
      <c r="A230" s="431">
        <f t="shared" si="5"/>
        <v>181</v>
      </c>
      <c r="B230" s="447"/>
      <c r="C230" s="448"/>
      <c r="D230" s="448"/>
      <c r="E230" s="448"/>
      <c r="F230" s="448"/>
      <c r="G230" s="448"/>
      <c r="H230" s="448"/>
      <c r="I230" s="448"/>
      <c r="J230" s="448"/>
      <c r="K230" s="448"/>
      <c r="L230" s="436"/>
      <c r="M230" s="437"/>
      <c r="N230" s="437"/>
      <c r="O230" s="437"/>
      <c r="P230" s="438"/>
      <c r="Q230" s="439"/>
      <c r="R230" s="440"/>
      <c r="S230" s="440"/>
      <c r="T230" s="440"/>
      <c r="U230" s="441"/>
      <c r="V230" s="257"/>
      <c r="W230" s="444"/>
      <c r="X230" s="445"/>
      <c r="Y230" s="446"/>
      <c r="Z230" s="443"/>
      <c r="AA230" s="443"/>
      <c r="AB230" s="443"/>
      <c r="AC230" s="317" t="str">
        <f>IFERROR(VLOOKUP(Z230,【参考】数式用!$A$4:$B$54,2,FALSE),"")</f>
        <v/>
      </c>
      <c r="AD230" s="209"/>
      <c r="AE230" s="208" t="str">
        <f>IF(B230="","",IF(AO230="総合事業","数式を削除して手入力",IFERROR(INDEX(【参考】数式用!$AT$3:$AV$452,MATCH(Q230&amp;V230,【参考】数式用!$AS$3:$AS$452,0),MATCH(VLOOKUP(Z230,【参考】数式用!$AW$2:$AX$53,2,FALSE),【参考】数式用!$AT$2:$AV$2,0)),10)))</f>
        <v/>
      </c>
    </row>
    <row r="231" spans="1:31" ht="49.8" customHeight="1">
      <c r="A231" s="431">
        <f t="shared" si="5"/>
        <v>182</v>
      </c>
      <c r="B231" s="447"/>
      <c r="C231" s="448"/>
      <c r="D231" s="448"/>
      <c r="E231" s="448"/>
      <c r="F231" s="448"/>
      <c r="G231" s="448"/>
      <c r="H231" s="448"/>
      <c r="I231" s="448"/>
      <c r="J231" s="448"/>
      <c r="K231" s="448"/>
      <c r="L231" s="436"/>
      <c r="M231" s="437"/>
      <c r="N231" s="437"/>
      <c r="O231" s="437"/>
      <c r="P231" s="438"/>
      <c r="Q231" s="439"/>
      <c r="R231" s="440"/>
      <c r="S231" s="440"/>
      <c r="T231" s="440"/>
      <c r="U231" s="441"/>
      <c r="V231" s="257"/>
      <c r="W231" s="444"/>
      <c r="X231" s="445"/>
      <c r="Y231" s="446"/>
      <c r="Z231" s="443"/>
      <c r="AA231" s="443"/>
      <c r="AB231" s="443"/>
      <c r="AC231" s="317" t="str">
        <f>IFERROR(VLOOKUP(Z231,【参考】数式用!$A$4:$B$54,2,FALSE),"")</f>
        <v/>
      </c>
      <c r="AD231" s="209"/>
      <c r="AE231" s="208" t="str">
        <f>IF(B231="","",IF(AO231="総合事業","数式を削除して手入力",IFERROR(INDEX(【参考】数式用!$AT$3:$AV$452,MATCH(Q231&amp;V231,【参考】数式用!$AS$3:$AS$452,0),MATCH(VLOOKUP(Z231,【参考】数式用!$AW$2:$AX$53,2,FALSE),【参考】数式用!$AT$2:$AV$2,0)),10)))</f>
        <v/>
      </c>
    </row>
    <row r="232" spans="1:31" ht="49.8" customHeight="1">
      <c r="A232" s="431">
        <f t="shared" si="5"/>
        <v>183</v>
      </c>
      <c r="B232" s="447"/>
      <c r="C232" s="448"/>
      <c r="D232" s="448"/>
      <c r="E232" s="448"/>
      <c r="F232" s="448"/>
      <c r="G232" s="448"/>
      <c r="H232" s="448"/>
      <c r="I232" s="448"/>
      <c r="J232" s="448"/>
      <c r="K232" s="448"/>
      <c r="L232" s="436"/>
      <c r="M232" s="437"/>
      <c r="N232" s="437"/>
      <c r="O232" s="437"/>
      <c r="P232" s="438"/>
      <c r="Q232" s="439"/>
      <c r="R232" s="440"/>
      <c r="S232" s="440"/>
      <c r="T232" s="440"/>
      <c r="U232" s="441"/>
      <c r="V232" s="257"/>
      <c r="W232" s="444"/>
      <c r="X232" s="445"/>
      <c r="Y232" s="446"/>
      <c r="Z232" s="443"/>
      <c r="AA232" s="443"/>
      <c r="AB232" s="443"/>
      <c r="AC232" s="317" t="str">
        <f>IFERROR(VLOOKUP(Z232,【参考】数式用!$A$4:$B$54,2,FALSE),"")</f>
        <v/>
      </c>
      <c r="AD232" s="209"/>
      <c r="AE232" s="208" t="str">
        <f>IF(B232="","",IF(AO232="総合事業","数式を削除して手入力",IFERROR(INDEX(【参考】数式用!$AT$3:$AV$452,MATCH(Q232&amp;V232,【参考】数式用!$AS$3:$AS$452,0),MATCH(VLOOKUP(Z232,【参考】数式用!$AW$2:$AX$53,2,FALSE),【参考】数式用!$AT$2:$AV$2,0)),10)))</f>
        <v/>
      </c>
    </row>
    <row r="233" spans="1:31" ht="49.8" customHeight="1">
      <c r="A233" s="431">
        <f t="shared" si="5"/>
        <v>184</v>
      </c>
      <c r="B233" s="447"/>
      <c r="C233" s="448"/>
      <c r="D233" s="448"/>
      <c r="E233" s="448"/>
      <c r="F233" s="448"/>
      <c r="G233" s="448"/>
      <c r="H233" s="448"/>
      <c r="I233" s="448"/>
      <c r="J233" s="448"/>
      <c r="K233" s="448"/>
      <c r="L233" s="436"/>
      <c r="M233" s="437"/>
      <c r="N233" s="437"/>
      <c r="O233" s="437"/>
      <c r="P233" s="438"/>
      <c r="Q233" s="439"/>
      <c r="R233" s="440"/>
      <c r="S233" s="440"/>
      <c r="T233" s="440"/>
      <c r="U233" s="441"/>
      <c r="V233" s="257"/>
      <c r="W233" s="444"/>
      <c r="X233" s="445"/>
      <c r="Y233" s="446"/>
      <c r="Z233" s="443"/>
      <c r="AA233" s="443"/>
      <c r="AB233" s="443"/>
      <c r="AC233" s="317" t="str">
        <f>IFERROR(VLOOKUP(Z233,【参考】数式用!$A$4:$B$54,2,FALSE),"")</f>
        <v/>
      </c>
      <c r="AD233" s="209"/>
      <c r="AE233" s="208" t="str">
        <f>IF(B233="","",IF(AO233="総合事業","数式を削除して手入力",IFERROR(INDEX(【参考】数式用!$AT$3:$AV$452,MATCH(Q233&amp;V233,【参考】数式用!$AS$3:$AS$452,0),MATCH(VLOOKUP(Z233,【参考】数式用!$AW$2:$AX$53,2,FALSE),【参考】数式用!$AT$2:$AV$2,0)),10)))</f>
        <v/>
      </c>
    </row>
    <row r="234" spans="1:31" ht="49.8" customHeight="1">
      <c r="A234" s="431">
        <f t="shared" si="5"/>
        <v>185</v>
      </c>
      <c r="B234" s="447"/>
      <c r="C234" s="448"/>
      <c r="D234" s="448"/>
      <c r="E234" s="448"/>
      <c r="F234" s="448"/>
      <c r="G234" s="448"/>
      <c r="H234" s="448"/>
      <c r="I234" s="448"/>
      <c r="J234" s="448"/>
      <c r="K234" s="448"/>
      <c r="L234" s="436"/>
      <c r="M234" s="437"/>
      <c r="N234" s="437"/>
      <c r="O234" s="437"/>
      <c r="P234" s="438"/>
      <c r="Q234" s="439"/>
      <c r="R234" s="440"/>
      <c r="S234" s="440"/>
      <c r="T234" s="440"/>
      <c r="U234" s="441"/>
      <c r="V234" s="257"/>
      <c r="W234" s="444"/>
      <c r="X234" s="445"/>
      <c r="Y234" s="446"/>
      <c r="Z234" s="443"/>
      <c r="AA234" s="443"/>
      <c r="AB234" s="443"/>
      <c r="AC234" s="317" t="str">
        <f>IFERROR(VLOOKUP(Z234,【参考】数式用!$A$4:$B$54,2,FALSE),"")</f>
        <v/>
      </c>
      <c r="AD234" s="209"/>
      <c r="AE234" s="208" t="str">
        <f>IF(B234="","",IF(AO234="総合事業","数式を削除して手入力",IFERROR(INDEX(【参考】数式用!$AT$3:$AV$452,MATCH(Q234&amp;V234,【参考】数式用!$AS$3:$AS$452,0),MATCH(VLOOKUP(Z234,【参考】数式用!$AW$2:$AX$53,2,FALSE),【参考】数式用!$AT$2:$AV$2,0)),10)))</f>
        <v/>
      </c>
    </row>
    <row r="235" spans="1:31" ht="49.8" customHeight="1">
      <c r="A235" s="431">
        <f t="shared" si="5"/>
        <v>186</v>
      </c>
      <c r="B235" s="447"/>
      <c r="C235" s="448"/>
      <c r="D235" s="448"/>
      <c r="E235" s="448"/>
      <c r="F235" s="448"/>
      <c r="G235" s="448"/>
      <c r="H235" s="448"/>
      <c r="I235" s="448"/>
      <c r="J235" s="448"/>
      <c r="K235" s="448"/>
      <c r="L235" s="436"/>
      <c r="M235" s="437"/>
      <c r="N235" s="437"/>
      <c r="O235" s="437"/>
      <c r="P235" s="438"/>
      <c r="Q235" s="439"/>
      <c r="R235" s="440"/>
      <c r="S235" s="440"/>
      <c r="T235" s="440"/>
      <c r="U235" s="441"/>
      <c r="V235" s="257"/>
      <c r="W235" s="444"/>
      <c r="X235" s="445"/>
      <c r="Y235" s="446"/>
      <c r="Z235" s="443"/>
      <c r="AA235" s="443"/>
      <c r="AB235" s="443"/>
      <c r="AC235" s="317" t="str">
        <f>IFERROR(VLOOKUP(Z235,【参考】数式用!$A$4:$B$54,2,FALSE),"")</f>
        <v/>
      </c>
      <c r="AD235" s="209"/>
      <c r="AE235" s="208" t="str">
        <f>IF(B235="","",IF(AO235="総合事業","数式を削除して手入力",IFERROR(INDEX(【参考】数式用!$AT$3:$AV$452,MATCH(Q235&amp;V235,【参考】数式用!$AS$3:$AS$452,0),MATCH(VLOOKUP(Z235,【参考】数式用!$AW$2:$AX$53,2,FALSE),【参考】数式用!$AT$2:$AV$2,0)),10)))</f>
        <v/>
      </c>
    </row>
    <row r="236" spans="1:31" ht="49.8" customHeight="1">
      <c r="A236" s="431">
        <f t="shared" si="5"/>
        <v>187</v>
      </c>
      <c r="B236" s="447"/>
      <c r="C236" s="448"/>
      <c r="D236" s="448"/>
      <c r="E236" s="448"/>
      <c r="F236" s="448"/>
      <c r="G236" s="448"/>
      <c r="H236" s="448"/>
      <c r="I236" s="448"/>
      <c r="J236" s="448"/>
      <c r="K236" s="448"/>
      <c r="L236" s="436"/>
      <c r="M236" s="437"/>
      <c r="N236" s="437"/>
      <c r="O236" s="437"/>
      <c r="P236" s="438"/>
      <c r="Q236" s="439"/>
      <c r="R236" s="440"/>
      <c r="S236" s="440"/>
      <c r="T236" s="440"/>
      <c r="U236" s="441"/>
      <c r="V236" s="257"/>
      <c r="W236" s="444"/>
      <c r="X236" s="445"/>
      <c r="Y236" s="446"/>
      <c r="Z236" s="443"/>
      <c r="AA236" s="443"/>
      <c r="AB236" s="443"/>
      <c r="AC236" s="317" t="str">
        <f>IFERROR(VLOOKUP(Z236,【参考】数式用!$A$4:$B$54,2,FALSE),"")</f>
        <v/>
      </c>
      <c r="AD236" s="209"/>
      <c r="AE236" s="208" t="str">
        <f>IF(B236="","",IF(AO236="総合事業","数式を削除して手入力",IFERROR(INDEX(【参考】数式用!$AT$3:$AV$452,MATCH(Q236&amp;V236,【参考】数式用!$AS$3:$AS$452,0),MATCH(VLOOKUP(Z236,【参考】数式用!$AW$2:$AX$53,2,FALSE),【参考】数式用!$AT$2:$AV$2,0)),10)))</f>
        <v/>
      </c>
    </row>
    <row r="237" spans="1:31" ht="49.8" customHeight="1">
      <c r="A237" s="431">
        <f t="shared" si="5"/>
        <v>188</v>
      </c>
      <c r="B237" s="447"/>
      <c r="C237" s="448"/>
      <c r="D237" s="448"/>
      <c r="E237" s="448"/>
      <c r="F237" s="448"/>
      <c r="G237" s="448"/>
      <c r="H237" s="448"/>
      <c r="I237" s="448"/>
      <c r="J237" s="448"/>
      <c r="K237" s="448"/>
      <c r="L237" s="436"/>
      <c r="M237" s="437"/>
      <c r="N237" s="437"/>
      <c r="O237" s="437"/>
      <c r="P237" s="438"/>
      <c r="Q237" s="439"/>
      <c r="R237" s="440"/>
      <c r="S237" s="440"/>
      <c r="T237" s="440"/>
      <c r="U237" s="441"/>
      <c r="V237" s="257"/>
      <c r="W237" s="444"/>
      <c r="X237" s="445"/>
      <c r="Y237" s="446"/>
      <c r="Z237" s="443"/>
      <c r="AA237" s="443"/>
      <c r="AB237" s="443"/>
      <c r="AC237" s="317" t="str">
        <f>IFERROR(VLOOKUP(Z237,【参考】数式用!$A$4:$B$54,2,FALSE),"")</f>
        <v/>
      </c>
      <c r="AD237" s="209"/>
      <c r="AE237" s="208" t="str">
        <f>IF(B237="","",IF(AO237="総合事業","数式を削除して手入力",IFERROR(INDEX(【参考】数式用!$AT$3:$AV$452,MATCH(Q237&amp;V237,【参考】数式用!$AS$3:$AS$452,0),MATCH(VLOOKUP(Z237,【参考】数式用!$AW$2:$AX$53,2,FALSE),【参考】数式用!$AT$2:$AV$2,0)),10)))</f>
        <v/>
      </c>
    </row>
    <row r="238" spans="1:31" ht="49.8" customHeight="1">
      <c r="A238" s="431">
        <f t="shared" si="5"/>
        <v>189</v>
      </c>
      <c r="B238" s="447"/>
      <c r="C238" s="448"/>
      <c r="D238" s="448"/>
      <c r="E238" s="448"/>
      <c r="F238" s="448"/>
      <c r="G238" s="448"/>
      <c r="H238" s="448"/>
      <c r="I238" s="448"/>
      <c r="J238" s="448"/>
      <c r="K238" s="448"/>
      <c r="L238" s="436"/>
      <c r="M238" s="437"/>
      <c r="N238" s="437"/>
      <c r="O238" s="437"/>
      <c r="P238" s="438"/>
      <c r="Q238" s="439"/>
      <c r="R238" s="440"/>
      <c r="S238" s="440"/>
      <c r="T238" s="440"/>
      <c r="U238" s="441"/>
      <c r="V238" s="257"/>
      <c r="W238" s="444"/>
      <c r="X238" s="445"/>
      <c r="Y238" s="446"/>
      <c r="Z238" s="443"/>
      <c r="AA238" s="443"/>
      <c r="AB238" s="443"/>
      <c r="AC238" s="317" t="str">
        <f>IFERROR(VLOOKUP(Z238,【参考】数式用!$A$4:$B$54,2,FALSE),"")</f>
        <v/>
      </c>
      <c r="AD238" s="209"/>
      <c r="AE238" s="208" t="str">
        <f>IF(B238="","",IF(AO238="総合事業","数式を削除して手入力",IFERROR(INDEX(【参考】数式用!$AT$3:$AV$452,MATCH(Q238&amp;V238,【参考】数式用!$AS$3:$AS$452,0),MATCH(VLOOKUP(Z238,【参考】数式用!$AW$2:$AX$53,2,FALSE),【参考】数式用!$AT$2:$AV$2,0)),10)))</f>
        <v/>
      </c>
    </row>
    <row r="239" spans="1:31" ht="49.8" customHeight="1">
      <c r="A239" s="431">
        <f t="shared" si="5"/>
        <v>190</v>
      </c>
      <c r="B239" s="447"/>
      <c r="C239" s="448"/>
      <c r="D239" s="448"/>
      <c r="E239" s="448"/>
      <c r="F239" s="448"/>
      <c r="G239" s="448"/>
      <c r="H239" s="448"/>
      <c r="I239" s="448"/>
      <c r="J239" s="448"/>
      <c r="K239" s="448"/>
      <c r="L239" s="436"/>
      <c r="M239" s="437"/>
      <c r="N239" s="437"/>
      <c r="O239" s="437"/>
      <c r="P239" s="438"/>
      <c r="Q239" s="439"/>
      <c r="R239" s="440"/>
      <c r="S239" s="440"/>
      <c r="T239" s="440"/>
      <c r="U239" s="441"/>
      <c r="V239" s="257"/>
      <c r="W239" s="444"/>
      <c r="X239" s="445"/>
      <c r="Y239" s="446"/>
      <c r="Z239" s="443"/>
      <c r="AA239" s="443"/>
      <c r="AB239" s="443"/>
      <c r="AC239" s="317" t="str">
        <f>IFERROR(VLOOKUP(Z239,【参考】数式用!$A$4:$B$54,2,FALSE),"")</f>
        <v/>
      </c>
      <c r="AD239" s="209"/>
      <c r="AE239" s="208" t="str">
        <f>IF(B239="","",IF(AO239="総合事業","数式を削除して手入力",IFERROR(INDEX(【参考】数式用!$AT$3:$AV$452,MATCH(Q239&amp;V239,【参考】数式用!$AS$3:$AS$452,0),MATCH(VLOOKUP(Z239,【参考】数式用!$AW$2:$AX$53,2,FALSE),【参考】数式用!$AT$2:$AV$2,0)),10)))</f>
        <v/>
      </c>
    </row>
    <row r="240" spans="1:31" ht="49.8" customHeight="1">
      <c r="A240" s="431">
        <f t="shared" si="5"/>
        <v>191</v>
      </c>
      <c r="B240" s="447"/>
      <c r="C240" s="448"/>
      <c r="D240" s="448"/>
      <c r="E240" s="448"/>
      <c r="F240" s="448"/>
      <c r="G240" s="448"/>
      <c r="H240" s="448"/>
      <c r="I240" s="448"/>
      <c r="J240" s="448"/>
      <c r="K240" s="448"/>
      <c r="L240" s="436"/>
      <c r="M240" s="437"/>
      <c r="N240" s="437"/>
      <c r="O240" s="437"/>
      <c r="P240" s="438"/>
      <c r="Q240" s="439"/>
      <c r="R240" s="440"/>
      <c r="S240" s="440"/>
      <c r="T240" s="440"/>
      <c r="U240" s="441"/>
      <c r="V240" s="257"/>
      <c r="W240" s="444"/>
      <c r="X240" s="445"/>
      <c r="Y240" s="446"/>
      <c r="Z240" s="443"/>
      <c r="AA240" s="443"/>
      <c r="AB240" s="443"/>
      <c r="AC240" s="317" t="str">
        <f>IFERROR(VLOOKUP(Z240,【参考】数式用!$A$4:$B$54,2,FALSE),"")</f>
        <v/>
      </c>
      <c r="AD240" s="209"/>
      <c r="AE240" s="208" t="str">
        <f>IF(B240="","",IF(AO240="総合事業","数式を削除して手入力",IFERROR(INDEX(【参考】数式用!$AT$3:$AV$452,MATCH(Q240&amp;V240,【参考】数式用!$AS$3:$AS$452,0),MATCH(VLOOKUP(Z240,【参考】数式用!$AW$2:$AX$53,2,FALSE),【参考】数式用!$AT$2:$AV$2,0)),10)))</f>
        <v/>
      </c>
    </row>
    <row r="241" spans="1:31" ht="49.8" customHeight="1">
      <c r="A241" s="431">
        <f t="shared" si="5"/>
        <v>192</v>
      </c>
      <c r="B241" s="447"/>
      <c r="C241" s="448"/>
      <c r="D241" s="448"/>
      <c r="E241" s="448"/>
      <c r="F241" s="448"/>
      <c r="G241" s="448"/>
      <c r="H241" s="448"/>
      <c r="I241" s="448"/>
      <c r="J241" s="448"/>
      <c r="K241" s="448"/>
      <c r="L241" s="436"/>
      <c r="M241" s="437"/>
      <c r="N241" s="437"/>
      <c r="O241" s="437"/>
      <c r="P241" s="438"/>
      <c r="Q241" s="439"/>
      <c r="R241" s="440"/>
      <c r="S241" s="440"/>
      <c r="T241" s="440"/>
      <c r="U241" s="441"/>
      <c r="V241" s="257"/>
      <c r="W241" s="444"/>
      <c r="X241" s="445"/>
      <c r="Y241" s="446"/>
      <c r="Z241" s="443"/>
      <c r="AA241" s="443"/>
      <c r="AB241" s="443"/>
      <c r="AC241" s="317" t="str">
        <f>IFERROR(VLOOKUP(Z241,【参考】数式用!$A$4:$B$54,2,FALSE),"")</f>
        <v/>
      </c>
      <c r="AD241" s="209"/>
      <c r="AE241" s="208" t="str">
        <f>IF(B241="","",IF(AO241="総合事業","数式を削除して手入力",IFERROR(INDEX(【参考】数式用!$AT$3:$AV$452,MATCH(Q241&amp;V241,【参考】数式用!$AS$3:$AS$452,0),MATCH(VLOOKUP(Z241,【参考】数式用!$AW$2:$AX$53,2,FALSE),【参考】数式用!$AT$2:$AV$2,0)),10)))</f>
        <v/>
      </c>
    </row>
    <row r="242" spans="1:31" ht="49.8" customHeight="1">
      <c r="A242" s="431">
        <f t="shared" si="5"/>
        <v>193</v>
      </c>
      <c r="B242" s="447"/>
      <c r="C242" s="448"/>
      <c r="D242" s="448"/>
      <c r="E242" s="448"/>
      <c r="F242" s="448"/>
      <c r="G242" s="448"/>
      <c r="H242" s="448"/>
      <c r="I242" s="448"/>
      <c r="J242" s="448"/>
      <c r="K242" s="448"/>
      <c r="L242" s="436"/>
      <c r="M242" s="437"/>
      <c r="N242" s="437"/>
      <c r="O242" s="437"/>
      <c r="P242" s="438"/>
      <c r="Q242" s="439"/>
      <c r="R242" s="440"/>
      <c r="S242" s="440"/>
      <c r="T242" s="440"/>
      <c r="U242" s="441"/>
      <c r="V242" s="257"/>
      <c r="W242" s="444"/>
      <c r="X242" s="445"/>
      <c r="Y242" s="446"/>
      <c r="Z242" s="443"/>
      <c r="AA242" s="443"/>
      <c r="AB242" s="443"/>
      <c r="AC242" s="317" t="str">
        <f>IFERROR(VLOOKUP(Z242,【参考】数式用!$A$4:$B$54,2,FALSE),"")</f>
        <v/>
      </c>
      <c r="AD242" s="209"/>
      <c r="AE242" s="208" t="str">
        <f>IF(B242="","",IF(AO242="総合事業","数式を削除して手入力",IFERROR(INDEX(【参考】数式用!$AT$3:$AV$452,MATCH(Q242&amp;V242,【参考】数式用!$AS$3:$AS$452,0),MATCH(VLOOKUP(Z242,【参考】数式用!$AW$2:$AX$53,2,FALSE),【参考】数式用!$AT$2:$AV$2,0)),10)))</f>
        <v/>
      </c>
    </row>
    <row r="243" spans="1:31" ht="49.8" customHeight="1">
      <c r="A243" s="431">
        <f t="shared" si="5"/>
        <v>194</v>
      </c>
      <c r="B243" s="447"/>
      <c r="C243" s="448"/>
      <c r="D243" s="448"/>
      <c r="E243" s="448"/>
      <c r="F243" s="448"/>
      <c r="G243" s="448"/>
      <c r="H243" s="448"/>
      <c r="I243" s="448"/>
      <c r="J243" s="448"/>
      <c r="K243" s="448"/>
      <c r="L243" s="436"/>
      <c r="M243" s="437"/>
      <c r="N243" s="437"/>
      <c r="O243" s="437"/>
      <c r="P243" s="438"/>
      <c r="Q243" s="439"/>
      <c r="R243" s="440"/>
      <c r="S243" s="440"/>
      <c r="T243" s="440"/>
      <c r="U243" s="441"/>
      <c r="V243" s="257"/>
      <c r="W243" s="444"/>
      <c r="X243" s="445"/>
      <c r="Y243" s="446"/>
      <c r="Z243" s="443"/>
      <c r="AA243" s="443"/>
      <c r="AB243" s="443"/>
      <c r="AC243" s="317" t="str">
        <f>IFERROR(VLOOKUP(Z243,【参考】数式用!$A$4:$B$54,2,FALSE),"")</f>
        <v/>
      </c>
      <c r="AD243" s="209"/>
      <c r="AE243" s="208" t="str">
        <f>IF(B243="","",IF(AO243="総合事業","数式を削除して手入力",IFERROR(INDEX(【参考】数式用!$AT$3:$AV$452,MATCH(Q243&amp;V243,【参考】数式用!$AS$3:$AS$452,0),MATCH(VLOOKUP(Z243,【参考】数式用!$AW$2:$AX$53,2,FALSE),【参考】数式用!$AT$2:$AV$2,0)),10)))</f>
        <v/>
      </c>
    </row>
    <row r="244" spans="1:31" ht="49.8" customHeight="1">
      <c r="A244" s="431">
        <f t="shared" si="5"/>
        <v>195</v>
      </c>
      <c r="B244" s="447"/>
      <c r="C244" s="448"/>
      <c r="D244" s="448"/>
      <c r="E244" s="448"/>
      <c r="F244" s="448"/>
      <c r="G244" s="448"/>
      <c r="H244" s="448"/>
      <c r="I244" s="448"/>
      <c r="J244" s="448"/>
      <c r="K244" s="448"/>
      <c r="L244" s="436"/>
      <c r="M244" s="437"/>
      <c r="N244" s="437"/>
      <c r="O244" s="437"/>
      <c r="P244" s="438"/>
      <c r="Q244" s="439"/>
      <c r="R244" s="440"/>
      <c r="S244" s="440"/>
      <c r="T244" s="440"/>
      <c r="U244" s="441"/>
      <c r="V244" s="257"/>
      <c r="W244" s="444"/>
      <c r="X244" s="445"/>
      <c r="Y244" s="446"/>
      <c r="Z244" s="443"/>
      <c r="AA244" s="443"/>
      <c r="AB244" s="443"/>
      <c r="AC244" s="317" t="str">
        <f>IFERROR(VLOOKUP(Z244,【参考】数式用!$A$4:$B$54,2,FALSE),"")</f>
        <v/>
      </c>
      <c r="AD244" s="209"/>
      <c r="AE244" s="208" t="str">
        <f>IF(B244="","",IF(AO244="総合事業","数式を削除して手入力",IFERROR(INDEX(【参考】数式用!$AT$3:$AV$452,MATCH(Q244&amp;V244,【参考】数式用!$AS$3:$AS$452,0),MATCH(VLOOKUP(Z244,【参考】数式用!$AW$2:$AX$53,2,FALSE),【参考】数式用!$AT$2:$AV$2,0)),10)))</f>
        <v/>
      </c>
    </row>
    <row r="245" spans="1:31" ht="49.8" customHeight="1">
      <c r="A245" s="431">
        <f t="shared" si="5"/>
        <v>196</v>
      </c>
      <c r="B245" s="447"/>
      <c r="C245" s="448"/>
      <c r="D245" s="448"/>
      <c r="E245" s="448"/>
      <c r="F245" s="448"/>
      <c r="G245" s="448"/>
      <c r="H245" s="448"/>
      <c r="I245" s="448"/>
      <c r="J245" s="448"/>
      <c r="K245" s="448"/>
      <c r="L245" s="436"/>
      <c r="M245" s="437"/>
      <c r="N245" s="437"/>
      <c r="O245" s="437"/>
      <c r="P245" s="438"/>
      <c r="Q245" s="439"/>
      <c r="R245" s="440"/>
      <c r="S245" s="440"/>
      <c r="T245" s="440"/>
      <c r="U245" s="441"/>
      <c r="V245" s="257"/>
      <c r="W245" s="444"/>
      <c r="X245" s="445"/>
      <c r="Y245" s="446"/>
      <c r="Z245" s="443"/>
      <c r="AA245" s="443"/>
      <c r="AB245" s="443"/>
      <c r="AC245" s="317" t="str">
        <f>IFERROR(VLOOKUP(Z245,【参考】数式用!$A$4:$B$54,2,FALSE),"")</f>
        <v/>
      </c>
      <c r="AD245" s="209"/>
      <c r="AE245" s="208" t="str">
        <f>IF(B245="","",IF(AO245="総合事業","数式を削除して手入力",IFERROR(INDEX(【参考】数式用!$AT$3:$AV$452,MATCH(Q245&amp;V245,【参考】数式用!$AS$3:$AS$452,0),MATCH(VLOOKUP(Z245,【参考】数式用!$AW$2:$AX$53,2,FALSE),【参考】数式用!$AT$2:$AV$2,0)),10)))</f>
        <v/>
      </c>
    </row>
    <row r="246" spans="1:31" ht="49.8" customHeight="1">
      <c r="A246" s="431">
        <f t="shared" si="5"/>
        <v>197</v>
      </c>
      <c r="B246" s="447"/>
      <c r="C246" s="448"/>
      <c r="D246" s="448"/>
      <c r="E246" s="448"/>
      <c r="F246" s="448"/>
      <c r="G246" s="448"/>
      <c r="H246" s="448"/>
      <c r="I246" s="448"/>
      <c r="J246" s="448"/>
      <c r="K246" s="448"/>
      <c r="L246" s="436"/>
      <c r="M246" s="437"/>
      <c r="N246" s="437"/>
      <c r="O246" s="437"/>
      <c r="P246" s="438"/>
      <c r="Q246" s="439"/>
      <c r="R246" s="440"/>
      <c r="S246" s="440"/>
      <c r="T246" s="440"/>
      <c r="U246" s="441"/>
      <c r="V246" s="257"/>
      <c r="W246" s="444"/>
      <c r="X246" s="445"/>
      <c r="Y246" s="446"/>
      <c r="Z246" s="443"/>
      <c r="AA246" s="443"/>
      <c r="AB246" s="443"/>
      <c r="AC246" s="317" t="str">
        <f>IFERROR(VLOOKUP(Z246,【参考】数式用!$A$4:$B$54,2,FALSE),"")</f>
        <v/>
      </c>
      <c r="AD246" s="209"/>
      <c r="AE246" s="208" t="str">
        <f>IF(B246="","",IF(AO246="総合事業","数式を削除して手入力",IFERROR(INDEX(【参考】数式用!$AT$3:$AV$452,MATCH(Q246&amp;V246,【参考】数式用!$AS$3:$AS$452,0),MATCH(VLOOKUP(Z246,【参考】数式用!$AW$2:$AX$53,2,FALSE),【参考】数式用!$AT$2:$AV$2,0)),10)))</f>
        <v/>
      </c>
    </row>
    <row r="247" spans="1:31" ht="49.8" customHeight="1">
      <c r="A247" s="431">
        <f t="shared" si="5"/>
        <v>198</v>
      </c>
      <c r="B247" s="447"/>
      <c r="C247" s="448"/>
      <c r="D247" s="448"/>
      <c r="E247" s="448"/>
      <c r="F247" s="448"/>
      <c r="G247" s="448"/>
      <c r="H247" s="448"/>
      <c r="I247" s="448"/>
      <c r="J247" s="448"/>
      <c r="K247" s="448"/>
      <c r="L247" s="436"/>
      <c r="M247" s="437"/>
      <c r="N247" s="437"/>
      <c r="O247" s="437"/>
      <c r="P247" s="438"/>
      <c r="Q247" s="439"/>
      <c r="R247" s="440"/>
      <c r="S247" s="440"/>
      <c r="T247" s="440"/>
      <c r="U247" s="441"/>
      <c r="V247" s="257"/>
      <c r="W247" s="444"/>
      <c r="X247" s="445"/>
      <c r="Y247" s="446"/>
      <c r="Z247" s="443"/>
      <c r="AA247" s="443"/>
      <c r="AB247" s="443"/>
      <c r="AC247" s="317" t="str">
        <f>IFERROR(VLOOKUP(Z247,【参考】数式用!$A$4:$B$54,2,FALSE),"")</f>
        <v/>
      </c>
      <c r="AD247" s="209"/>
      <c r="AE247" s="208" t="str">
        <f>IF(B247="","",IF(AO247="総合事業","数式を削除して手入力",IFERROR(INDEX(【参考】数式用!$AT$3:$AV$452,MATCH(Q247&amp;V247,【参考】数式用!$AS$3:$AS$452,0),MATCH(VLOOKUP(Z247,【参考】数式用!$AW$2:$AX$53,2,FALSE),【参考】数式用!$AT$2:$AV$2,0)),10)))</f>
        <v/>
      </c>
    </row>
    <row r="248" spans="1:31" ht="49.8" customHeight="1">
      <c r="A248" s="431">
        <f t="shared" si="5"/>
        <v>199</v>
      </c>
      <c r="B248" s="447"/>
      <c r="C248" s="448"/>
      <c r="D248" s="448"/>
      <c r="E248" s="448"/>
      <c r="F248" s="448"/>
      <c r="G248" s="448"/>
      <c r="H248" s="448"/>
      <c r="I248" s="448"/>
      <c r="J248" s="448"/>
      <c r="K248" s="448"/>
      <c r="L248" s="436"/>
      <c r="M248" s="437"/>
      <c r="N248" s="437"/>
      <c r="O248" s="437"/>
      <c r="P248" s="438"/>
      <c r="Q248" s="439"/>
      <c r="R248" s="440"/>
      <c r="S248" s="440"/>
      <c r="T248" s="440"/>
      <c r="U248" s="441"/>
      <c r="V248" s="257"/>
      <c r="W248" s="444"/>
      <c r="X248" s="445"/>
      <c r="Y248" s="446"/>
      <c r="Z248" s="443"/>
      <c r="AA248" s="443"/>
      <c r="AB248" s="443"/>
      <c r="AC248" s="317" t="str">
        <f>IFERROR(VLOOKUP(Z248,【参考】数式用!$A$4:$B$54,2,FALSE),"")</f>
        <v/>
      </c>
      <c r="AD248" s="209"/>
      <c r="AE248" s="208" t="str">
        <f>IF(B248="","",IF(AO248="総合事業","数式を削除して手入力",IFERROR(INDEX(【参考】数式用!$AT$3:$AV$452,MATCH(Q248&amp;V248,【参考】数式用!$AS$3:$AS$452,0),MATCH(VLOOKUP(Z248,【参考】数式用!$AW$2:$AX$53,2,FALSE),【参考】数式用!$AT$2:$AV$2,0)),10)))</f>
        <v/>
      </c>
    </row>
    <row r="249" spans="1:31" ht="49.8" customHeight="1">
      <c r="A249" s="431">
        <f t="shared" si="5"/>
        <v>200</v>
      </c>
      <c r="B249" s="433"/>
      <c r="C249" s="434"/>
      <c r="D249" s="434"/>
      <c r="E249" s="434"/>
      <c r="F249" s="434"/>
      <c r="G249" s="434"/>
      <c r="H249" s="434"/>
      <c r="I249" s="434"/>
      <c r="J249" s="434"/>
      <c r="K249" s="435"/>
      <c r="L249" s="436"/>
      <c r="M249" s="437"/>
      <c r="N249" s="437"/>
      <c r="O249" s="437"/>
      <c r="P249" s="438"/>
      <c r="Q249" s="439"/>
      <c r="R249" s="440"/>
      <c r="S249" s="440"/>
      <c r="T249" s="440"/>
      <c r="U249" s="441"/>
      <c r="V249" s="257"/>
      <c r="W249" s="442"/>
      <c r="X249" s="442"/>
      <c r="Y249" s="442"/>
      <c r="Z249" s="444"/>
      <c r="AA249" s="445"/>
      <c r="AB249" s="446"/>
      <c r="AC249" s="317" t="str">
        <f>IFERROR(VLOOKUP(Z249,【参考】数式用!$A$4:$B$54,2,FALSE),"")</f>
        <v/>
      </c>
      <c r="AD249" s="209"/>
      <c r="AE249" s="208" t="str">
        <f>IF(B249="","",IF(AO249="総合事業","数式を削除して手入力",IFERROR(INDEX(【参考】数式用!$AT$3:$AV$452,MATCH(Q249&amp;V249,【参考】数式用!$AS$3:$AS$452,0),MATCH(VLOOKUP(Z249,【参考】数式用!$AW$2:$AX$53,2,FALSE),【参考】数式用!$AT$2:$AV$2,0)),10)))</f>
        <v/>
      </c>
    </row>
    <row r="250" spans="1:31" ht="49.8" customHeight="1">
      <c r="A250" s="431">
        <f t="shared" si="5"/>
        <v>201</v>
      </c>
      <c r="B250" s="433"/>
      <c r="C250" s="434"/>
      <c r="D250" s="434"/>
      <c r="E250" s="434"/>
      <c r="F250" s="434"/>
      <c r="G250" s="434"/>
      <c r="H250" s="434"/>
      <c r="I250" s="434"/>
      <c r="J250" s="434"/>
      <c r="K250" s="435"/>
      <c r="L250" s="436"/>
      <c r="M250" s="437"/>
      <c r="N250" s="437"/>
      <c r="O250" s="437"/>
      <c r="P250" s="438"/>
      <c r="Q250" s="439"/>
      <c r="R250" s="440"/>
      <c r="S250" s="440"/>
      <c r="T250" s="440"/>
      <c r="U250" s="441"/>
      <c r="V250" s="257"/>
      <c r="W250" s="442"/>
      <c r="X250" s="442"/>
      <c r="Y250" s="442"/>
      <c r="Z250" s="444"/>
      <c r="AA250" s="445"/>
      <c r="AB250" s="446"/>
      <c r="AC250" s="317" t="str">
        <f>IFERROR(VLOOKUP(Z250,【参考】数式用!$A$4:$B$54,2,FALSE),"")</f>
        <v/>
      </c>
      <c r="AD250" s="209"/>
      <c r="AE250" s="208" t="str">
        <f>IF(B250="","",IF(AO250="総合事業","数式を削除して手入力",IFERROR(INDEX(【参考】数式用!$AT$3:$AV$452,MATCH(Q250&amp;V250,【参考】数式用!$AS$3:$AS$452,0),MATCH(VLOOKUP(Z250,【参考】数式用!$AW$2:$AX$53,2,FALSE),【参考】数式用!$AT$2:$AV$2,0)),10)))</f>
        <v/>
      </c>
    </row>
    <row r="251" spans="1:31" ht="49.8" customHeight="1">
      <c r="A251" s="431">
        <f t="shared" si="5"/>
        <v>202</v>
      </c>
      <c r="B251" s="433"/>
      <c r="C251" s="434"/>
      <c r="D251" s="434"/>
      <c r="E251" s="434"/>
      <c r="F251" s="434"/>
      <c r="G251" s="434"/>
      <c r="H251" s="434"/>
      <c r="I251" s="434"/>
      <c r="J251" s="434"/>
      <c r="K251" s="435"/>
      <c r="L251" s="436"/>
      <c r="M251" s="437"/>
      <c r="N251" s="437"/>
      <c r="O251" s="437"/>
      <c r="P251" s="438"/>
      <c r="Q251" s="439"/>
      <c r="R251" s="440"/>
      <c r="S251" s="440"/>
      <c r="T251" s="440"/>
      <c r="U251" s="441"/>
      <c r="V251" s="257"/>
      <c r="W251" s="442"/>
      <c r="X251" s="442"/>
      <c r="Y251" s="442"/>
      <c r="Z251" s="444"/>
      <c r="AA251" s="445"/>
      <c r="AB251" s="446"/>
      <c r="AC251" s="317" t="str">
        <f>IFERROR(VLOOKUP(Z251,【参考】数式用!$A$4:$B$54,2,FALSE),"")</f>
        <v/>
      </c>
      <c r="AD251" s="209"/>
      <c r="AE251" s="208" t="str">
        <f>IF(B251="","",IF(AO251="総合事業","数式を削除して手入力",IFERROR(INDEX(【参考】数式用!$AT$3:$AV$452,MATCH(Q251&amp;V251,【参考】数式用!$AS$3:$AS$452,0),MATCH(VLOOKUP(Z251,【参考】数式用!$AW$2:$AX$53,2,FALSE),【参考】数式用!$AT$2:$AV$2,0)),10)))</f>
        <v/>
      </c>
    </row>
    <row r="252" spans="1:31" ht="49.8" customHeight="1">
      <c r="A252" s="431">
        <f t="shared" si="5"/>
        <v>203</v>
      </c>
      <c r="B252" s="433"/>
      <c r="C252" s="434"/>
      <c r="D252" s="434"/>
      <c r="E252" s="434"/>
      <c r="F252" s="434"/>
      <c r="G252" s="434"/>
      <c r="H252" s="434"/>
      <c r="I252" s="434"/>
      <c r="J252" s="434"/>
      <c r="K252" s="435"/>
      <c r="L252" s="436"/>
      <c r="M252" s="437"/>
      <c r="N252" s="437"/>
      <c r="O252" s="437"/>
      <c r="P252" s="438"/>
      <c r="Q252" s="439"/>
      <c r="R252" s="440"/>
      <c r="S252" s="440"/>
      <c r="T252" s="440"/>
      <c r="U252" s="441"/>
      <c r="V252" s="257"/>
      <c r="W252" s="442"/>
      <c r="X252" s="442"/>
      <c r="Y252" s="442"/>
      <c r="Z252" s="443"/>
      <c r="AA252" s="443"/>
      <c r="AB252" s="443"/>
      <c r="AC252" s="317" t="str">
        <f>IFERROR(VLOOKUP(Z252,【参考】数式用!$A$4:$B$54,2,FALSE),"")</f>
        <v/>
      </c>
      <c r="AD252" s="209"/>
      <c r="AE252" s="208" t="str">
        <f>IF(B252="","",IF(AO252="総合事業","数式を削除して手入力",IFERROR(INDEX(【参考】数式用!$AT$3:$AV$452,MATCH(Q252&amp;V252,【参考】数式用!$AS$3:$AS$452,0),MATCH(VLOOKUP(Z252,【参考】数式用!$AW$2:$AX$53,2,FALSE),【参考】数式用!$AT$2:$AV$2,0)),10)))</f>
        <v/>
      </c>
    </row>
    <row r="253" spans="1:31" ht="49.8" customHeight="1">
      <c r="A253" s="431">
        <f t="shared" si="5"/>
        <v>204</v>
      </c>
      <c r="B253" s="433"/>
      <c r="C253" s="434"/>
      <c r="D253" s="434"/>
      <c r="E253" s="434"/>
      <c r="F253" s="434"/>
      <c r="G253" s="434"/>
      <c r="H253" s="434"/>
      <c r="I253" s="434"/>
      <c r="J253" s="434"/>
      <c r="K253" s="435"/>
      <c r="L253" s="436"/>
      <c r="M253" s="437"/>
      <c r="N253" s="437"/>
      <c r="O253" s="437"/>
      <c r="P253" s="438"/>
      <c r="Q253" s="439"/>
      <c r="R253" s="440"/>
      <c r="S253" s="440"/>
      <c r="T253" s="440"/>
      <c r="U253" s="441"/>
      <c r="V253" s="257"/>
      <c r="W253" s="442"/>
      <c r="X253" s="442"/>
      <c r="Y253" s="442"/>
      <c r="Z253" s="443"/>
      <c r="AA253" s="443"/>
      <c r="AB253" s="443"/>
      <c r="AC253" s="317" t="str">
        <f>IFERROR(VLOOKUP(Z253,【参考】数式用!$A$4:$B$54,2,FALSE),"")</f>
        <v/>
      </c>
      <c r="AD253" s="209"/>
      <c r="AE253" s="208" t="str">
        <f>IF(B253="","",IF(AO253="総合事業","数式を削除して手入力",IFERROR(INDEX(【参考】数式用!$AT$3:$AV$452,MATCH(Q253&amp;V253,【参考】数式用!$AS$3:$AS$452,0),MATCH(VLOOKUP(Z253,【参考】数式用!$AW$2:$AX$53,2,FALSE),【参考】数式用!$AT$2:$AV$2,0)),10)))</f>
        <v/>
      </c>
    </row>
    <row r="254" spans="1:31" ht="49.8" customHeight="1">
      <c r="A254" s="431">
        <f t="shared" si="5"/>
        <v>205</v>
      </c>
      <c r="B254" s="433"/>
      <c r="C254" s="434"/>
      <c r="D254" s="434"/>
      <c r="E254" s="434"/>
      <c r="F254" s="434"/>
      <c r="G254" s="434"/>
      <c r="H254" s="434"/>
      <c r="I254" s="434"/>
      <c r="J254" s="434"/>
      <c r="K254" s="435"/>
      <c r="L254" s="436"/>
      <c r="M254" s="437"/>
      <c r="N254" s="437"/>
      <c r="O254" s="437"/>
      <c r="P254" s="438"/>
      <c r="Q254" s="439"/>
      <c r="R254" s="440"/>
      <c r="S254" s="440"/>
      <c r="T254" s="440"/>
      <c r="U254" s="441"/>
      <c r="V254" s="257"/>
      <c r="W254" s="442"/>
      <c r="X254" s="442"/>
      <c r="Y254" s="442"/>
      <c r="Z254" s="443"/>
      <c r="AA254" s="443"/>
      <c r="AB254" s="443"/>
      <c r="AC254" s="317" t="str">
        <f>IFERROR(VLOOKUP(Z254,【参考】数式用!$A$4:$B$54,2,FALSE),"")</f>
        <v/>
      </c>
      <c r="AD254" s="209"/>
      <c r="AE254" s="208" t="str">
        <f>IF(B254="","",IF(AO254="総合事業","数式を削除して手入力",IFERROR(INDEX(【参考】数式用!$AT$3:$AV$452,MATCH(Q254&amp;V254,【参考】数式用!$AS$3:$AS$452,0),MATCH(VLOOKUP(Z254,【参考】数式用!$AW$2:$AX$53,2,FALSE),【参考】数式用!$AT$2:$AV$2,0)),10)))</f>
        <v/>
      </c>
    </row>
    <row r="255" spans="1:31" ht="49.8" customHeight="1">
      <c r="A255" s="431">
        <f t="shared" si="5"/>
        <v>206</v>
      </c>
      <c r="B255" s="433"/>
      <c r="C255" s="434"/>
      <c r="D255" s="434"/>
      <c r="E255" s="434"/>
      <c r="F255" s="434"/>
      <c r="G255" s="434"/>
      <c r="H255" s="434"/>
      <c r="I255" s="434"/>
      <c r="J255" s="434"/>
      <c r="K255" s="435"/>
      <c r="L255" s="436"/>
      <c r="M255" s="437"/>
      <c r="N255" s="437"/>
      <c r="O255" s="437"/>
      <c r="P255" s="438"/>
      <c r="Q255" s="439"/>
      <c r="R255" s="440"/>
      <c r="S255" s="440"/>
      <c r="T255" s="440"/>
      <c r="U255" s="441"/>
      <c r="V255" s="257"/>
      <c r="W255" s="442"/>
      <c r="X255" s="442"/>
      <c r="Y255" s="442"/>
      <c r="Z255" s="443"/>
      <c r="AA255" s="443"/>
      <c r="AB255" s="443"/>
      <c r="AC255" s="317" t="str">
        <f>IFERROR(VLOOKUP(Z255,【参考】数式用!$A$4:$B$54,2,FALSE),"")</f>
        <v/>
      </c>
      <c r="AD255" s="209"/>
      <c r="AE255" s="208" t="str">
        <f>IF(B255="","",IF(AO255="総合事業","数式を削除して手入力",IFERROR(INDEX(【参考】数式用!$AT$3:$AV$452,MATCH(Q255&amp;V255,【参考】数式用!$AS$3:$AS$452,0),MATCH(VLOOKUP(Z255,【参考】数式用!$AW$2:$AX$53,2,FALSE),【参考】数式用!$AT$2:$AV$2,0)),10)))</f>
        <v/>
      </c>
    </row>
    <row r="256" spans="1:31" ht="49.8" customHeight="1">
      <c r="A256" s="431">
        <f t="shared" si="5"/>
        <v>207</v>
      </c>
      <c r="B256" s="433"/>
      <c r="C256" s="434"/>
      <c r="D256" s="434"/>
      <c r="E256" s="434"/>
      <c r="F256" s="434"/>
      <c r="G256" s="434"/>
      <c r="H256" s="434"/>
      <c r="I256" s="434"/>
      <c r="J256" s="434"/>
      <c r="K256" s="435"/>
      <c r="L256" s="436"/>
      <c r="M256" s="437"/>
      <c r="N256" s="437"/>
      <c r="O256" s="437"/>
      <c r="P256" s="438"/>
      <c r="Q256" s="439"/>
      <c r="R256" s="440"/>
      <c r="S256" s="440"/>
      <c r="T256" s="440"/>
      <c r="U256" s="441"/>
      <c r="V256" s="257"/>
      <c r="W256" s="442"/>
      <c r="X256" s="442"/>
      <c r="Y256" s="442"/>
      <c r="Z256" s="443"/>
      <c r="AA256" s="443"/>
      <c r="AB256" s="443"/>
      <c r="AC256" s="317" t="str">
        <f>IFERROR(VLOOKUP(Z256,【参考】数式用!$A$4:$B$54,2,FALSE),"")</f>
        <v/>
      </c>
      <c r="AD256" s="209"/>
      <c r="AE256" s="208" t="str">
        <f>IF(B256="","",IF(AO256="総合事業","数式を削除して手入力",IFERROR(INDEX(【参考】数式用!$AT$3:$AV$452,MATCH(Q256&amp;V256,【参考】数式用!$AS$3:$AS$452,0),MATCH(VLOOKUP(Z256,【参考】数式用!$AW$2:$AX$53,2,FALSE),【参考】数式用!$AT$2:$AV$2,0)),10)))</f>
        <v/>
      </c>
    </row>
    <row r="257" spans="1:31" ht="49.8" customHeight="1">
      <c r="A257" s="431">
        <f t="shared" si="5"/>
        <v>208</v>
      </c>
      <c r="B257" s="433"/>
      <c r="C257" s="434"/>
      <c r="D257" s="434"/>
      <c r="E257" s="434"/>
      <c r="F257" s="434"/>
      <c r="G257" s="434"/>
      <c r="H257" s="434"/>
      <c r="I257" s="434"/>
      <c r="J257" s="434"/>
      <c r="K257" s="435"/>
      <c r="L257" s="436"/>
      <c r="M257" s="437"/>
      <c r="N257" s="437"/>
      <c r="O257" s="437"/>
      <c r="P257" s="438"/>
      <c r="Q257" s="439"/>
      <c r="R257" s="440"/>
      <c r="S257" s="440"/>
      <c r="T257" s="440"/>
      <c r="U257" s="441"/>
      <c r="V257" s="257"/>
      <c r="W257" s="442"/>
      <c r="X257" s="442"/>
      <c r="Y257" s="442"/>
      <c r="Z257" s="443"/>
      <c r="AA257" s="443"/>
      <c r="AB257" s="443"/>
      <c r="AC257" s="317" t="str">
        <f>IFERROR(VLOOKUP(Z257,【参考】数式用!$A$4:$B$54,2,FALSE),"")</f>
        <v/>
      </c>
      <c r="AD257" s="209"/>
      <c r="AE257" s="208" t="str">
        <f>IF(B257="","",IF(AO257="総合事業","数式を削除して手入力",IFERROR(INDEX(【参考】数式用!$AT$3:$AV$452,MATCH(Q257&amp;V257,【参考】数式用!$AS$3:$AS$452,0),MATCH(VLOOKUP(Z257,【参考】数式用!$AW$2:$AX$53,2,FALSE),【参考】数式用!$AT$2:$AV$2,0)),10)))</f>
        <v/>
      </c>
    </row>
    <row r="258" spans="1:31" ht="49.8" customHeight="1">
      <c r="A258" s="431">
        <f t="shared" si="5"/>
        <v>209</v>
      </c>
      <c r="B258" s="433"/>
      <c r="C258" s="434"/>
      <c r="D258" s="434"/>
      <c r="E258" s="434"/>
      <c r="F258" s="434"/>
      <c r="G258" s="434"/>
      <c r="H258" s="434"/>
      <c r="I258" s="434"/>
      <c r="J258" s="434"/>
      <c r="K258" s="435"/>
      <c r="L258" s="436"/>
      <c r="M258" s="437"/>
      <c r="N258" s="437"/>
      <c r="O258" s="437"/>
      <c r="P258" s="438"/>
      <c r="Q258" s="439"/>
      <c r="R258" s="440"/>
      <c r="S258" s="440"/>
      <c r="T258" s="440"/>
      <c r="U258" s="441"/>
      <c r="V258" s="257"/>
      <c r="W258" s="442"/>
      <c r="X258" s="442"/>
      <c r="Y258" s="442"/>
      <c r="Z258" s="443"/>
      <c r="AA258" s="443"/>
      <c r="AB258" s="443"/>
      <c r="AC258" s="317" t="str">
        <f>IFERROR(VLOOKUP(Z258,【参考】数式用!$A$4:$B$54,2,FALSE),"")</f>
        <v/>
      </c>
      <c r="AD258" s="209"/>
      <c r="AE258" s="208" t="str">
        <f>IF(B258="","",IF(AO258="総合事業","数式を削除して手入力",IFERROR(INDEX(【参考】数式用!$AT$3:$AV$452,MATCH(Q258&amp;V258,【参考】数式用!$AS$3:$AS$452,0),MATCH(VLOOKUP(Z258,【参考】数式用!$AW$2:$AX$53,2,FALSE),【参考】数式用!$AT$2:$AV$2,0)),10)))</f>
        <v/>
      </c>
    </row>
    <row r="259" spans="1:31" ht="49.8" customHeight="1">
      <c r="A259" s="431">
        <f t="shared" si="5"/>
        <v>210</v>
      </c>
      <c r="B259" s="433"/>
      <c r="C259" s="434"/>
      <c r="D259" s="434"/>
      <c r="E259" s="434"/>
      <c r="F259" s="434"/>
      <c r="G259" s="434"/>
      <c r="H259" s="434"/>
      <c r="I259" s="434"/>
      <c r="J259" s="434"/>
      <c r="K259" s="435"/>
      <c r="L259" s="436"/>
      <c r="M259" s="437"/>
      <c r="N259" s="437"/>
      <c r="O259" s="437"/>
      <c r="P259" s="438"/>
      <c r="Q259" s="439"/>
      <c r="R259" s="440"/>
      <c r="S259" s="440"/>
      <c r="T259" s="440"/>
      <c r="U259" s="441"/>
      <c r="V259" s="257"/>
      <c r="W259" s="442"/>
      <c r="X259" s="442"/>
      <c r="Y259" s="442"/>
      <c r="Z259" s="443"/>
      <c r="AA259" s="443"/>
      <c r="AB259" s="443"/>
      <c r="AC259" s="317" t="str">
        <f>IFERROR(VLOOKUP(Z259,【参考】数式用!$A$4:$B$54,2,FALSE),"")</f>
        <v/>
      </c>
      <c r="AD259" s="209"/>
      <c r="AE259" s="208" t="str">
        <f>IF(B259="","",IF(AO259="総合事業","数式を削除して手入力",IFERROR(INDEX(【参考】数式用!$AT$3:$AV$452,MATCH(Q259&amp;V259,【参考】数式用!$AS$3:$AS$452,0),MATCH(VLOOKUP(Z259,【参考】数式用!$AW$2:$AX$53,2,FALSE),【参考】数式用!$AT$2:$AV$2,0)),10)))</f>
        <v/>
      </c>
    </row>
    <row r="260" spans="1:31" ht="49.8" customHeight="1">
      <c r="A260" s="431">
        <f t="shared" si="5"/>
        <v>211</v>
      </c>
      <c r="B260" s="433"/>
      <c r="C260" s="434"/>
      <c r="D260" s="434"/>
      <c r="E260" s="434"/>
      <c r="F260" s="434"/>
      <c r="G260" s="434"/>
      <c r="H260" s="434"/>
      <c r="I260" s="434"/>
      <c r="J260" s="434"/>
      <c r="K260" s="435"/>
      <c r="L260" s="436"/>
      <c r="M260" s="437"/>
      <c r="N260" s="437"/>
      <c r="O260" s="437"/>
      <c r="P260" s="438"/>
      <c r="Q260" s="439"/>
      <c r="R260" s="440"/>
      <c r="S260" s="440"/>
      <c r="T260" s="440"/>
      <c r="U260" s="441"/>
      <c r="V260" s="257"/>
      <c r="W260" s="442"/>
      <c r="X260" s="442"/>
      <c r="Y260" s="442"/>
      <c r="Z260" s="443"/>
      <c r="AA260" s="443"/>
      <c r="AB260" s="443"/>
      <c r="AC260" s="317" t="str">
        <f>IFERROR(VLOOKUP(Z260,【参考】数式用!$A$4:$B$54,2,FALSE),"")</f>
        <v/>
      </c>
      <c r="AD260" s="209"/>
      <c r="AE260" s="208" t="str">
        <f>IF(B260="","",IF(AO260="総合事業","数式を削除して手入力",IFERROR(INDEX(【参考】数式用!$AT$3:$AV$452,MATCH(Q260&amp;V260,【参考】数式用!$AS$3:$AS$452,0),MATCH(VLOOKUP(Z260,【参考】数式用!$AW$2:$AX$53,2,FALSE),【参考】数式用!$AT$2:$AV$2,0)),10)))</f>
        <v/>
      </c>
    </row>
    <row r="261" spans="1:31" ht="49.8" customHeight="1">
      <c r="A261" s="431">
        <f t="shared" si="5"/>
        <v>212</v>
      </c>
      <c r="B261" s="433"/>
      <c r="C261" s="434"/>
      <c r="D261" s="434"/>
      <c r="E261" s="434"/>
      <c r="F261" s="434"/>
      <c r="G261" s="434"/>
      <c r="H261" s="434"/>
      <c r="I261" s="434"/>
      <c r="J261" s="434"/>
      <c r="K261" s="435"/>
      <c r="L261" s="436"/>
      <c r="M261" s="437"/>
      <c r="N261" s="437"/>
      <c r="O261" s="437"/>
      <c r="P261" s="438"/>
      <c r="Q261" s="439"/>
      <c r="R261" s="440"/>
      <c r="S261" s="440"/>
      <c r="T261" s="440"/>
      <c r="U261" s="441"/>
      <c r="V261" s="257"/>
      <c r="W261" s="442"/>
      <c r="X261" s="442"/>
      <c r="Y261" s="442"/>
      <c r="Z261" s="443"/>
      <c r="AA261" s="443"/>
      <c r="AB261" s="443"/>
      <c r="AC261" s="317" t="str">
        <f>IFERROR(VLOOKUP(Z261,【参考】数式用!$A$4:$B$54,2,FALSE),"")</f>
        <v/>
      </c>
      <c r="AD261" s="209"/>
      <c r="AE261" s="208" t="str">
        <f>IF(B261="","",IF(AO261="総合事業","数式を削除して手入力",IFERROR(INDEX(【参考】数式用!$AT$3:$AV$452,MATCH(Q261&amp;V261,【参考】数式用!$AS$3:$AS$452,0),MATCH(VLOOKUP(Z261,【参考】数式用!$AW$2:$AX$53,2,FALSE),【参考】数式用!$AT$2:$AV$2,0)),10)))</f>
        <v/>
      </c>
    </row>
    <row r="262" spans="1:31" ht="49.8" customHeight="1">
      <c r="A262" s="431">
        <f t="shared" si="5"/>
        <v>213</v>
      </c>
      <c r="B262" s="433"/>
      <c r="C262" s="434"/>
      <c r="D262" s="434"/>
      <c r="E262" s="434"/>
      <c r="F262" s="434"/>
      <c r="G262" s="434"/>
      <c r="H262" s="434"/>
      <c r="I262" s="434"/>
      <c r="J262" s="434"/>
      <c r="K262" s="435"/>
      <c r="L262" s="436"/>
      <c r="M262" s="437"/>
      <c r="N262" s="437"/>
      <c r="O262" s="437"/>
      <c r="P262" s="438"/>
      <c r="Q262" s="439"/>
      <c r="R262" s="440"/>
      <c r="S262" s="440"/>
      <c r="T262" s="440"/>
      <c r="U262" s="441"/>
      <c r="V262" s="257"/>
      <c r="W262" s="442"/>
      <c r="X262" s="442"/>
      <c r="Y262" s="442"/>
      <c r="Z262" s="443"/>
      <c r="AA262" s="443"/>
      <c r="AB262" s="443"/>
      <c r="AC262" s="317" t="str">
        <f>IFERROR(VLOOKUP(Z262,【参考】数式用!$A$4:$B$54,2,FALSE),"")</f>
        <v/>
      </c>
      <c r="AD262" s="209"/>
      <c r="AE262" s="208" t="str">
        <f>IF(B262="","",IF(AO262="総合事業","数式を削除して手入力",IFERROR(INDEX(【参考】数式用!$AT$3:$AV$452,MATCH(Q262&amp;V262,【参考】数式用!$AS$3:$AS$452,0),MATCH(VLOOKUP(Z262,【参考】数式用!$AW$2:$AX$53,2,FALSE),【参考】数式用!$AT$2:$AV$2,0)),10)))</f>
        <v/>
      </c>
    </row>
    <row r="263" spans="1:31" ht="49.8" customHeight="1">
      <c r="A263" s="431">
        <f t="shared" si="5"/>
        <v>214</v>
      </c>
      <c r="B263" s="433"/>
      <c r="C263" s="434"/>
      <c r="D263" s="434"/>
      <c r="E263" s="434"/>
      <c r="F263" s="434"/>
      <c r="G263" s="434"/>
      <c r="H263" s="434"/>
      <c r="I263" s="434"/>
      <c r="J263" s="434"/>
      <c r="K263" s="435"/>
      <c r="L263" s="436"/>
      <c r="M263" s="437"/>
      <c r="N263" s="437"/>
      <c r="O263" s="437"/>
      <c r="P263" s="438"/>
      <c r="Q263" s="439"/>
      <c r="R263" s="440"/>
      <c r="S263" s="440"/>
      <c r="T263" s="440"/>
      <c r="U263" s="441"/>
      <c r="V263" s="257"/>
      <c r="W263" s="442"/>
      <c r="X263" s="442"/>
      <c r="Y263" s="442"/>
      <c r="Z263" s="443"/>
      <c r="AA263" s="443"/>
      <c r="AB263" s="443"/>
      <c r="AC263" s="317" t="str">
        <f>IFERROR(VLOOKUP(Z263,【参考】数式用!$A$4:$B$54,2,FALSE),"")</f>
        <v/>
      </c>
      <c r="AD263" s="209"/>
      <c r="AE263" s="208" t="str">
        <f>IF(B263="","",IF(AO263="総合事業","数式を削除して手入力",IFERROR(INDEX(【参考】数式用!$AT$3:$AV$452,MATCH(Q263&amp;V263,【参考】数式用!$AS$3:$AS$452,0),MATCH(VLOOKUP(Z263,【参考】数式用!$AW$2:$AX$53,2,FALSE),【参考】数式用!$AT$2:$AV$2,0)),10)))</f>
        <v/>
      </c>
    </row>
    <row r="264" spans="1:31" ht="49.8" customHeight="1">
      <c r="A264" s="431">
        <f t="shared" si="5"/>
        <v>215</v>
      </c>
      <c r="B264" s="433"/>
      <c r="C264" s="434"/>
      <c r="D264" s="434"/>
      <c r="E264" s="434"/>
      <c r="F264" s="434"/>
      <c r="G264" s="434"/>
      <c r="H264" s="434"/>
      <c r="I264" s="434"/>
      <c r="J264" s="434"/>
      <c r="K264" s="435"/>
      <c r="L264" s="436"/>
      <c r="M264" s="437"/>
      <c r="N264" s="437"/>
      <c r="O264" s="437"/>
      <c r="P264" s="438"/>
      <c r="Q264" s="439"/>
      <c r="R264" s="440"/>
      <c r="S264" s="440"/>
      <c r="T264" s="440"/>
      <c r="U264" s="441"/>
      <c r="V264" s="257"/>
      <c r="W264" s="442"/>
      <c r="X264" s="442"/>
      <c r="Y264" s="442"/>
      <c r="Z264" s="444"/>
      <c r="AA264" s="445"/>
      <c r="AB264" s="446"/>
      <c r="AC264" s="317" t="str">
        <f>IFERROR(VLOOKUP(Z264,【参考】数式用!$A$4:$B$54,2,FALSE),"")</f>
        <v/>
      </c>
      <c r="AD264" s="209"/>
      <c r="AE264" s="208" t="str">
        <f>IF(B264="","",IF(AO264="総合事業","数式を削除して手入力",IFERROR(INDEX(【参考】数式用!$AT$3:$AV$452,MATCH(Q264&amp;V264,【参考】数式用!$AS$3:$AS$452,0),MATCH(VLOOKUP(Z264,【参考】数式用!$AW$2:$AX$53,2,FALSE),【参考】数式用!$AT$2:$AV$2,0)),10)))</f>
        <v/>
      </c>
    </row>
    <row r="265" spans="1:31" ht="49.8" customHeight="1">
      <c r="A265" s="431">
        <f t="shared" si="5"/>
        <v>216</v>
      </c>
      <c r="B265" s="433"/>
      <c r="C265" s="434"/>
      <c r="D265" s="434"/>
      <c r="E265" s="434"/>
      <c r="F265" s="434"/>
      <c r="G265" s="434"/>
      <c r="H265" s="434"/>
      <c r="I265" s="434"/>
      <c r="J265" s="434"/>
      <c r="K265" s="435"/>
      <c r="L265" s="436"/>
      <c r="M265" s="437"/>
      <c r="N265" s="437"/>
      <c r="O265" s="437"/>
      <c r="P265" s="438"/>
      <c r="Q265" s="439"/>
      <c r="R265" s="440"/>
      <c r="S265" s="440"/>
      <c r="T265" s="440"/>
      <c r="U265" s="441"/>
      <c r="V265" s="257"/>
      <c r="W265" s="442"/>
      <c r="X265" s="442"/>
      <c r="Y265" s="442"/>
      <c r="Z265" s="443"/>
      <c r="AA265" s="443"/>
      <c r="AB265" s="443"/>
      <c r="AC265" s="317" t="str">
        <f>IFERROR(VLOOKUP(Z265,【参考】数式用!$A$4:$B$54,2,FALSE),"")</f>
        <v/>
      </c>
      <c r="AD265" s="209"/>
      <c r="AE265" s="208" t="str">
        <f>IF(B265="","",IF(AO265="総合事業","数式を削除して手入力",IFERROR(INDEX(【参考】数式用!$AT$3:$AV$452,MATCH(Q265&amp;V265,【参考】数式用!$AS$3:$AS$452,0),MATCH(VLOOKUP(Z265,【参考】数式用!$AW$2:$AX$53,2,FALSE),【参考】数式用!$AT$2:$AV$2,0)),10)))</f>
        <v/>
      </c>
    </row>
    <row r="266" spans="1:31" ht="49.8" customHeight="1">
      <c r="A266" s="431">
        <f t="shared" si="5"/>
        <v>217</v>
      </c>
      <c r="B266" s="433"/>
      <c r="C266" s="434"/>
      <c r="D266" s="434"/>
      <c r="E266" s="434"/>
      <c r="F266" s="434"/>
      <c r="G266" s="434"/>
      <c r="H266" s="434"/>
      <c r="I266" s="434"/>
      <c r="J266" s="434"/>
      <c r="K266" s="435"/>
      <c r="L266" s="436"/>
      <c r="M266" s="437"/>
      <c r="N266" s="437"/>
      <c r="O266" s="437"/>
      <c r="P266" s="438"/>
      <c r="Q266" s="439"/>
      <c r="R266" s="440"/>
      <c r="S266" s="440"/>
      <c r="T266" s="440"/>
      <c r="U266" s="441"/>
      <c r="V266" s="257"/>
      <c r="W266" s="442"/>
      <c r="X266" s="442"/>
      <c r="Y266" s="442"/>
      <c r="Z266" s="442"/>
      <c r="AA266" s="442"/>
      <c r="AB266" s="442"/>
      <c r="AC266" s="317" t="str">
        <f>IFERROR(VLOOKUP(Z266,【参考】数式用!$A$4:$B$54,2,FALSE),"")</f>
        <v/>
      </c>
      <c r="AD266" s="209"/>
      <c r="AE266" s="208" t="str">
        <f>IF(B266="","",IF(AO266="総合事業","数式を削除して手入力",IFERROR(INDEX(【参考】数式用!$AT$3:$AV$452,MATCH(Q266&amp;V266,【参考】数式用!$AS$3:$AS$452,0),MATCH(VLOOKUP(Z266,【参考】数式用!$AW$2:$AX$53,2,FALSE),【参考】数式用!$AT$2:$AV$2,0)),10)))</f>
        <v/>
      </c>
    </row>
    <row r="267" spans="1:31" ht="49.8" customHeight="1">
      <c r="A267" s="431">
        <f t="shared" si="5"/>
        <v>218</v>
      </c>
      <c r="B267" s="433"/>
      <c r="C267" s="434"/>
      <c r="D267" s="434"/>
      <c r="E267" s="434"/>
      <c r="F267" s="434"/>
      <c r="G267" s="434"/>
      <c r="H267" s="434"/>
      <c r="I267" s="434"/>
      <c r="J267" s="434"/>
      <c r="K267" s="435"/>
      <c r="L267" s="436"/>
      <c r="M267" s="437"/>
      <c r="N267" s="437"/>
      <c r="O267" s="437"/>
      <c r="P267" s="438"/>
      <c r="Q267" s="439"/>
      <c r="R267" s="440"/>
      <c r="S267" s="440"/>
      <c r="T267" s="440"/>
      <c r="U267" s="441"/>
      <c r="V267" s="257"/>
      <c r="W267" s="442"/>
      <c r="X267" s="442"/>
      <c r="Y267" s="442"/>
      <c r="Z267" s="443"/>
      <c r="AA267" s="443"/>
      <c r="AB267" s="443"/>
      <c r="AC267" s="317" t="str">
        <f>IFERROR(VLOOKUP(Z267,【参考】数式用!$A$4:$B$54,2,FALSE),"")</f>
        <v/>
      </c>
      <c r="AD267" s="209"/>
      <c r="AE267" s="208" t="str">
        <f>IF(B267="","",IF(AO267="総合事業","数式を削除して手入力",IFERROR(INDEX(【参考】数式用!$AT$3:$AV$452,MATCH(Q267&amp;V267,【参考】数式用!$AS$3:$AS$452,0),MATCH(VLOOKUP(Z267,【参考】数式用!$AW$2:$AX$53,2,FALSE),【参考】数式用!$AT$2:$AV$2,0)),10)))</f>
        <v/>
      </c>
    </row>
    <row r="268" spans="1:31" ht="49.8" customHeight="1">
      <c r="A268" s="431">
        <f t="shared" si="5"/>
        <v>219</v>
      </c>
      <c r="B268" s="433"/>
      <c r="C268" s="434"/>
      <c r="D268" s="434"/>
      <c r="E268" s="434"/>
      <c r="F268" s="434"/>
      <c r="G268" s="434"/>
      <c r="H268" s="434"/>
      <c r="I268" s="434"/>
      <c r="J268" s="434"/>
      <c r="K268" s="435"/>
      <c r="L268" s="436"/>
      <c r="M268" s="437"/>
      <c r="N268" s="437"/>
      <c r="O268" s="437"/>
      <c r="P268" s="438"/>
      <c r="Q268" s="439"/>
      <c r="R268" s="440"/>
      <c r="S268" s="440"/>
      <c r="T268" s="440"/>
      <c r="U268" s="441"/>
      <c r="V268" s="257"/>
      <c r="W268" s="442"/>
      <c r="X268" s="442"/>
      <c r="Y268" s="442"/>
      <c r="Z268" s="443"/>
      <c r="AA268" s="443"/>
      <c r="AB268" s="443"/>
      <c r="AC268" s="317" t="str">
        <f>IFERROR(VLOOKUP(Z268,【参考】数式用!$A$4:$B$54,2,FALSE),"")</f>
        <v/>
      </c>
      <c r="AD268" s="209"/>
      <c r="AE268" s="208" t="str">
        <f>IF(B268="","",IF(AO268="総合事業","数式を削除して手入力",IFERROR(INDEX(【参考】数式用!$AT$3:$AV$452,MATCH(Q268&amp;V268,【参考】数式用!$AS$3:$AS$452,0),MATCH(VLOOKUP(Z268,【参考】数式用!$AW$2:$AX$53,2,FALSE),【参考】数式用!$AT$2:$AV$2,0)),10)))</f>
        <v/>
      </c>
    </row>
    <row r="269" spans="1:31" ht="49.8" customHeight="1">
      <c r="A269" s="431">
        <f t="shared" si="5"/>
        <v>220</v>
      </c>
      <c r="B269" s="433"/>
      <c r="C269" s="434"/>
      <c r="D269" s="434"/>
      <c r="E269" s="434"/>
      <c r="F269" s="434"/>
      <c r="G269" s="434"/>
      <c r="H269" s="434"/>
      <c r="I269" s="434"/>
      <c r="J269" s="434"/>
      <c r="K269" s="435"/>
      <c r="L269" s="436"/>
      <c r="M269" s="437"/>
      <c r="N269" s="437"/>
      <c r="O269" s="437"/>
      <c r="P269" s="438"/>
      <c r="Q269" s="439"/>
      <c r="R269" s="440"/>
      <c r="S269" s="440"/>
      <c r="T269" s="440"/>
      <c r="U269" s="441"/>
      <c r="V269" s="257"/>
      <c r="W269" s="442"/>
      <c r="X269" s="442"/>
      <c r="Y269" s="442"/>
      <c r="Z269" s="443"/>
      <c r="AA269" s="443"/>
      <c r="AB269" s="443"/>
      <c r="AC269" s="317" t="str">
        <f>IFERROR(VLOOKUP(Z269,【参考】数式用!$A$4:$B$54,2,FALSE),"")</f>
        <v/>
      </c>
      <c r="AD269" s="209"/>
      <c r="AE269" s="208" t="str">
        <f>IF(B269="","",IF(AO269="総合事業","数式を削除して手入力",IFERROR(INDEX(【参考】数式用!$AT$3:$AV$452,MATCH(Q269&amp;V269,【参考】数式用!$AS$3:$AS$452,0),MATCH(VLOOKUP(Z269,【参考】数式用!$AW$2:$AX$53,2,FALSE),【参考】数式用!$AT$2:$AV$2,0)),10)))</f>
        <v/>
      </c>
    </row>
    <row r="270" spans="1:31" ht="49.8" customHeight="1">
      <c r="A270" s="431">
        <f t="shared" si="5"/>
        <v>221</v>
      </c>
      <c r="B270" s="433"/>
      <c r="C270" s="434"/>
      <c r="D270" s="434"/>
      <c r="E270" s="434"/>
      <c r="F270" s="434"/>
      <c r="G270" s="434"/>
      <c r="H270" s="434"/>
      <c r="I270" s="434"/>
      <c r="J270" s="434"/>
      <c r="K270" s="435"/>
      <c r="L270" s="436"/>
      <c r="M270" s="437"/>
      <c r="N270" s="437"/>
      <c r="O270" s="437"/>
      <c r="P270" s="438"/>
      <c r="Q270" s="439"/>
      <c r="R270" s="440"/>
      <c r="S270" s="440"/>
      <c r="T270" s="440"/>
      <c r="U270" s="441"/>
      <c r="V270" s="257"/>
      <c r="W270" s="442"/>
      <c r="X270" s="442"/>
      <c r="Y270" s="442"/>
      <c r="Z270" s="443"/>
      <c r="AA270" s="443"/>
      <c r="AB270" s="443"/>
      <c r="AC270" s="317" t="str">
        <f>IFERROR(VLOOKUP(Z270,【参考】数式用!$A$4:$B$54,2,FALSE),"")</f>
        <v/>
      </c>
      <c r="AD270" s="209"/>
      <c r="AE270" s="208" t="str">
        <f>IF(B270="","",IF(AO270="総合事業","数式を削除して手入力",IFERROR(INDEX(【参考】数式用!$AT$3:$AV$452,MATCH(Q270&amp;V270,【参考】数式用!$AS$3:$AS$452,0),MATCH(VLOOKUP(Z270,【参考】数式用!$AW$2:$AX$53,2,FALSE),【参考】数式用!$AT$2:$AV$2,0)),10)))</f>
        <v/>
      </c>
    </row>
    <row r="271" spans="1:31" ht="49.8" customHeight="1">
      <c r="A271" s="431">
        <f t="shared" si="5"/>
        <v>222</v>
      </c>
      <c r="B271" s="433"/>
      <c r="C271" s="434"/>
      <c r="D271" s="434"/>
      <c r="E271" s="434"/>
      <c r="F271" s="434"/>
      <c r="G271" s="434"/>
      <c r="H271" s="434"/>
      <c r="I271" s="434"/>
      <c r="J271" s="434"/>
      <c r="K271" s="435"/>
      <c r="L271" s="436"/>
      <c r="M271" s="437"/>
      <c r="N271" s="437"/>
      <c r="O271" s="437"/>
      <c r="P271" s="438"/>
      <c r="Q271" s="439"/>
      <c r="R271" s="440"/>
      <c r="S271" s="440"/>
      <c r="T271" s="440"/>
      <c r="U271" s="441"/>
      <c r="V271" s="257"/>
      <c r="W271" s="442"/>
      <c r="X271" s="442"/>
      <c r="Y271" s="442"/>
      <c r="Z271" s="443"/>
      <c r="AA271" s="443"/>
      <c r="AB271" s="443"/>
      <c r="AC271" s="317" t="str">
        <f>IFERROR(VLOOKUP(Z271,【参考】数式用!$A$4:$B$54,2,FALSE),"")</f>
        <v/>
      </c>
      <c r="AD271" s="209"/>
      <c r="AE271" s="208" t="str">
        <f>IF(B271="","",IF(AO271="総合事業","数式を削除して手入力",IFERROR(INDEX(【参考】数式用!$AT$3:$AV$452,MATCH(Q271&amp;V271,【参考】数式用!$AS$3:$AS$452,0),MATCH(VLOOKUP(Z271,【参考】数式用!$AW$2:$AX$53,2,FALSE),【参考】数式用!$AT$2:$AV$2,0)),10)))</f>
        <v/>
      </c>
    </row>
    <row r="272" spans="1:31" ht="49.8" customHeight="1">
      <c r="A272" s="431">
        <f t="shared" si="5"/>
        <v>223</v>
      </c>
      <c r="B272" s="433"/>
      <c r="C272" s="434"/>
      <c r="D272" s="434"/>
      <c r="E272" s="434"/>
      <c r="F272" s="434"/>
      <c r="G272" s="434"/>
      <c r="H272" s="434"/>
      <c r="I272" s="434"/>
      <c r="J272" s="434"/>
      <c r="K272" s="435"/>
      <c r="L272" s="436"/>
      <c r="M272" s="437"/>
      <c r="N272" s="437"/>
      <c r="O272" s="437"/>
      <c r="P272" s="438"/>
      <c r="Q272" s="439"/>
      <c r="R272" s="440"/>
      <c r="S272" s="440"/>
      <c r="T272" s="440"/>
      <c r="U272" s="441"/>
      <c r="V272" s="257"/>
      <c r="W272" s="442"/>
      <c r="X272" s="442"/>
      <c r="Y272" s="442"/>
      <c r="Z272" s="443"/>
      <c r="AA272" s="443"/>
      <c r="AB272" s="443"/>
      <c r="AC272" s="317" t="str">
        <f>IFERROR(VLOOKUP(Z272,【参考】数式用!$A$4:$B$54,2,FALSE),"")</f>
        <v/>
      </c>
      <c r="AD272" s="209"/>
      <c r="AE272" s="208" t="str">
        <f>IF(B272="","",IF(AO272="総合事業","数式を削除して手入力",IFERROR(INDEX(【参考】数式用!$AT$3:$AV$452,MATCH(Q272&amp;V272,【参考】数式用!$AS$3:$AS$452,0),MATCH(VLOOKUP(Z272,【参考】数式用!$AW$2:$AX$53,2,FALSE),【参考】数式用!$AT$2:$AV$2,0)),10)))</f>
        <v/>
      </c>
    </row>
    <row r="273" spans="1:31" ht="49.8" customHeight="1">
      <c r="A273" s="431">
        <f t="shared" si="5"/>
        <v>224</v>
      </c>
      <c r="B273" s="433"/>
      <c r="C273" s="434"/>
      <c r="D273" s="434"/>
      <c r="E273" s="434"/>
      <c r="F273" s="434"/>
      <c r="G273" s="434"/>
      <c r="H273" s="434"/>
      <c r="I273" s="434"/>
      <c r="J273" s="434"/>
      <c r="K273" s="435"/>
      <c r="L273" s="436"/>
      <c r="M273" s="437"/>
      <c r="N273" s="437"/>
      <c r="O273" s="437"/>
      <c r="P273" s="438"/>
      <c r="Q273" s="439"/>
      <c r="R273" s="440"/>
      <c r="S273" s="440"/>
      <c r="T273" s="440"/>
      <c r="U273" s="441"/>
      <c r="V273" s="257"/>
      <c r="W273" s="442"/>
      <c r="X273" s="442"/>
      <c r="Y273" s="442"/>
      <c r="Z273" s="443"/>
      <c r="AA273" s="443"/>
      <c r="AB273" s="443"/>
      <c r="AC273" s="317" t="str">
        <f>IFERROR(VLOOKUP(Z273,【参考】数式用!$A$4:$B$54,2,FALSE),"")</f>
        <v/>
      </c>
      <c r="AD273" s="209"/>
      <c r="AE273" s="208" t="str">
        <f>IF(B273="","",IF(AO273="総合事業","数式を削除して手入力",IFERROR(INDEX(【参考】数式用!$AT$3:$AV$452,MATCH(Q273&amp;V273,【参考】数式用!$AS$3:$AS$452,0),MATCH(VLOOKUP(Z273,【参考】数式用!$AW$2:$AX$53,2,FALSE),【参考】数式用!$AT$2:$AV$2,0)),10)))</f>
        <v/>
      </c>
    </row>
    <row r="274" spans="1:31" ht="49.8" customHeight="1">
      <c r="A274" s="431">
        <f t="shared" si="5"/>
        <v>225</v>
      </c>
      <c r="B274" s="433"/>
      <c r="C274" s="434"/>
      <c r="D274" s="434"/>
      <c r="E274" s="434"/>
      <c r="F274" s="434"/>
      <c r="G274" s="434"/>
      <c r="H274" s="434"/>
      <c r="I274" s="434"/>
      <c r="J274" s="434"/>
      <c r="K274" s="435"/>
      <c r="L274" s="436"/>
      <c r="M274" s="437"/>
      <c r="N274" s="437"/>
      <c r="O274" s="437"/>
      <c r="P274" s="438"/>
      <c r="Q274" s="439"/>
      <c r="R274" s="440"/>
      <c r="S274" s="440"/>
      <c r="T274" s="440"/>
      <c r="U274" s="441"/>
      <c r="V274" s="257"/>
      <c r="W274" s="442"/>
      <c r="X274" s="442"/>
      <c r="Y274" s="442"/>
      <c r="Z274" s="443"/>
      <c r="AA274" s="443"/>
      <c r="AB274" s="443"/>
      <c r="AC274" s="317" t="str">
        <f>IFERROR(VLOOKUP(Z274,【参考】数式用!$A$4:$B$54,2,FALSE),"")</f>
        <v/>
      </c>
      <c r="AD274" s="209"/>
      <c r="AE274" s="208" t="str">
        <f>IF(B274="","",IF(AO274="総合事業","数式を削除して手入力",IFERROR(INDEX(【参考】数式用!$AT$3:$AV$452,MATCH(Q274&amp;V274,【参考】数式用!$AS$3:$AS$452,0),MATCH(VLOOKUP(Z274,【参考】数式用!$AW$2:$AX$53,2,FALSE),【参考】数式用!$AT$2:$AV$2,0)),10)))</f>
        <v/>
      </c>
    </row>
    <row r="275" spans="1:31" ht="49.8" customHeight="1">
      <c r="A275" s="431">
        <f t="shared" si="5"/>
        <v>226</v>
      </c>
      <c r="B275" s="433"/>
      <c r="C275" s="434"/>
      <c r="D275" s="434"/>
      <c r="E275" s="434"/>
      <c r="F275" s="434"/>
      <c r="G275" s="434"/>
      <c r="H275" s="434"/>
      <c r="I275" s="434"/>
      <c r="J275" s="434"/>
      <c r="K275" s="435"/>
      <c r="L275" s="436"/>
      <c r="M275" s="437"/>
      <c r="N275" s="437"/>
      <c r="O275" s="437"/>
      <c r="P275" s="438"/>
      <c r="Q275" s="439"/>
      <c r="R275" s="440"/>
      <c r="S275" s="440"/>
      <c r="T275" s="440"/>
      <c r="U275" s="441"/>
      <c r="V275" s="257"/>
      <c r="W275" s="442"/>
      <c r="X275" s="442"/>
      <c r="Y275" s="442"/>
      <c r="Z275" s="443"/>
      <c r="AA275" s="443"/>
      <c r="AB275" s="443"/>
      <c r="AC275" s="317" t="str">
        <f>IFERROR(VLOOKUP(Z275,【参考】数式用!$A$4:$B$54,2,FALSE),"")</f>
        <v/>
      </c>
      <c r="AD275" s="209"/>
      <c r="AE275" s="208" t="str">
        <f>IF(B275="","",IF(AO275="総合事業","数式を削除して手入力",IFERROR(INDEX(【参考】数式用!$AT$3:$AV$452,MATCH(Q275&amp;V275,【参考】数式用!$AS$3:$AS$452,0),MATCH(VLOOKUP(Z275,【参考】数式用!$AW$2:$AX$53,2,FALSE),【参考】数式用!$AT$2:$AV$2,0)),10)))</f>
        <v/>
      </c>
    </row>
    <row r="276" spans="1:31" ht="49.8" customHeight="1">
      <c r="A276" s="431">
        <f t="shared" si="5"/>
        <v>227</v>
      </c>
      <c r="B276" s="433"/>
      <c r="C276" s="434"/>
      <c r="D276" s="434"/>
      <c r="E276" s="434"/>
      <c r="F276" s="434"/>
      <c r="G276" s="434"/>
      <c r="H276" s="434"/>
      <c r="I276" s="434"/>
      <c r="J276" s="434"/>
      <c r="K276" s="435"/>
      <c r="L276" s="436"/>
      <c r="M276" s="437"/>
      <c r="N276" s="437"/>
      <c r="O276" s="437"/>
      <c r="P276" s="438"/>
      <c r="Q276" s="439"/>
      <c r="R276" s="440"/>
      <c r="S276" s="440"/>
      <c r="T276" s="440"/>
      <c r="U276" s="441"/>
      <c r="V276" s="257"/>
      <c r="W276" s="442"/>
      <c r="X276" s="442"/>
      <c r="Y276" s="442"/>
      <c r="Z276" s="443"/>
      <c r="AA276" s="443"/>
      <c r="AB276" s="443"/>
      <c r="AC276" s="317" t="str">
        <f>IFERROR(VLOOKUP(Z276,【参考】数式用!$A$4:$B$54,2,FALSE),"")</f>
        <v/>
      </c>
      <c r="AD276" s="209"/>
      <c r="AE276" s="208" t="str">
        <f>IF(B276="","",IF(AO276="総合事業","数式を削除して手入力",IFERROR(INDEX(【参考】数式用!$AT$3:$AV$452,MATCH(Q276&amp;V276,【参考】数式用!$AS$3:$AS$452,0),MATCH(VLOOKUP(Z276,【参考】数式用!$AW$2:$AX$53,2,FALSE),【参考】数式用!$AT$2:$AV$2,0)),10)))</f>
        <v/>
      </c>
    </row>
    <row r="277" spans="1:31" ht="49.8" customHeight="1">
      <c r="A277" s="431">
        <f t="shared" si="5"/>
        <v>228</v>
      </c>
      <c r="B277" s="433"/>
      <c r="C277" s="434"/>
      <c r="D277" s="434"/>
      <c r="E277" s="434"/>
      <c r="F277" s="434"/>
      <c r="G277" s="434"/>
      <c r="H277" s="434"/>
      <c r="I277" s="434"/>
      <c r="J277" s="434"/>
      <c r="K277" s="435"/>
      <c r="L277" s="436"/>
      <c r="M277" s="437"/>
      <c r="N277" s="437"/>
      <c r="O277" s="437"/>
      <c r="P277" s="438"/>
      <c r="Q277" s="439"/>
      <c r="R277" s="440"/>
      <c r="S277" s="440"/>
      <c r="T277" s="440"/>
      <c r="U277" s="441"/>
      <c r="V277" s="257"/>
      <c r="W277" s="442"/>
      <c r="X277" s="442"/>
      <c r="Y277" s="442"/>
      <c r="Z277" s="443"/>
      <c r="AA277" s="443"/>
      <c r="AB277" s="443"/>
      <c r="AC277" s="317" t="str">
        <f>IFERROR(VLOOKUP(Z277,【参考】数式用!$A$4:$B$54,2,FALSE),"")</f>
        <v/>
      </c>
      <c r="AD277" s="209"/>
      <c r="AE277" s="208" t="str">
        <f>IF(B277="","",IF(AO277="総合事業","数式を削除して手入力",IFERROR(INDEX(【参考】数式用!$AT$3:$AV$452,MATCH(Q277&amp;V277,【参考】数式用!$AS$3:$AS$452,0),MATCH(VLOOKUP(Z277,【参考】数式用!$AW$2:$AX$53,2,FALSE),【参考】数式用!$AT$2:$AV$2,0)),10)))</f>
        <v/>
      </c>
    </row>
    <row r="278" spans="1:31" ht="49.8" customHeight="1">
      <c r="A278" s="431">
        <f t="shared" ref="A278:A341" si="6">A277+1</f>
        <v>229</v>
      </c>
      <c r="B278" s="433"/>
      <c r="C278" s="434"/>
      <c r="D278" s="434"/>
      <c r="E278" s="434"/>
      <c r="F278" s="434"/>
      <c r="G278" s="434"/>
      <c r="H278" s="434"/>
      <c r="I278" s="434"/>
      <c r="J278" s="434"/>
      <c r="K278" s="435"/>
      <c r="L278" s="436"/>
      <c r="M278" s="437"/>
      <c r="N278" s="437"/>
      <c r="O278" s="437"/>
      <c r="P278" s="438"/>
      <c r="Q278" s="439"/>
      <c r="R278" s="440"/>
      <c r="S278" s="440"/>
      <c r="T278" s="440"/>
      <c r="U278" s="441"/>
      <c r="V278" s="257"/>
      <c r="W278" s="442"/>
      <c r="X278" s="442"/>
      <c r="Y278" s="442"/>
      <c r="Z278" s="443"/>
      <c r="AA278" s="443"/>
      <c r="AB278" s="443"/>
      <c r="AC278" s="317" t="str">
        <f>IFERROR(VLOOKUP(Z278,【参考】数式用!$A$4:$B$54,2,FALSE),"")</f>
        <v/>
      </c>
      <c r="AD278" s="209"/>
      <c r="AE278" s="208" t="str">
        <f>IF(B278="","",IF(AO278="総合事業","数式を削除して手入力",IFERROR(INDEX(【参考】数式用!$AT$3:$AV$452,MATCH(Q278&amp;V278,【参考】数式用!$AS$3:$AS$452,0),MATCH(VLOOKUP(Z278,【参考】数式用!$AW$2:$AX$53,2,FALSE),【参考】数式用!$AT$2:$AV$2,0)),10)))</f>
        <v/>
      </c>
    </row>
    <row r="279" spans="1:31" ht="49.8" customHeight="1">
      <c r="A279" s="431">
        <f t="shared" si="6"/>
        <v>230</v>
      </c>
      <c r="B279" s="433"/>
      <c r="C279" s="434"/>
      <c r="D279" s="434"/>
      <c r="E279" s="434"/>
      <c r="F279" s="434"/>
      <c r="G279" s="434"/>
      <c r="H279" s="434"/>
      <c r="I279" s="434"/>
      <c r="J279" s="434"/>
      <c r="K279" s="435"/>
      <c r="L279" s="436"/>
      <c r="M279" s="437"/>
      <c r="N279" s="437"/>
      <c r="O279" s="437"/>
      <c r="P279" s="438"/>
      <c r="Q279" s="439"/>
      <c r="R279" s="440"/>
      <c r="S279" s="440"/>
      <c r="T279" s="440"/>
      <c r="U279" s="441"/>
      <c r="V279" s="257"/>
      <c r="W279" s="442"/>
      <c r="X279" s="442"/>
      <c r="Y279" s="442"/>
      <c r="Z279" s="443"/>
      <c r="AA279" s="443"/>
      <c r="AB279" s="443"/>
      <c r="AC279" s="317" t="str">
        <f>IFERROR(VLOOKUP(Z279,【参考】数式用!$A$4:$B$54,2,FALSE),"")</f>
        <v/>
      </c>
      <c r="AD279" s="209"/>
      <c r="AE279" s="208" t="str">
        <f>IF(B279="","",IF(AO279="総合事業","数式を削除して手入力",IFERROR(INDEX(【参考】数式用!$AT$3:$AV$452,MATCH(Q279&amp;V279,【参考】数式用!$AS$3:$AS$452,0),MATCH(VLOOKUP(Z279,【参考】数式用!$AW$2:$AX$53,2,FALSE),【参考】数式用!$AT$2:$AV$2,0)),10)))</f>
        <v/>
      </c>
    </row>
    <row r="280" spans="1:31" ht="49.8" customHeight="1">
      <c r="A280" s="431">
        <f t="shared" si="6"/>
        <v>231</v>
      </c>
      <c r="B280" s="433"/>
      <c r="C280" s="434"/>
      <c r="D280" s="434"/>
      <c r="E280" s="434"/>
      <c r="F280" s="434"/>
      <c r="G280" s="434"/>
      <c r="H280" s="434"/>
      <c r="I280" s="434"/>
      <c r="J280" s="434"/>
      <c r="K280" s="435"/>
      <c r="L280" s="436"/>
      <c r="M280" s="437"/>
      <c r="N280" s="437"/>
      <c r="O280" s="437"/>
      <c r="P280" s="438"/>
      <c r="Q280" s="439"/>
      <c r="R280" s="440"/>
      <c r="S280" s="440"/>
      <c r="T280" s="440"/>
      <c r="U280" s="441"/>
      <c r="V280" s="257"/>
      <c r="W280" s="442"/>
      <c r="X280" s="442"/>
      <c r="Y280" s="442"/>
      <c r="Z280" s="443"/>
      <c r="AA280" s="443"/>
      <c r="AB280" s="443"/>
      <c r="AC280" s="317" t="str">
        <f>IFERROR(VLOOKUP(Z280,【参考】数式用!$A$4:$B$54,2,FALSE),"")</f>
        <v/>
      </c>
      <c r="AD280" s="209"/>
      <c r="AE280" s="208" t="str">
        <f>IF(B280="","",IF(AO280="総合事業","数式を削除して手入力",IFERROR(INDEX(【参考】数式用!$AT$3:$AV$452,MATCH(Q280&amp;V280,【参考】数式用!$AS$3:$AS$452,0),MATCH(VLOOKUP(Z280,【参考】数式用!$AW$2:$AX$53,2,FALSE),【参考】数式用!$AT$2:$AV$2,0)),10)))</f>
        <v/>
      </c>
    </row>
    <row r="281" spans="1:31" ht="49.8" customHeight="1">
      <c r="A281" s="431">
        <f t="shared" si="6"/>
        <v>232</v>
      </c>
      <c r="B281" s="433"/>
      <c r="C281" s="434"/>
      <c r="D281" s="434"/>
      <c r="E281" s="434"/>
      <c r="F281" s="434"/>
      <c r="G281" s="434"/>
      <c r="H281" s="434"/>
      <c r="I281" s="434"/>
      <c r="J281" s="434"/>
      <c r="K281" s="435"/>
      <c r="L281" s="436"/>
      <c r="M281" s="437"/>
      <c r="N281" s="437"/>
      <c r="O281" s="437"/>
      <c r="P281" s="438"/>
      <c r="Q281" s="439"/>
      <c r="R281" s="440"/>
      <c r="S281" s="440"/>
      <c r="T281" s="440"/>
      <c r="U281" s="441"/>
      <c r="V281" s="257"/>
      <c r="W281" s="442"/>
      <c r="X281" s="442"/>
      <c r="Y281" s="442"/>
      <c r="Z281" s="443"/>
      <c r="AA281" s="443"/>
      <c r="AB281" s="443"/>
      <c r="AC281" s="317" t="str">
        <f>IFERROR(VLOOKUP(Z281,【参考】数式用!$A$4:$B$54,2,FALSE),"")</f>
        <v/>
      </c>
      <c r="AD281" s="209"/>
      <c r="AE281" s="208" t="str">
        <f>IF(B281="","",IF(AO281="総合事業","数式を削除して手入力",IFERROR(INDEX(【参考】数式用!$AT$3:$AV$452,MATCH(Q281&amp;V281,【参考】数式用!$AS$3:$AS$452,0),MATCH(VLOOKUP(Z281,【参考】数式用!$AW$2:$AX$53,2,FALSE),【参考】数式用!$AT$2:$AV$2,0)),10)))</f>
        <v/>
      </c>
    </row>
    <row r="282" spans="1:31" ht="49.8" customHeight="1">
      <c r="A282" s="431">
        <f t="shared" si="6"/>
        <v>233</v>
      </c>
      <c r="B282" s="433"/>
      <c r="C282" s="434"/>
      <c r="D282" s="434"/>
      <c r="E282" s="434"/>
      <c r="F282" s="434"/>
      <c r="G282" s="434"/>
      <c r="H282" s="434"/>
      <c r="I282" s="434"/>
      <c r="J282" s="434"/>
      <c r="K282" s="435"/>
      <c r="L282" s="436"/>
      <c r="M282" s="437"/>
      <c r="N282" s="437"/>
      <c r="O282" s="437"/>
      <c r="P282" s="438"/>
      <c r="Q282" s="439"/>
      <c r="R282" s="440"/>
      <c r="S282" s="440"/>
      <c r="T282" s="440"/>
      <c r="U282" s="441"/>
      <c r="V282" s="257"/>
      <c r="W282" s="442"/>
      <c r="X282" s="442"/>
      <c r="Y282" s="442"/>
      <c r="Z282" s="443"/>
      <c r="AA282" s="443"/>
      <c r="AB282" s="443"/>
      <c r="AC282" s="317" t="str">
        <f>IFERROR(VLOOKUP(Z282,【参考】数式用!$A$4:$B$54,2,FALSE),"")</f>
        <v/>
      </c>
      <c r="AD282" s="209"/>
      <c r="AE282" s="208" t="str">
        <f>IF(B282="","",IF(AO282="総合事業","数式を削除して手入力",IFERROR(INDEX(【参考】数式用!$AT$3:$AV$452,MATCH(Q282&amp;V282,【参考】数式用!$AS$3:$AS$452,0),MATCH(VLOOKUP(Z282,【参考】数式用!$AW$2:$AX$53,2,FALSE),【参考】数式用!$AT$2:$AV$2,0)),10)))</f>
        <v/>
      </c>
    </row>
    <row r="283" spans="1:31" ht="49.8" customHeight="1">
      <c r="A283" s="431">
        <f t="shared" si="6"/>
        <v>234</v>
      </c>
      <c r="B283" s="433"/>
      <c r="C283" s="434"/>
      <c r="D283" s="434"/>
      <c r="E283" s="434"/>
      <c r="F283" s="434"/>
      <c r="G283" s="434"/>
      <c r="H283" s="434"/>
      <c r="I283" s="434"/>
      <c r="J283" s="434"/>
      <c r="K283" s="435"/>
      <c r="L283" s="436"/>
      <c r="M283" s="437"/>
      <c r="N283" s="437"/>
      <c r="O283" s="437"/>
      <c r="P283" s="438"/>
      <c r="Q283" s="439"/>
      <c r="R283" s="440"/>
      <c r="S283" s="440"/>
      <c r="T283" s="440"/>
      <c r="U283" s="441"/>
      <c r="V283" s="257"/>
      <c r="W283" s="442"/>
      <c r="X283" s="442"/>
      <c r="Y283" s="442"/>
      <c r="Z283" s="443"/>
      <c r="AA283" s="443"/>
      <c r="AB283" s="443"/>
      <c r="AC283" s="317" t="str">
        <f>IFERROR(VLOOKUP(Z283,【参考】数式用!$A$4:$B$54,2,FALSE),"")</f>
        <v/>
      </c>
      <c r="AD283" s="209"/>
      <c r="AE283" s="208" t="str">
        <f>IF(B283="","",IF(AO283="総合事業","数式を削除して手入力",IFERROR(INDEX(【参考】数式用!$AT$3:$AV$452,MATCH(Q283&amp;V283,【参考】数式用!$AS$3:$AS$452,0),MATCH(VLOOKUP(Z283,【参考】数式用!$AW$2:$AX$53,2,FALSE),【参考】数式用!$AT$2:$AV$2,0)),10)))</f>
        <v/>
      </c>
    </row>
    <row r="284" spans="1:31" ht="49.8" customHeight="1">
      <c r="A284" s="431">
        <f t="shared" si="6"/>
        <v>235</v>
      </c>
      <c r="B284" s="433"/>
      <c r="C284" s="434"/>
      <c r="D284" s="434"/>
      <c r="E284" s="434"/>
      <c r="F284" s="434"/>
      <c r="G284" s="434"/>
      <c r="H284" s="434"/>
      <c r="I284" s="434"/>
      <c r="J284" s="434"/>
      <c r="K284" s="435"/>
      <c r="L284" s="436"/>
      <c r="M284" s="437"/>
      <c r="N284" s="437"/>
      <c r="O284" s="437"/>
      <c r="P284" s="438"/>
      <c r="Q284" s="439"/>
      <c r="R284" s="440"/>
      <c r="S284" s="440"/>
      <c r="T284" s="440"/>
      <c r="U284" s="441"/>
      <c r="V284" s="257"/>
      <c r="W284" s="442"/>
      <c r="X284" s="442"/>
      <c r="Y284" s="442"/>
      <c r="Z284" s="443"/>
      <c r="AA284" s="443"/>
      <c r="AB284" s="443"/>
      <c r="AC284" s="317" t="str">
        <f>IFERROR(VLOOKUP(Z284,【参考】数式用!$A$4:$B$54,2,FALSE),"")</f>
        <v/>
      </c>
      <c r="AD284" s="209"/>
      <c r="AE284" s="208" t="str">
        <f>IF(B284="","",IF(AO284="総合事業","数式を削除して手入力",IFERROR(INDEX(【参考】数式用!$AT$3:$AV$452,MATCH(Q284&amp;V284,【参考】数式用!$AS$3:$AS$452,0),MATCH(VLOOKUP(Z284,【参考】数式用!$AW$2:$AX$53,2,FALSE),【参考】数式用!$AT$2:$AV$2,0)),10)))</f>
        <v/>
      </c>
    </row>
    <row r="285" spans="1:31" ht="49.8" customHeight="1">
      <c r="A285" s="431">
        <f t="shared" si="6"/>
        <v>236</v>
      </c>
      <c r="B285" s="433"/>
      <c r="C285" s="434"/>
      <c r="D285" s="434"/>
      <c r="E285" s="434"/>
      <c r="F285" s="434"/>
      <c r="G285" s="434"/>
      <c r="H285" s="434"/>
      <c r="I285" s="434"/>
      <c r="J285" s="434"/>
      <c r="K285" s="435"/>
      <c r="L285" s="436"/>
      <c r="M285" s="437"/>
      <c r="N285" s="437"/>
      <c r="O285" s="437"/>
      <c r="P285" s="438"/>
      <c r="Q285" s="439"/>
      <c r="R285" s="440"/>
      <c r="S285" s="440"/>
      <c r="T285" s="440"/>
      <c r="U285" s="441"/>
      <c r="V285" s="257"/>
      <c r="W285" s="442"/>
      <c r="X285" s="442"/>
      <c r="Y285" s="442"/>
      <c r="Z285" s="443"/>
      <c r="AA285" s="443"/>
      <c r="AB285" s="443"/>
      <c r="AC285" s="317" t="str">
        <f>IFERROR(VLOOKUP(Z285,【参考】数式用!$A$4:$B$54,2,FALSE),"")</f>
        <v/>
      </c>
      <c r="AD285" s="209"/>
      <c r="AE285" s="208" t="str">
        <f>IF(B285="","",IF(AO285="総合事業","数式を削除して手入力",IFERROR(INDEX(【参考】数式用!$AT$3:$AV$452,MATCH(Q285&amp;V285,【参考】数式用!$AS$3:$AS$452,0),MATCH(VLOOKUP(Z285,【参考】数式用!$AW$2:$AX$53,2,FALSE),【参考】数式用!$AT$2:$AV$2,0)),10)))</f>
        <v/>
      </c>
    </row>
    <row r="286" spans="1:31" ht="49.8" customHeight="1">
      <c r="A286" s="431">
        <f t="shared" si="6"/>
        <v>237</v>
      </c>
      <c r="B286" s="433"/>
      <c r="C286" s="434"/>
      <c r="D286" s="434"/>
      <c r="E286" s="434"/>
      <c r="F286" s="434"/>
      <c r="G286" s="434"/>
      <c r="H286" s="434"/>
      <c r="I286" s="434"/>
      <c r="J286" s="434"/>
      <c r="K286" s="435"/>
      <c r="L286" s="436"/>
      <c r="M286" s="437"/>
      <c r="N286" s="437"/>
      <c r="O286" s="437"/>
      <c r="P286" s="438"/>
      <c r="Q286" s="439"/>
      <c r="R286" s="440"/>
      <c r="S286" s="440"/>
      <c r="T286" s="440"/>
      <c r="U286" s="441"/>
      <c r="V286" s="257"/>
      <c r="W286" s="442"/>
      <c r="X286" s="442"/>
      <c r="Y286" s="442"/>
      <c r="Z286" s="443"/>
      <c r="AA286" s="443"/>
      <c r="AB286" s="443"/>
      <c r="AC286" s="317" t="str">
        <f>IFERROR(VLOOKUP(Z286,【参考】数式用!$A$4:$B$54,2,FALSE),"")</f>
        <v/>
      </c>
      <c r="AD286" s="209"/>
      <c r="AE286" s="208" t="str">
        <f>IF(B286="","",IF(AO286="総合事業","数式を削除して手入力",IFERROR(INDEX(【参考】数式用!$AT$3:$AV$452,MATCH(Q286&amp;V286,【参考】数式用!$AS$3:$AS$452,0),MATCH(VLOOKUP(Z286,【参考】数式用!$AW$2:$AX$53,2,FALSE),【参考】数式用!$AT$2:$AV$2,0)),10)))</f>
        <v/>
      </c>
    </row>
    <row r="287" spans="1:31" ht="49.8" customHeight="1">
      <c r="A287" s="431">
        <f t="shared" si="6"/>
        <v>238</v>
      </c>
      <c r="B287" s="433"/>
      <c r="C287" s="434"/>
      <c r="D287" s="434"/>
      <c r="E287" s="434"/>
      <c r="F287" s="434"/>
      <c r="G287" s="434"/>
      <c r="H287" s="434"/>
      <c r="I287" s="434"/>
      <c r="J287" s="434"/>
      <c r="K287" s="435"/>
      <c r="L287" s="436"/>
      <c r="M287" s="437"/>
      <c r="N287" s="437"/>
      <c r="O287" s="437"/>
      <c r="P287" s="438"/>
      <c r="Q287" s="439"/>
      <c r="R287" s="440"/>
      <c r="S287" s="440"/>
      <c r="T287" s="440"/>
      <c r="U287" s="441"/>
      <c r="V287" s="257"/>
      <c r="W287" s="442"/>
      <c r="X287" s="442"/>
      <c r="Y287" s="442"/>
      <c r="Z287" s="443"/>
      <c r="AA287" s="443"/>
      <c r="AB287" s="443"/>
      <c r="AC287" s="317" t="str">
        <f>IFERROR(VLOOKUP(Z287,【参考】数式用!$A$4:$B$54,2,FALSE),"")</f>
        <v/>
      </c>
      <c r="AD287" s="209"/>
      <c r="AE287" s="208" t="str">
        <f>IF(B287="","",IF(AO287="総合事業","数式を削除して手入力",IFERROR(INDEX(【参考】数式用!$AT$3:$AV$452,MATCH(Q287&amp;V287,【参考】数式用!$AS$3:$AS$452,0),MATCH(VLOOKUP(Z287,【参考】数式用!$AW$2:$AX$53,2,FALSE),【参考】数式用!$AT$2:$AV$2,0)),10)))</f>
        <v/>
      </c>
    </row>
    <row r="288" spans="1:31" ht="49.8" customHeight="1">
      <c r="A288" s="431">
        <f t="shared" si="6"/>
        <v>239</v>
      </c>
      <c r="B288" s="433"/>
      <c r="C288" s="434"/>
      <c r="D288" s="434"/>
      <c r="E288" s="434"/>
      <c r="F288" s="434"/>
      <c r="G288" s="434"/>
      <c r="H288" s="434"/>
      <c r="I288" s="434"/>
      <c r="J288" s="434"/>
      <c r="K288" s="435"/>
      <c r="L288" s="436"/>
      <c r="M288" s="437"/>
      <c r="N288" s="437"/>
      <c r="O288" s="437"/>
      <c r="P288" s="438"/>
      <c r="Q288" s="439"/>
      <c r="R288" s="440"/>
      <c r="S288" s="440"/>
      <c r="T288" s="440"/>
      <c r="U288" s="441"/>
      <c r="V288" s="257"/>
      <c r="W288" s="442"/>
      <c r="X288" s="442"/>
      <c r="Y288" s="442"/>
      <c r="Z288" s="443"/>
      <c r="AA288" s="443"/>
      <c r="AB288" s="443"/>
      <c r="AC288" s="317" t="str">
        <f>IFERROR(VLOOKUP(Z288,【参考】数式用!$A$4:$B$54,2,FALSE),"")</f>
        <v/>
      </c>
      <c r="AD288" s="209"/>
      <c r="AE288" s="208" t="str">
        <f>IF(B288="","",IF(AO288="総合事業","数式を削除して手入力",IFERROR(INDEX(【参考】数式用!$AT$3:$AV$452,MATCH(Q288&amp;V288,【参考】数式用!$AS$3:$AS$452,0),MATCH(VLOOKUP(Z288,【参考】数式用!$AW$2:$AX$53,2,FALSE),【参考】数式用!$AT$2:$AV$2,0)),10)))</f>
        <v/>
      </c>
    </row>
    <row r="289" spans="1:31" ht="49.8" customHeight="1">
      <c r="A289" s="431">
        <f t="shared" si="6"/>
        <v>240</v>
      </c>
      <c r="B289" s="433"/>
      <c r="C289" s="434"/>
      <c r="D289" s="434"/>
      <c r="E289" s="434"/>
      <c r="F289" s="434"/>
      <c r="G289" s="434"/>
      <c r="H289" s="434"/>
      <c r="I289" s="434"/>
      <c r="J289" s="434"/>
      <c r="K289" s="435"/>
      <c r="L289" s="436"/>
      <c r="M289" s="437"/>
      <c r="N289" s="437"/>
      <c r="O289" s="437"/>
      <c r="P289" s="438"/>
      <c r="Q289" s="439"/>
      <c r="R289" s="440"/>
      <c r="S289" s="440"/>
      <c r="T289" s="440"/>
      <c r="U289" s="441"/>
      <c r="V289" s="257"/>
      <c r="W289" s="442"/>
      <c r="X289" s="442"/>
      <c r="Y289" s="442"/>
      <c r="Z289" s="443"/>
      <c r="AA289" s="443"/>
      <c r="AB289" s="443"/>
      <c r="AC289" s="317" t="str">
        <f>IFERROR(VLOOKUP(Z289,【参考】数式用!$A$4:$B$54,2,FALSE),"")</f>
        <v/>
      </c>
      <c r="AD289" s="209"/>
      <c r="AE289" s="208" t="str">
        <f>IF(B289="","",IF(AO289="総合事業","数式を削除して手入力",IFERROR(INDEX(【参考】数式用!$AT$3:$AV$452,MATCH(Q289&amp;V289,【参考】数式用!$AS$3:$AS$452,0),MATCH(VLOOKUP(Z289,【参考】数式用!$AW$2:$AX$53,2,FALSE),【参考】数式用!$AT$2:$AV$2,0)),10)))</f>
        <v/>
      </c>
    </row>
    <row r="290" spans="1:31" ht="49.8" customHeight="1">
      <c r="A290" s="431">
        <f t="shared" si="6"/>
        <v>241</v>
      </c>
      <c r="B290" s="433"/>
      <c r="C290" s="434"/>
      <c r="D290" s="434"/>
      <c r="E290" s="434"/>
      <c r="F290" s="434"/>
      <c r="G290" s="434"/>
      <c r="H290" s="434"/>
      <c r="I290" s="434"/>
      <c r="J290" s="434"/>
      <c r="K290" s="435"/>
      <c r="L290" s="436"/>
      <c r="M290" s="437"/>
      <c r="N290" s="437"/>
      <c r="O290" s="437"/>
      <c r="P290" s="438"/>
      <c r="Q290" s="439"/>
      <c r="R290" s="440"/>
      <c r="S290" s="440"/>
      <c r="T290" s="440"/>
      <c r="U290" s="441"/>
      <c r="V290" s="257"/>
      <c r="W290" s="442"/>
      <c r="X290" s="442"/>
      <c r="Y290" s="442"/>
      <c r="Z290" s="443"/>
      <c r="AA290" s="443"/>
      <c r="AB290" s="443"/>
      <c r="AC290" s="317" t="str">
        <f>IFERROR(VLOOKUP(Z290,【参考】数式用!$A$4:$B$54,2,FALSE),"")</f>
        <v/>
      </c>
      <c r="AD290" s="209"/>
      <c r="AE290" s="208" t="str">
        <f>IF(B290="","",IF(AO290="総合事業","数式を削除して手入力",IFERROR(INDEX(【参考】数式用!$AT$3:$AV$452,MATCH(Q290&amp;V290,【参考】数式用!$AS$3:$AS$452,0),MATCH(VLOOKUP(Z290,【参考】数式用!$AW$2:$AX$53,2,FALSE),【参考】数式用!$AT$2:$AV$2,0)),10)))</f>
        <v/>
      </c>
    </row>
    <row r="291" spans="1:31" ht="49.8" customHeight="1">
      <c r="A291" s="431">
        <f t="shared" si="6"/>
        <v>242</v>
      </c>
      <c r="B291" s="433"/>
      <c r="C291" s="434"/>
      <c r="D291" s="434"/>
      <c r="E291" s="434"/>
      <c r="F291" s="434"/>
      <c r="G291" s="434"/>
      <c r="H291" s="434"/>
      <c r="I291" s="434"/>
      <c r="J291" s="434"/>
      <c r="K291" s="435"/>
      <c r="L291" s="436"/>
      <c r="M291" s="437"/>
      <c r="N291" s="437"/>
      <c r="O291" s="437"/>
      <c r="P291" s="438"/>
      <c r="Q291" s="439"/>
      <c r="R291" s="440"/>
      <c r="S291" s="440"/>
      <c r="T291" s="440"/>
      <c r="U291" s="441"/>
      <c r="V291" s="257"/>
      <c r="W291" s="442"/>
      <c r="X291" s="442"/>
      <c r="Y291" s="442"/>
      <c r="Z291" s="443"/>
      <c r="AA291" s="443"/>
      <c r="AB291" s="443"/>
      <c r="AC291" s="317" t="str">
        <f>IFERROR(VLOOKUP(Z291,【参考】数式用!$A$4:$B$54,2,FALSE),"")</f>
        <v/>
      </c>
      <c r="AD291" s="209"/>
      <c r="AE291" s="208" t="str">
        <f>IF(B291="","",IF(AO291="総合事業","数式を削除して手入力",IFERROR(INDEX(【参考】数式用!$AT$3:$AV$452,MATCH(Q291&amp;V291,【参考】数式用!$AS$3:$AS$452,0),MATCH(VLOOKUP(Z291,【参考】数式用!$AW$2:$AX$53,2,FALSE),【参考】数式用!$AT$2:$AV$2,0)),10)))</f>
        <v/>
      </c>
    </row>
    <row r="292" spans="1:31" ht="49.8" customHeight="1">
      <c r="A292" s="431">
        <f t="shared" si="6"/>
        <v>243</v>
      </c>
      <c r="B292" s="433"/>
      <c r="C292" s="434"/>
      <c r="D292" s="434"/>
      <c r="E292" s="434"/>
      <c r="F292" s="434"/>
      <c r="G292" s="434"/>
      <c r="H292" s="434"/>
      <c r="I292" s="434"/>
      <c r="J292" s="434"/>
      <c r="K292" s="435"/>
      <c r="L292" s="436"/>
      <c r="M292" s="437"/>
      <c r="N292" s="437"/>
      <c r="O292" s="437"/>
      <c r="P292" s="438"/>
      <c r="Q292" s="439"/>
      <c r="R292" s="440"/>
      <c r="S292" s="440"/>
      <c r="T292" s="440"/>
      <c r="U292" s="441"/>
      <c r="V292" s="257"/>
      <c r="W292" s="442"/>
      <c r="X292" s="442"/>
      <c r="Y292" s="442"/>
      <c r="Z292" s="443"/>
      <c r="AA292" s="443"/>
      <c r="AB292" s="443"/>
      <c r="AC292" s="317" t="str">
        <f>IFERROR(VLOOKUP(Z292,【参考】数式用!$A$4:$B$54,2,FALSE),"")</f>
        <v/>
      </c>
      <c r="AD292" s="209"/>
      <c r="AE292" s="208" t="str">
        <f>IF(B292="","",IF(AO292="総合事業","数式を削除して手入力",IFERROR(INDEX(【参考】数式用!$AT$3:$AV$452,MATCH(Q292&amp;V292,【参考】数式用!$AS$3:$AS$452,0),MATCH(VLOOKUP(Z292,【参考】数式用!$AW$2:$AX$53,2,FALSE),【参考】数式用!$AT$2:$AV$2,0)),10)))</f>
        <v/>
      </c>
    </row>
    <row r="293" spans="1:31" ht="49.8" customHeight="1">
      <c r="A293" s="431">
        <f t="shared" si="6"/>
        <v>244</v>
      </c>
      <c r="B293" s="433"/>
      <c r="C293" s="434"/>
      <c r="D293" s="434"/>
      <c r="E293" s="434"/>
      <c r="F293" s="434"/>
      <c r="G293" s="434"/>
      <c r="H293" s="434"/>
      <c r="I293" s="434"/>
      <c r="J293" s="434"/>
      <c r="K293" s="435"/>
      <c r="L293" s="436"/>
      <c r="M293" s="437"/>
      <c r="N293" s="437"/>
      <c r="O293" s="437"/>
      <c r="P293" s="438"/>
      <c r="Q293" s="439"/>
      <c r="R293" s="440"/>
      <c r="S293" s="440"/>
      <c r="T293" s="440"/>
      <c r="U293" s="441"/>
      <c r="V293" s="257"/>
      <c r="W293" s="442"/>
      <c r="X293" s="442"/>
      <c r="Y293" s="442"/>
      <c r="Z293" s="443"/>
      <c r="AA293" s="443"/>
      <c r="AB293" s="443"/>
      <c r="AC293" s="317" t="str">
        <f>IFERROR(VLOOKUP(Z293,【参考】数式用!$A$4:$B$54,2,FALSE),"")</f>
        <v/>
      </c>
      <c r="AD293" s="209"/>
      <c r="AE293" s="208" t="str">
        <f>IF(B293="","",IF(AO293="総合事業","数式を削除して手入力",IFERROR(INDEX(【参考】数式用!$AT$3:$AV$452,MATCH(Q293&amp;V293,【参考】数式用!$AS$3:$AS$452,0),MATCH(VLOOKUP(Z293,【参考】数式用!$AW$2:$AX$53,2,FALSE),【参考】数式用!$AT$2:$AV$2,0)),10)))</f>
        <v/>
      </c>
    </row>
    <row r="294" spans="1:31" ht="49.8" customHeight="1">
      <c r="A294" s="431">
        <f t="shared" si="6"/>
        <v>245</v>
      </c>
      <c r="B294" s="433"/>
      <c r="C294" s="434"/>
      <c r="D294" s="434"/>
      <c r="E294" s="434"/>
      <c r="F294" s="434"/>
      <c r="G294" s="434"/>
      <c r="H294" s="434"/>
      <c r="I294" s="434"/>
      <c r="J294" s="434"/>
      <c r="K294" s="435"/>
      <c r="L294" s="436"/>
      <c r="M294" s="437"/>
      <c r="N294" s="437"/>
      <c r="O294" s="437"/>
      <c r="P294" s="438"/>
      <c r="Q294" s="439"/>
      <c r="R294" s="440"/>
      <c r="S294" s="440"/>
      <c r="T294" s="440"/>
      <c r="U294" s="441"/>
      <c r="V294" s="257"/>
      <c r="W294" s="442"/>
      <c r="X294" s="442"/>
      <c r="Y294" s="442"/>
      <c r="Z294" s="443"/>
      <c r="AA294" s="443"/>
      <c r="AB294" s="443"/>
      <c r="AC294" s="317" t="str">
        <f>IFERROR(VLOOKUP(Z294,【参考】数式用!$A$4:$B$54,2,FALSE),"")</f>
        <v/>
      </c>
      <c r="AD294" s="209"/>
      <c r="AE294" s="208" t="str">
        <f>IF(B294="","",IF(AO294="総合事業","数式を削除して手入力",IFERROR(INDEX(【参考】数式用!$AT$3:$AV$452,MATCH(Q294&amp;V294,【参考】数式用!$AS$3:$AS$452,0),MATCH(VLOOKUP(Z294,【参考】数式用!$AW$2:$AX$53,2,FALSE),【参考】数式用!$AT$2:$AV$2,0)),10)))</f>
        <v/>
      </c>
    </row>
    <row r="295" spans="1:31" ht="49.8" customHeight="1">
      <c r="A295" s="431">
        <f t="shared" si="6"/>
        <v>246</v>
      </c>
      <c r="B295" s="433"/>
      <c r="C295" s="434"/>
      <c r="D295" s="434"/>
      <c r="E295" s="434"/>
      <c r="F295" s="434"/>
      <c r="G295" s="434"/>
      <c r="H295" s="434"/>
      <c r="I295" s="434"/>
      <c r="J295" s="434"/>
      <c r="K295" s="435"/>
      <c r="L295" s="436"/>
      <c r="M295" s="437"/>
      <c r="N295" s="437"/>
      <c r="O295" s="437"/>
      <c r="P295" s="438"/>
      <c r="Q295" s="439"/>
      <c r="R295" s="440"/>
      <c r="S295" s="440"/>
      <c r="T295" s="440"/>
      <c r="U295" s="441"/>
      <c r="V295" s="257"/>
      <c r="W295" s="442"/>
      <c r="X295" s="442"/>
      <c r="Y295" s="442"/>
      <c r="Z295" s="443"/>
      <c r="AA295" s="443"/>
      <c r="AB295" s="443"/>
      <c r="AC295" s="317" t="str">
        <f>IFERROR(VLOOKUP(Z295,【参考】数式用!$A$4:$B$54,2,FALSE),"")</f>
        <v/>
      </c>
      <c r="AD295" s="209"/>
      <c r="AE295" s="208" t="str">
        <f>IF(B295="","",IF(AO295="総合事業","数式を削除して手入力",IFERROR(INDEX(【参考】数式用!$AT$3:$AV$452,MATCH(Q295&amp;V295,【参考】数式用!$AS$3:$AS$452,0),MATCH(VLOOKUP(Z295,【参考】数式用!$AW$2:$AX$53,2,FALSE),【参考】数式用!$AT$2:$AV$2,0)),10)))</f>
        <v/>
      </c>
    </row>
    <row r="296" spans="1:31" ht="49.8" customHeight="1">
      <c r="A296" s="431">
        <f t="shared" si="6"/>
        <v>247</v>
      </c>
      <c r="B296" s="433"/>
      <c r="C296" s="434"/>
      <c r="D296" s="434"/>
      <c r="E296" s="434"/>
      <c r="F296" s="434"/>
      <c r="G296" s="434"/>
      <c r="H296" s="434"/>
      <c r="I296" s="434"/>
      <c r="J296" s="434"/>
      <c r="K296" s="435"/>
      <c r="L296" s="436"/>
      <c r="M296" s="437"/>
      <c r="N296" s="437"/>
      <c r="O296" s="437"/>
      <c r="P296" s="438"/>
      <c r="Q296" s="439"/>
      <c r="R296" s="440"/>
      <c r="S296" s="440"/>
      <c r="T296" s="440"/>
      <c r="U296" s="441"/>
      <c r="V296" s="257"/>
      <c r="W296" s="442"/>
      <c r="X296" s="442"/>
      <c r="Y296" s="442"/>
      <c r="Z296" s="443"/>
      <c r="AA296" s="443"/>
      <c r="AB296" s="443"/>
      <c r="AC296" s="317" t="str">
        <f>IFERROR(VLOOKUP(Z296,【参考】数式用!$A$4:$B$54,2,FALSE),"")</f>
        <v/>
      </c>
      <c r="AD296" s="209"/>
      <c r="AE296" s="208" t="str">
        <f>IF(B296="","",IF(AO296="総合事業","数式を削除して手入力",IFERROR(INDEX(【参考】数式用!$AT$3:$AV$452,MATCH(Q296&amp;V296,【参考】数式用!$AS$3:$AS$452,0),MATCH(VLOOKUP(Z296,【参考】数式用!$AW$2:$AX$53,2,FALSE),【参考】数式用!$AT$2:$AV$2,0)),10)))</f>
        <v/>
      </c>
    </row>
    <row r="297" spans="1:31" ht="49.8" customHeight="1">
      <c r="A297" s="431">
        <f t="shared" si="6"/>
        <v>248</v>
      </c>
      <c r="B297" s="433"/>
      <c r="C297" s="434"/>
      <c r="D297" s="434"/>
      <c r="E297" s="434"/>
      <c r="F297" s="434"/>
      <c r="G297" s="434"/>
      <c r="H297" s="434"/>
      <c r="I297" s="434"/>
      <c r="J297" s="434"/>
      <c r="K297" s="435"/>
      <c r="L297" s="436"/>
      <c r="M297" s="437"/>
      <c r="N297" s="437"/>
      <c r="O297" s="437"/>
      <c r="P297" s="438"/>
      <c r="Q297" s="439"/>
      <c r="R297" s="440"/>
      <c r="S297" s="440"/>
      <c r="T297" s="440"/>
      <c r="U297" s="441"/>
      <c r="V297" s="257"/>
      <c r="W297" s="442"/>
      <c r="X297" s="442"/>
      <c r="Y297" s="442"/>
      <c r="Z297" s="443"/>
      <c r="AA297" s="443"/>
      <c r="AB297" s="443"/>
      <c r="AC297" s="317" t="str">
        <f>IFERROR(VLOOKUP(Z297,【参考】数式用!$A$4:$B$54,2,FALSE),"")</f>
        <v/>
      </c>
      <c r="AD297" s="209"/>
      <c r="AE297" s="208" t="str">
        <f>IF(B297="","",IF(AO297="総合事業","数式を削除して手入力",IFERROR(INDEX(【参考】数式用!$AT$3:$AV$452,MATCH(Q297&amp;V297,【参考】数式用!$AS$3:$AS$452,0),MATCH(VLOOKUP(Z297,【参考】数式用!$AW$2:$AX$53,2,FALSE),【参考】数式用!$AT$2:$AV$2,0)),10)))</f>
        <v/>
      </c>
    </row>
    <row r="298" spans="1:31" ht="49.8" customHeight="1">
      <c r="A298" s="431">
        <f t="shared" si="6"/>
        <v>249</v>
      </c>
      <c r="B298" s="433"/>
      <c r="C298" s="434"/>
      <c r="D298" s="434"/>
      <c r="E298" s="434"/>
      <c r="F298" s="434"/>
      <c r="G298" s="434"/>
      <c r="H298" s="434"/>
      <c r="I298" s="434"/>
      <c r="J298" s="434"/>
      <c r="K298" s="435"/>
      <c r="L298" s="436"/>
      <c r="M298" s="437"/>
      <c r="N298" s="437"/>
      <c r="O298" s="437"/>
      <c r="P298" s="438"/>
      <c r="Q298" s="439"/>
      <c r="R298" s="440"/>
      <c r="S298" s="440"/>
      <c r="T298" s="440"/>
      <c r="U298" s="441"/>
      <c r="V298" s="257"/>
      <c r="W298" s="442"/>
      <c r="X298" s="442"/>
      <c r="Y298" s="442"/>
      <c r="Z298" s="443"/>
      <c r="AA298" s="443"/>
      <c r="AB298" s="443"/>
      <c r="AC298" s="317" t="str">
        <f>IFERROR(VLOOKUP(Z298,【参考】数式用!$A$4:$B$54,2,FALSE),"")</f>
        <v/>
      </c>
      <c r="AD298" s="209"/>
      <c r="AE298" s="208" t="str">
        <f>IF(B298="","",IF(AO298="総合事業","数式を削除して手入力",IFERROR(INDEX(【参考】数式用!$AT$3:$AV$452,MATCH(Q298&amp;V298,【参考】数式用!$AS$3:$AS$452,0),MATCH(VLOOKUP(Z298,【参考】数式用!$AW$2:$AX$53,2,FALSE),【参考】数式用!$AT$2:$AV$2,0)),10)))</f>
        <v/>
      </c>
    </row>
    <row r="299" spans="1:31" ht="49.8" customHeight="1">
      <c r="A299" s="431">
        <f t="shared" si="6"/>
        <v>250</v>
      </c>
      <c r="B299" s="447"/>
      <c r="C299" s="448"/>
      <c r="D299" s="448"/>
      <c r="E299" s="448"/>
      <c r="F299" s="448"/>
      <c r="G299" s="448"/>
      <c r="H299" s="448"/>
      <c r="I299" s="448"/>
      <c r="J299" s="448"/>
      <c r="K299" s="448"/>
      <c r="L299" s="436"/>
      <c r="M299" s="437"/>
      <c r="N299" s="437"/>
      <c r="O299" s="437"/>
      <c r="P299" s="438"/>
      <c r="Q299" s="439"/>
      <c r="R299" s="440"/>
      <c r="S299" s="440"/>
      <c r="T299" s="440"/>
      <c r="U299" s="441"/>
      <c r="V299" s="257"/>
      <c r="W299" s="444"/>
      <c r="X299" s="445"/>
      <c r="Y299" s="446"/>
      <c r="Z299" s="443"/>
      <c r="AA299" s="443"/>
      <c r="AB299" s="443"/>
      <c r="AC299" s="317" t="str">
        <f>IFERROR(VLOOKUP(Z299,【参考】数式用!$A$4:$B$54,2,FALSE),"")</f>
        <v/>
      </c>
      <c r="AD299" s="209"/>
      <c r="AE299" s="208" t="str">
        <f>IF(B299="","",IF(AO299="総合事業","数式を削除して手入力",IFERROR(INDEX(【参考】数式用!$AT$3:$AV$452,MATCH(Q299&amp;V299,【参考】数式用!$AS$3:$AS$452,0),MATCH(VLOOKUP(Z299,【参考】数式用!$AW$2:$AX$53,2,FALSE),【参考】数式用!$AT$2:$AV$2,0)),10)))</f>
        <v/>
      </c>
    </row>
    <row r="300" spans="1:31" ht="49.8" customHeight="1">
      <c r="A300" s="431">
        <f t="shared" si="6"/>
        <v>251</v>
      </c>
      <c r="B300" s="447"/>
      <c r="C300" s="448"/>
      <c r="D300" s="448"/>
      <c r="E300" s="448"/>
      <c r="F300" s="448"/>
      <c r="G300" s="448"/>
      <c r="H300" s="448"/>
      <c r="I300" s="448"/>
      <c r="J300" s="448"/>
      <c r="K300" s="448"/>
      <c r="L300" s="436"/>
      <c r="M300" s="437"/>
      <c r="N300" s="437"/>
      <c r="O300" s="437"/>
      <c r="P300" s="438"/>
      <c r="Q300" s="439"/>
      <c r="R300" s="440"/>
      <c r="S300" s="440"/>
      <c r="T300" s="440"/>
      <c r="U300" s="441"/>
      <c r="V300" s="257"/>
      <c r="W300" s="444"/>
      <c r="X300" s="445"/>
      <c r="Y300" s="446"/>
      <c r="Z300" s="443"/>
      <c r="AA300" s="443"/>
      <c r="AB300" s="443"/>
      <c r="AC300" s="317" t="str">
        <f>IFERROR(VLOOKUP(Z300,【参考】数式用!$A$4:$B$54,2,FALSE),"")</f>
        <v/>
      </c>
      <c r="AD300" s="209"/>
      <c r="AE300" s="208" t="str">
        <f>IF(B300="","",IF(AO300="総合事業","数式を削除して手入力",IFERROR(INDEX(【参考】数式用!$AT$3:$AV$452,MATCH(Q300&amp;V300,【参考】数式用!$AS$3:$AS$452,0),MATCH(VLOOKUP(Z300,【参考】数式用!$AW$2:$AX$53,2,FALSE),【参考】数式用!$AT$2:$AV$2,0)),10)))</f>
        <v/>
      </c>
    </row>
    <row r="301" spans="1:31" ht="49.8" customHeight="1">
      <c r="A301" s="431">
        <f t="shared" si="6"/>
        <v>252</v>
      </c>
      <c r="B301" s="447"/>
      <c r="C301" s="448"/>
      <c r="D301" s="448"/>
      <c r="E301" s="448"/>
      <c r="F301" s="448"/>
      <c r="G301" s="448"/>
      <c r="H301" s="448"/>
      <c r="I301" s="448"/>
      <c r="J301" s="448"/>
      <c r="K301" s="448"/>
      <c r="L301" s="436"/>
      <c r="M301" s="437"/>
      <c r="N301" s="437"/>
      <c r="O301" s="437"/>
      <c r="P301" s="438"/>
      <c r="Q301" s="439"/>
      <c r="R301" s="440"/>
      <c r="S301" s="440"/>
      <c r="T301" s="440"/>
      <c r="U301" s="441"/>
      <c r="V301" s="257"/>
      <c r="W301" s="444"/>
      <c r="X301" s="445"/>
      <c r="Y301" s="446"/>
      <c r="Z301" s="443"/>
      <c r="AA301" s="443"/>
      <c r="AB301" s="443"/>
      <c r="AC301" s="317" t="str">
        <f>IFERROR(VLOOKUP(Z301,【参考】数式用!$A$4:$B$54,2,FALSE),"")</f>
        <v/>
      </c>
      <c r="AD301" s="209"/>
      <c r="AE301" s="208" t="str">
        <f>IF(B301="","",IF(AO301="総合事業","数式を削除して手入力",IFERROR(INDEX(【参考】数式用!$AT$3:$AV$452,MATCH(Q301&amp;V301,【参考】数式用!$AS$3:$AS$452,0),MATCH(VLOOKUP(Z301,【参考】数式用!$AW$2:$AX$53,2,FALSE),【参考】数式用!$AT$2:$AV$2,0)),10)))</f>
        <v/>
      </c>
    </row>
    <row r="302" spans="1:31" ht="49.8" customHeight="1">
      <c r="A302" s="431">
        <f t="shared" si="6"/>
        <v>253</v>
      </c>
      <c r="B302" s="447"/>
      <c r="C302" s="448"/>
      <c r="D302" s="448"/>
      <c r="E302" s="448"/>
      <c r="F302" s="448"/>
      <c r="G302" s="448"/>
      <c r="H302" s="448"/>
      <c r="I302" s="448"/>
      <c r="J302" s="448"/>
      <c r="K302" s="448"/>
      <c r="L302" s="436"/>
      <c r="M302" s="437"/>
      <c r="N302" s="437"/>
      <c r="O302" s="437"/>
      <c r="P302" s="438"/>
      <c r="Q302" s="439"/>
      <c r="R302" s="440"/>
      <c r="S302" s="440"/>
      <c r="T302" s="440"/>
      <c r="U302" s="441"/>
      <c r="V302" s="257"/>
      <c r="W302" s="444"/>
      <c r="X302" s="445"/>
      <c r="Y302" s="446"/>
      <c r="Z302" s="443"/>
      <c r="AA302" s="443"/>
      <c r="AB302" s="443"/>
      <c r="AC302" s="317" t="str">
        <f>IFERROR(VLOOKUP(Z302,【参考】数式用!$A$4:$B$54,2,FALSE),"")</f>
        <v/>
      </c>
      <c r="AD302" s="209"/>
      <c r="AE302" s="208" t="str">
        <f>IF(B302="","",IF(AO302="総合事業","数式を削除して手入力",IFERROR(INDEX(【参考】数式用!$AT$3:$AV$452,MATCH(Q302&amp;V302,【参考】数式用!$AS$3:$AS$452,0),MATCH(VLOOKUP(Z302,【参考】数式用!$AW$2:$AX$53,2,FALSE),【参考】数式用!$AT$2:$AV$2,0)),10)))</f>
        <v/>
      </c>
    </row>
    <row r="303" spans="1:31" ht="49.8" customHeight="1">
      <c r="A303" s="431">
        <f t="shared" si="6"/>
        <v>254</v>
      </c>
      <c r="B303" s="447"/>
      <c r="C303" s="448"/>
      <c r="D303" s="448"/>
      <c r="E303" s="448"/>
      <c r="F303" s="448"/>
      <c r="G303" s="448"/>
      <c r="H303" s="448"/>
      <c r="I303" s="448"/>
      <c r="J303" s="448"/>
      <c r="K303" s="448"/>
      <c r="L303" s="436"/>
      <c r="M303" s="437"/>
      <c r="N303" s="437"/>
      <c r="O303" s="437"/>
      <c r="P303" s="438"/>
      <c r="Q303" s="439"/>
      <c r="R303" s="440"/>
      <c r="S303" s="440"/>
      <c r="T303" s="440"/>
      <c r="U303" s="441"/>
      <c r="V303" s="257"/>
      <c r="W303" s="444"/>
      <c r="X303" s="445"/>
      <c r="Y303" s="446"/>
      <c r="Z303" s="443"/>
      <c r="AA303" s="443"/>
      <c r="AB303" s="443"/>
      <c r="AC303" s="317" t="str">
        <f>IFERROR(VLOOKUP(Z303,【参考】数式用!$A$4:$B$54,2,FALSE),"")</f>
        <v/>
      </c>
      <c r="AD303" s="209"/>
      <c r="AE303" s="208" t="str">
        <f>IF(B303="","",IF(AO303="総合事業","数式を削除して手入力",IFERROR(INDEX(【参考】数式用!$AT$3:$AV$452,MATCH(Q303&amp;V303,【参考】数式用!$AS$3:$AS$452,0),MATCH(VLOOKUP(Z303,【参考】数式用!$AW$2:$AX$53,2,FALSE),【参考】数式用!$AT$2:$AV$2,0)),10)))</f>
        <v/>
      </c>
    </row>
    <row r="304" spans="1:31" ht="49.8" customHeight="1">
      <c r="A304" s="431">
        <f t="shared" si="6"/>
        <v>255</v>
      </c>
      <c r="B304" s="447"/>
      <c r="C304" s="448"/>
      <c r="D304" s="448"/>
      <c r="E304" s="448"/>
      <c r="F304" s="448"/>
      <c r="G304" s="448"/>
      <c r="H304" s="448"/>
      <c r="I304" s="448"/>
      <c r="J304" s="448"/>
      <c r="K304" s="448"/>
      <c r="L304" s="436"/>
      <c r="M304" s="437"/>
      <c r="N304" s="437"/>
      <c r="O304" s="437"/>
      <c r="P304" s="438"/>
      <c r="Q304" s="439"/>
      <c r="R304" s="440"/>
      <c r="S304" s="440"/>
      <c r="T304" s="440"/>
      <c r="U304" s="441"/>
      <c r="V304" s="257"/>
      <c r="W304" s="444"/>
      <c r="X304" s="445"/>
      <c r="Y304" s="446"/>
      <c r="Z304" s="443"/>
      <c r="AA304" s="443"/>
      <c r="AB304" s="443"/>
      <c r="AC304" s="317" t="str">
        <f>IFERROR(VLOOKUP(Z304,【参考】数式用!$A$4:$B$54,2,FALSE),"")</f>
        <v/>
      </c>
      <c r="AD304" s="209"/>
      <c r="AE304" s="208" t="str">
        <f>IF(B304="","",IF(AO304="総合事業","数式を削除して手入力",IFERROR(INDEX(【参考】数式用!$AT$3:$AV$452,MATCH(Q304&amp;V304,【参考】数式用!$AS$3:$AS$452,0),MATCH(VLOOKUP(Z304,【参考】数式用!$AW$2:$AX$53,2,FALSE),【参考】数式用!$AT$2:$AV$2,0)),10)))</f>
        <v/>
      </c>
    </row>
    <row r="305" spans="1:31" ht="49.8" customHeight="1">
      <c r="A305" s="431">
        <f t="shared" si="6"/>
        <v>256</v>
      </c>
      <c r="B305" s="447"/>
      <c r="C305" s="448"/>
      <c r="D305" s="448"/>
      <c r="E305" s="448"/>
      <c r="F305" s="448"/>
      <c r="G305" s="448"/>
      <c r="H305" s="448"/>
      <c r="I305" s="448"/>
      <c r="J305" s="448"/>
      <c r="K305" s="448"/>
      <c r="L305" s="436"/>
      <c r="M305" s="437"/>
      <c r="N305" s="437"/>
      <c r="O305" s="437"/>
      <c r="P305" s="438"/>
      <c r="Q305" s="439"/>
      <c r="R305" s="440"/>
      <c r="S305" s="440"/>
      <c r="T305" s="440"/>
      <c r="U305" s="441"/>
      <c r="V305" s="257"/>
      <c r="W305" s="444"/>
      <c r="X305" s="445"/>
      <c r="Y305" s="446"/>
      <c r="Z305" s="443"/>
      <c r="AA305" s="443"/>
      <c r="AB305" s="443"/>
      <c r="AC305" s="317" t="str">
        <f>IFERROR(VLOOKUP(Z305,【参考】数式用!$A$4:$B$54,2,FALSE),"")</f>
        <v/>
      </c>
      <c r="AD305" s="209"/>
      <c r="AE305" s="208" t="str">
        <f>IF(B305="","",IF(AO305="総合事業","数式を削除して手入力",IFERROR(INDEX(【参考】数式用!$AT$3:$AV$452,MATCH(Q305&amp;V305,【参考】数式用!$AS$3:$AS$452,0),MATCH(VLOOKUP(Z305,【参考】数式用!$AW$2:$AX$53,2,FALSE),【参考】数式用!$AT$2:$AV$2,0)),10)))</f>
        <v/>
      </c>
    </row>
    <row r="306" spans="1:31" ht="49.8" customHeight="1">
      <c r="A306" s="431">
        <f t="shared" si="6"/>
        <v>257</v>
      </c>
      <c r="B306" s="447"/>
      <c r="C306" s="448"/>
      <c r="D306" s="448"/>
      <c r="E306" s="448"/>
      <c r="F306" s="448"/>
      <c r="G306" s="448"/>
      <c r="H306" s="448"/>
      <c r="I306" s="448"/>
      <c r="J306" s="448"/>
      <c r="K306" s="448"/>
      <c r="L306" s="436"/>
      <c r="M306" s="437"/>
      <c r="N306" s="437"/>
      <c r="O306" s="437"/>
      <c r="P306" s="438"/>
      <c r="Q306" s="439"/>
      <c r="R306" s="440"/>
      <c r="S306" s="440"/>
      <c r="T306" s="440"/>
      <c r="U306" s="441"/>
      <c r="V306" s="257"/>
      <c r="W306" s="444"/>
      <c r="X306" s="445"/>
      <c r="Y306" s="446"/>
      <c r="Z306" s="443"/>
      <c r="AA306" s="443"/>
      <c r="AB306" s="443"/>
      <c r="AC306" s="317" t="str">
        <f>IFERROR(VLOOKUP(Z306,【参考】数式用!$A$4:$B$54,2,FALSE),"")</f>
        <v/>
      </c>
      <c r="AD306" s="209"/>
      <c r="AE306" s="208" t="str">
        <f>IF(B306="","",IF(AO306="総合事業","数式を削除して手入力",IFERROR(INDEX(【参考】数式用!$AT$3:$AV$452,MATCH(Q306&amp;V306,【参考】数式用!$AS$3:$AS$452,0),MATCH(VLOOKUP(Z306,【参考】数式用!$AW$2:$AX$53,2,FALSE),【参考】数式用!$AT$2:$AV$2,0)),10)))</f>
        <v/>
      </c>
    </row>
    <row r="307" spans="1:31" ht="49.8" customHeight="1">
      <c r="A307" s="431">
        <f t="shared" si="6"/>
        <v>258</v>
      </c>
      <c r="B307" s="447"/>
      <c r="C307" s="448"/>
      <c r="D307" s="448"/>
      <c r="E307" s="448"/>
      <c r="F307" s="448"/>
      <c r="G307" s="448"/>
      <c r="H307" s="448"/>
      <c r="I307" s="448"/>
      <c r="J307" s="448"/>
      <c r="K307" s="448"/>
      <c r="L307" s="436"/>
      <c r="M307" s="437"/>
      <c r="N307" s="437"/>
      <c r="O307" s="437"/>
      <c r="P307" s="438"/>
      <c r="Q307" s="439"/>
      <c r="R307" s="440"/>
      <c r="S307" s="440"/>
      <c r="T307" s="440"/>
      <c r="U307" s="441"/>
      <c r="V307" s="257"/>
      <c r="W307" s="444"/>
      <c r="X307" s="445"/>
      <c r="Y307" s="446"/>
      <c r="Z307" s="443"/>
      <c r="AA307" s="443"/>
      <c r="AB307" s="443"/>
      <c r="AC307" s="317" t="str">
        <f>IFERROR(VLOOKUP(Z307,【参考】数式用!$A$4:$B$54,2,FALSE),"")</f>
        <v/>
      </c>
      <c r="AD307" s="209"/>
      <c r="AE307" s="208" t="str">
        <f>IF(B307="","",IF(AO307="総合事業","数式を削除して手入力",IFERROR(INDEX(【参考】数式用!$AT$3:$AV$452,MATCH(Q307&amp;V307,【参考】数式用!$AS$3:$AS$452,0),MATCH(VLOOKUP(Z307,【参考】数式用!$AW$2:$AX$53,2,FALSE),【参考】数式用!$AT$2:$AV$2,0)),10)))</f>
        <v/>
      </c>
    </row>
    <row r="308" spans="1:31" ht="49.8" customHeight="1">
      <c r="A308" s="431">
        <f t="shared" si="6"/>
        <v>259</v>
      </c>
      <c r="B308" s="447"/>
      <c r="C308" s="448"/>
      <c r="D308" s="448"/>
      <c r="E308" s="448"/>
      <c r="F308" s="448"/>
      <c r="G308" s="448"/>
      <c r="H308" s="448"/>
      <c r="I308" s="448"/>
      <c r="J308" s="448"/>
      <c r="K308" s="448"/>
      <c r="L308" s="436"/>
      <c r="M308" s="437"/>
      <c r="N308" s="437"/>
      <c r="O308" s="437"/>
      <c r="P308" s="438"/>
      <c r="Q308" s="439"/>
      <c r="R308" s="440"/>
      <c r="S308" s="440"/>
      <c r="T308" s="440"/>
      <c r="U308" s="441"/>
      <c r="V308" s="257"/>
      <c r="W308" s="444"/>
      <c r="X308" s="445"/>
      <c r="Y308" s="446"/>
      <c r="Z308" s="443"/>
      <c r="AA308" s="443"/>
      <c r="AB308" s="443"/>
      <c r="AC308" s="317" t="str">
        <f>IFERROR(VLOOKUP(Z308,【参考】数式用!$A$4:$B$54,2,FALSE),"")</f>
        <v/>
      </c>
      <c r="AD308" s="209"/>
      <c r="AE308" s="208" t="str">
        <f>IF(B308="","",IF(AO308="総合事業","数式を削除して手入力",IFERROR(INDEX(【参考】数式用!$AT$3:$AV$452,MATCH(Q308&amp;V308,【参考】数式用!$AS$3:$AS$452,0),MATCH(VLOOKUP(Z308,【参考】数式用!$AW$2:$AX$53,2,FALSE),【参考】数式用!$AT$2:$AV$2,0)),10)))</f>
        <v/>
      </c>
    </row>
    <row r="309" spans="1:31" ht="49.8" customHeight="1">
      <c r="A309" s="431">
        <f t="shared" si="6"/>
        <v>260</v>
      </c>
      <c r="B309" s="447"/>
      <c r="C309" s="448"/>
      <c r="D309" s="448"/>
      <c r="E309" s="448"/>
      <c r="F309" s="448"/>
      <c r="G309" s="448"/>
      <c r="H309" s="448"/>
      <c r="I309" s="448"/>
      <c r="J309" s="448"/>
      <c r="K309" s="448"/>
      <c r="L309" s="436"/>
      <c r="M309" s="437"/>
      <c r="N309" s="437"/>
      <c r="O309" s="437"/>
      <c r="P309" s="438"/>
      <c r="Q309" s="439"/>
      <c r="R309" s="440"/>
      <c r="S309" s="440"/>
      <c r="T309" s="440"/>
      <c r="U309" s="441"/>
      <c r="V309" s="257"/>
      <c r="W309" s="444"/>
      <c r="X309" s="445"/>
      <c r="Y309" s="446"/>
      <c r="Z309" s="443"/>
      <c r="AA309" s="443"/>
      <c r="AB309" s="443"/>
      <c r="AC309" s="317" t="str">
        <f>IFERROR(VLOOKUP(Z309,【参考】数式用!$A$4:$B$54,2,FALSE),"")</f>
        <v/>
      </c>
      <c r="AD309" s="209"/>
      <c r="AE309" s="208" t="str">
        <f>IF(B309="","",IF(AO309="総合事業","数式を削除して手入力",IFERROR(INDEX(【参考】数式用!$AT$3:$AV$452,MATCH(Q309&amp;V309,【参考】数式用!$AS$3:$AS$452,0),MATCH(VLOOKUP(Z309,【参考】数式用!$AW$2:$AX$53,2,FALSE),【参考】数式用!$AT$2:$AV$2,0)),10)))</f>
        <v/>
      </c>
    </row>
    <row r="310" spans="1:31" ht="49.8" customHeight="1">
      <c r="A310" s="431">
        <f t="shared" si="6"/>
        <v>261</v>
      </c>
      <c r="B310" s="447"/>
      <c r="C310" s="448"/>
      <c r="D310" s="448"/>
      <c r="E310" s="448"/>
      <c r="F310" s="448"/>
      <c r="G310" s="448"/>
      <c r="H310" s="448"/>
      <c r="I310" s="448"/>
      <c r="J310" s="448"/>
      <c r="K310" s="448"/>
      <c r="L310" s="436"/>
      <c r="M310" s="437"/>
      <c r="N310" s="437"/>
      <c r="O310" s="437"/>
      <c r="P310" s="438"/>
      <c r="Q310" s="439"/>
      <c r="R310" s="440"/>
      <c r="S310" s="440"/>
      <c r="T310" s="440"/>
      <c r="U310" s="441"/>
      <c r="V310" s="257"/>
      <c r="W310" s="444"/>
      <c r="X310" s="445"/>
      <c r="Y310" s="446"/>
      <c r="Z310" s="443"/>
      <c r="AA310" s="443"/>
      <c r="AB310" s="443"/>
      <c r="AC310" s="317" t="str">
        <f>IFERROR(VLOOKUP(Z310,【参考】数式用!$A$4:$B$54,2,FALSE),"")</f>
        <v/>
      </c>
      <c r="AD310" s="209"/>
      <c r="AE310" s="208" t="str">
        <f>IF(B310="","",IF(AO310="総合事業","数式を削除して手入力",IFERROR(INDEX(【参考】数式用!$AT$3:$AV$452,MATCH(Q310&amp;V310,【参考】数式用!$AS$3:$AS$452,0),MATCH(VLOOKUP(Z310,【参考】数式用!$AW$2:$AX$53,2,FALSE),【参考】数式用!$AT$2:$AV$2,0)),10)))</f>
        <v/>
      </c>
    </row>
    <row r="311" spans="1:31" ht="49.8" customHeight="1">
      <c r="A311" s="431">
        <f t="shared" si="6"/>
        <v>262</v>
      </c>
      <c r="B311" s="447"/>
      <c r="C311" s="448"/>
      <c r="D311" s="448"/>
      <c r="E311" s="448"/>
      <c r="F311" s="448"/>
      <c r="G311" s="448"/>
      <c r="H311" s="448"/>
      <c r="I311" s="448"/>
      <c r="J311" s="448"/>
      <c r="K311" s="448"/>
      <c r="L311" s="436"/>
      <c r="M311" s="437"/>
      <c r="N311" s="437"/>
      <c r="O311" s="437"/>
      <c r="P311" s="438"/>
      <c r="Q311" s="439"/>
      <c r="R311" s="440"/>
      <c r="S311" s="440"/>
      <c r="T311" s="440"/>
      <c r="U311" s="441"/>
      <c r="V311" s="257"/>
      <c r="W311" s="444"/>
      <c r="X311" s="445"/>
      <c r="Y311" s="446"/>
      <c r="Z311" s="443"/>
      <c r="AA311" s="443"/>
      <c r="AB311" s="443"/>
      <c r="AC311" s="317" t="str">
        <f>IFERROR(VLOOKUP(Z311,【参考】数式用!$A$4:$B$54,2,FALSE),"")</f>
        <v/>
      </c>
      <c r="AD311" s="209"/>
      <c r="AE311" s="208" t="str">
        <f>IF(B311="","",IF(AO311="総合事業","数式を削除して手入力",IFERROR(INDEX(【参考】数式用!$AT$3:$AV$452,MATCH(Q311&amp;V311,【参考】数式用!$AS$3:$AS$452,0),MATCH(VLOOKUP(Z311,【参考】数式用!$AW$2:$AX$53,2,FALSE),【参考】数式用!$AT$2:$AV$2,0)),10)))</f>
        <v/>
      </c>
    </row>
    <row r="312" spans="1:31" ht="49.8" customHeight="1">
      <c r="A312" s="431">
        <f t="shared" si="6"/>
        <v>263</v>
      </c>
      <c r="B312" s="447"/>
      <c r="C312" s="448"/>
      <c r="D312" s="448"/>
      <c r="E312" s="448"/>
      <c r="F312" s="448"/>
      <c r="G312" s="448"/>
      <c r="H312" s="448"/>
      <c r="I312" s="448"/>
      <c r="J312" s="448"/>
      <c r="K312" s="448"/>
      <c r="L312" s="436"/>
      <c r="M312" s="437"/>
      <c r="N312" s="437"/>
      <c r="O312" s="437"/>
      <c r="P312" s="438"/>
      <c r="Q312" s="439"/>
      <c r="R312" s="440"/>
      <c r="S312" s="440"/>
      <c r="T312" s="440"/>
      <c r="U312" s="441"/>
      <c r="V312" s="257"/>
      <c r="W312" s="444"/>
      <c r="X312" s="445"/>
      <c r="Y312" s="446"/>
      <c r="Z312" s="443"/>
      <c r="AA312" s="443"/>
      <c r="AB312" s="443"/>
      <c r="AC312" s="317" t="str">
        <f>IFERROR(VLOOKUP(Z312,【参考】数式用!$A$4:$B$54,2,FALSE),"")</f>
        <v/>
      </c>
      <c r="AD312" s="209"/>
      <c r="AE312" s="208" t="str">
        <f>IF(B312="","",IF(AO312="総合事業","数式を削除して手入力",IFERROR(INDEX(【参考】数式用!$AT$3:$AV$452,MATCH(Q312&amp;V312,【参考】数式用!$AS$3:$AS$452,0),MATCH(VLOOKUP(Z312,【参考】数式用!$AW$2:$AX$53,2,FALSE),【参考】数式用!$AT$2:$AV$2,0)),10)))</f>
        <v/>
      </c>
    </row>
    <row r="313" spans="1:31" ht="49.8" customHeight="1">
      <c r="A313" s="431">
        <f t="shared" si="6"/>
        <v>264</v>
      </c>
      <c r="B313" s="447"/>
      <c r="C313" s="448"/>
      <c r="D313" s="448"/>
      <c r="E313" s="448"/>
      <c r="F313" s="448"/>
      <c r="G313" s="448"/>
      <c r="H313" s="448"/>
      <c r="I313" s="448"/>
      <c r="J313" s="448"/>
      <c r="K313" s="448"/>
      <c r="L313" s="436"/>
      <c r="M313" s="437"/>
      <c r="N313" s="437"/>
      <c r="O313" s="437"/>
      <c r="P313" s="438"/>
      <c r="Q313" s="439"/>
      <c r="R313" s="440"/>
      <c r="S313" s="440"/>
      <c r="T313" s="440"/>
      <c r="U313" s="441"/>
      <c r="V313" s="257"/>
      <c r="W313" s="444"/>
      <c r="X313" s="445"/>
      <c r="Y313" s="446"/>
      <c r="Z313" s="443"/>
      <c r="AA313" s="443"/>
      <c r="AB313" s="443"/>
      <c r="AC313" s="317" t="str">
        <f>IFERROR(VLOOKUP(Z313,【参考】数式用!$A$4:$B$54,2,FALSE),"")</f>
        <v/>
      </c>
      <c r="AD313" s="209"/>
      <c r="AE313" s="208" t="str">
        <f>IF(B313="","",IF(AO313="総合事業","数式を削除して手入力",IFERROR(INDEX(【参考】数式用!$AT$3:$AV$452,MATCH(Q313&amp;V313,【参考】数式用!$AS$3:$AS$452,0),MATCH(VLOOKUP(Z313,【参考】数式用!$AW$2:$AX$53,2,FALSE),【参考】数式用!$AT$2:$AV$2,0)),10)))</f>
        <v/>
      </c>
    </row>
    <row r="314" spans="1:31" ht="49.8" customHeight="1">
      <c r="A314" s="431">
        <f t="shared" si="6"/>
        <v>265</v>
      </c>
      <c r="B314" s="447"/>
      <c r="C314" s="448"/>
      <c r="D314" s="448"/>
      <c r="E314" s="448"/>
      <c r="F314" s="448"/>
      <c r="G314" s="448"/>
      <c r="H314" s="448"/>
      <c r="I314" s="448"/>
      <c r="J314" s="448"/>
      <c r="K314" s="448"/>
      <c r="L314" s="436"/>
      <c r="M314" s="437"/>
      <c r="N314" s="437"/>
      <c r="O314" s="437"/>
      <c r="P314" s="438"/>
      <c r="Q314" s="439"/>
      <c r="R314" s="440"/>
      <c r="S314" s="440"/>
      <c r="T314" s="440"/>
      <c r="U314" s="441"/>
      <c r="V314" s="257"/>
      <c r="W314" s="444"/>
      <c r="X314" s="445"/>
      <c r="Y314" s="446"/>
      <c r="Z314" s="443"/>
      <c r="AA314" s="443"/>
      <c r="AB314" s="443"/>
      <c r="AC314" s="317" t="str">
        <f>IFERROR(VLOOKUP(Z314,【参考】数式用!$A$4:$B$54,2,FALSE),"")</f>
        <v/>
      </c>
      <c r="AD314" s="209"/>
      <c r="AE314" s="208" t="str">
        <f>IF(B314="","",IF(AO314="総合事業","数式を削除して手入力",IFERROR(INDEX(【参考】数式用!$AT$3:$AV$452,MATCH(Q314&amp;V314,【参考】数式用!$AS$3:$AS$452,0),MATCH(VLOOKUP(Z314,【参考】数式用!$AW$2:$AX$53,2,FALSE),【参考】数式用!$AT$2:$AV$2,0)),10)))</f>
        <v/>
      </c>
    </row>
    <row r="315" spans="1:31" ht="49.8" customHeight="1">
      <c r="A315" s="431">
        <f t="shared" si="6"/>
        <v>266</v>
      </c>
      <c r="B315" s="447"/>
      <c r="C315" s="448"/>
      <c r="D315" s="448"/>
      <c r="E315" s="448"/>
      <c r="F315" s="448"/>
      <c r="G315" s="448"/>
      <c r="H315" s="448"/>
      <c r="I315" s="448"/>
      <c r="J315" s="448"/>
      <c r="K315" s="448"/>
      <c r="L315" s="436"/>
      <c r="M315" s="437"/>
      <c r="N315" s="437"/>
      <c r="O315" s="437"/>
      <c r="P315" s="438"/>
      <c r="Q315" s="439"/>
      <c r="R315" s="440"/>
      <c r="S315" s="440"/>
      <c r="T315" s="440"/>
      <c r="U315" s="441"/>
      <c r="V315" s="257"/>
      <c r="W315" s="444"/>
      <c r="X315" s="445"/>
      <c r="Y315" s="446"/>
      <c r="Z315" s="443"/>
      <c r="AA315" s="443"/>
      <c r="AB315" s="443"/>
      <c r="AC315" s="317" t="str">
        <f>IFERROR(VLOOKUP(Z315,【参考】数式用!$A$4:$B$54,2,FALSE),"")</f>
        <v/>
      </c>
      <c r="AD315" s="209"/>
      <c r="AE315" s="208" t="str">
        <f>IF(B315="","",IF(AO315="総合事業","数式を削除して手入力",IFERROR(INDEX(【参考】数式用!$AT$3:$AV$452,MATCH(Q315&amp;V315,【参考】数式用!$AS$3:$AS$452,0),MATCH(VLOOKUP(Z315,【参考】数式用!$AW$2:$AX$53,2,FALSE),【参考】数式用!$AT$2:$AV$2,0)),10)))</f>
        <v/>
      </c>
    </row>
    <row r="316" spans="1:31" ht="49.8" customHeight="1">
      <c r="A316" s="431">
        <f t="shared" si="6"/>
        <v>267</v>
      </c>
      <c r="B316" s="447"/>
      <c r="C316" s="448"/>
      <c r="D316" s="448"/>
      <c r="E316" s="448"/>
      <c r="F316" s="448"/>
      <c r="G316" s="448"/>
      <c r="H316" s="448"/>
      <c r="I316" s="448"/>
      <c r="J316" s="448"/>
      <c r="K316" s="448"/>
      <c r="L316" s="436"/>
      <c r="M316" s="437"/>
      <c r="N316" s="437"/>
      <c r="O316" s="437"/>
      <c r="P316" s="438"/>
      <c r="Q316" s="439"/>
      <c r="R316" s="440"/>
      <c r="S316" s="440"/>
      <c r="T316" s="440"/>
      <c r="U316" s="441"/>
      <c r="V316" s="257"/>
      <c r="W316" s="444"/>
      <c r="X316" s="445"/>
      <c r="Y316" s="446"/>
      <c r="Z316" s="443"/>
      <c r="AA316" s="443"/>
      <c r="AB316" s="443"/>
      <c r="AC316" s="317" t="str">
        <f>IFERROR(VLOOKUP(Z316,【参考】数式用!$A$4:$B$54,2,FALSE),"")</f>
        <v/>
      </c>
      <c r="AD316" s="209"/>
      <c r="AE316" s="208" t="str">
        <f>IF(B316="","",IF(AO316="総合事業","数式を削除して手入力",IFERROR(INDEX(【参考】数式用!$AT$3:$AV$452,MATCH(Q316&amp;V316,【参考】数式用!$AS$3:$AS$452,0),MATCH(VLOOKUP(Z316,【参考】数式用!$AW$2:$AX$53,2,FALSE),【参考】数式用!$AT$2:$AV$2,0)),10)))</f>
        <v/>
      </c>
    </row>
    <row r="317" spans="1:31" ht="49.8" customHeight="1">
      <c r="A317" s="431">
        <f t="shared" si="6"/>
        <v>268</v>
      </c>
      <c r="B317" s="447"/>
      <c r="C317" s="448"/>
      <c r="D317" s="448"/>
      <c r="E317" s="448"/>
      <c r="F317" s="448"/>
      <c r="G317" s="448"/>
      <c r="H317" s="448"/>
      <c r="I317" s="448"/>
      <c r="J317" s="448"/>
      <c r="K317" s="448"/>
      <c r="L317" s="436"/>
      <c r="M317" s="437"/>
      <c r="N317" s="437"/>
      <c r="O317" s="437"/>
      <c r="P317" s="438"/>
      <c r="Q317" s="439"/>
      <c r="R317" s="440"/>
      <c r="S317" s="440"/>
      <c r="T317" s="440"/>
      <c r="U317" s="441"/>
      <c r="V317" s="257"/>
      <c r="W317" s="444"/>
      <c r="X317" s="445"/>
      <c r="Y317" s="446"/>
      <c r="Z317" s="443"/>
      <c r="AA317" s="443"/>
      <c r="AB317" s="443"/>
      <c r="AC317" s="317" t="str">
        <f>IFERROR(VLOOKUP(Z317,【参考】数式用!$A$4:$B$54,2,FALSE),"")</f>
        <v/>
      </c>
      <c r="AD317" s="209"/>
      <c r="AE317" s="208" t="str">
        <f>IF(B317="","",IF(AO317="総合事業","数式を削除して手入力",IFERROR(INDEX(【参考】数式用!$AT$3:$AV$452,MATCH(Q317&amp;V317,【参考】数式用!$AS$3:$AS$452,0),MATCH(VLOOKUP(Z317,【参考】数式用!$AW$2:$AX$53,2,FALSE),【参考】数式用!$AT$2:$AV$2,0)),10)))</f>
        <v/>
      </c>
    </row>
    <row r="318" spans="1:31" ht="49.8" customHeight="1">
      <c r="A318" s="431">
        <f t="shared" si="6"/>
        <v>269</v>
      </c>
      <c r="B318" s="447"/>
      <c r="C318" s="448"/>
      <c r="D318" s="448"/>
      <c r="E318" s="448"/>
      <c r="F318" s="448"/>
      <c r="G318" s="448"/>
      <c r="H318" s="448"/>
      <c r="I318" s="448"/>
      <c r="J318" s="448"/>
      <c r="K318" s="448"/>
      <c r="L318" s="436"/>
      <c r="M318" s="437"/>
      <c r="N318" s="437"/>
      <c r="O318" s="437"/>
      <c r="P318" s="438"/>
      <c r="Q318" s="439"/>
      <c r="R318" s="440"/>
      <c r="S318" s="440"/>
      <c r="T318" s="440"/>
      <c r="U318" s="441"/>
      <c r="V318" s="257"/>
      <c r="W318" s="444"/>
      <c r="X318" s="445"/>
      <c r="Y318" s="446"/>
      <c r="Z318" s="443"/>
      <c r="AA318" s="443"/>
      <c r="AB318" s="443"/>
      <c r="AC318" s="317" t="str">
        <f>IFERROR(VLOOKUP(Z318,【参考】数式用!$A$4:$B$54,2,FALSE),"")</f>
        <v/>
      </c>
      <c r="AD318" s="209"/>
      <c r="AE318" s="208" t="str">
        <f>IF(B318="","",IF(AO318="総合事業","数式を削除して手入力",IFERROR(INDEX(【参考】数式用!$AT$3:$AV$452,MATCH(Q318&amp;V318,【参考】数式用!$AS$3:$AS$452,0),MATCH(VLOOKUP(Z318,【参考】数式用!$AW$2:$AX$53,2,FALSE),【参考】数式用!$AT$2:$AV$2,0)),10)))</f>
        <v/>
      </c>
    </row>
    <row r="319" spans="1:31" ht="49.8" customHeight="1">
      <c r="A319" s="431">
        <f t="shared" si="6"/>
        <v>270</v>
      </c>
      <c r="B319" s="447"/>
      <c r="C319" s="448"/>
      <c r="D319" s="448"/>
      <c r="E319" s="448"/>
      <c r="F319" s="448"/>
      <c r="G319" s="448"/>
      <c r="H319" s="448"/>
      <c r="I319" s="448"/>
      <c r="J319" s="448"/>
      <c r="K319" s="448"/>
      <c r="L319" s="436"/>
      <c r="M319" s="437"/>
      <c r="N319" s="437"/>
      <c r="O319" s="437"/>
      <c r="P319" s="438"/>
      <c r="Q319" s="439"/>
      <c r="R319" s="440"/>
      <c r="S319" s="440"/>
      <c r="T319" s="440"/>
      <c r="U319" s="441"/>
      <c r="V319" s="257"/>
      <c r="W319" s="444"/>
      <c r="X319" s="445"/>
      <c r="Y319" s="446"/>
      <c r="Z319" s="443"/>
      <c r="AA319" s="443"/>
      <c r="AB319" s="443"/>
      <c r="AC319" s="317" t="str">
        <f>IFERROR(VLOOKUP(Z319,【参考】数式用!$A$4:$B$54,2,FALSE),"")</f>
        <v/>
      </c>
      <c r="AD319" s="209"/>
      <c r="AE319" s="208" t="str">
        <f>IF(B319="","",IF(AO319="総合事業","数式を削除して手入力",IFERROR(INDEX(【参考】数式用!$AT$3:$AV$452,MATCH(Q319&amp;V319,【参考】数式用!$AS$3:$AS$452,0),MATCH(VLOOKUP(Z319,【参考】数式用!$AW$2:$AX$53,2,FALSE),【参考】数式用!$AT$2:$AV$2,0)),10)))</f>
        <v/>
      </c>
    </row>
    <row r="320" spans="1:31" ht="49.8" customHeight="1">
      <c r="A320" s="431">
        <f t="shared" si="6"/>
        <v>271</v>
      </c>
      <c r="B320" s="447"/>
      <c r="C320" s="448"/>
      <c r="D320" s="448"/>
      <c r="E320" s="448"/>
      <c r="F320" s="448"/>
      <c r="G320" s="448"/>
      <c r="H320" s="448"/>
      <c r="I320" s="448"/>
      <c r="J320" s="448"/>
      <c r="K320" s="448"/>
      <c r="L320" s="436"/>
      <c r="M320" s="437"/>
      <c r="N320" s="437"/>
      <c r="O320" s="437"/>
      <c r="P320" s="438"/>
      <c r="Q320" s="439"/>
      <c r="R320" s="440"/>
      <c r="S320" s="440"/>
      <c r="T320" s="440"/>
      <c r="U320" s="441"/>
      <c r="V320" s="257"/>
      <c r="W320" s="444"/>
      <c r="X320" s="445"/>
      <c r="Y320" s="446"/>
      <c r="Z320" s="443"/>
      <c r="AA320" s="443"/>
      <c r="AB320" s="443"/>
      <c r="AC320" s="317" t="str">
        <f>IFERROR(VLOOKUP(Z320,【参考】数式用!$A$4:$B$54,2,FALSE),"")</f>
        <v/>
      </c>
      <c r="AD320" s="209"/>
      <c r="AE320" s="208" t="str">
        <f>IF(B320="","",IF(AO320="総合事業","数式を削除して手入力",IFERROR(INDEX(【参考】数式用!$AT$3:$AV$452,MATCH(Q320&amp;V320,【参考】数式用!$AS$3:$AS$452,0),MATCH(VLOOKUP(Z320,【参考】数式用!$AW$2:$AX$53,2,FALSE),【参考】数式用!$AT$2:$AV$2,0)),10)))</f>
        <v/>
      </c>
    </row>
    <row r="321" spans="1:31" ht="49.8" customHeight="1">
      <c r="A321" s="431">
        <f t="shared" si="6"/>
        <v>272</v>
      </c>
      <c r="B321" s="447"/>
      <c r="C321" s="448"/>
      <c r="D321" s="448"/>
      <c r="E321" s="448"/>
      <c r="F321" s="448"/>
      <c r="G321" s="448"/>
      <c r="H321" s="448"/>
      <c r="I321" s="448"/>
      <c r="J321" s="448"/>
      <c r="K321" s="448"/>
      <c r="L321" s="436"/>
      <c r="M321" s="437"/>
      <c r="N321" s="437"/>
      <c r="O321" s="437"/>
      <c r="P321" s="438"/>
      <c r="Q321" s="439"/>
      <c r="R321" s="440"/>
      <c r="S321" s="440"/>
      <c r="T321" s="440"/>
      <c r="U321" s="441"/>
      <c r="V321" s="257"/>
      <c r="W321" s="444"/>
      <c r="X321" s="445"/>
      <c r="Y321" s="446"/>
      <c r="Z321" s="443"/>
      <c r="AA321" s="443"/>
      <c r="AB321" s="443"/>
      <c r="AC321" s="317" t="str">
        <f>IFERROR(VLOOKUP(Z321,【参考】数式用!$A$4:$B$54,2,FALSE),"")</f>
        <v/>
      </c>
      <c r="AD321" s="209"/>
      <c r="AE321" s="208" t="str">
        <f>IF(B321="","",IF(AO321="総合事業","数式を削除して手入力",IFERROR(INDEX(【参考】数式用!$AT$3:$AV$452,MATCH(Q321&amp;V321,【参考】数式用!$AS$3:$AS$452,0),MATCH(VLOOKUP(Z321,【参考】数式用!$AW$2:$AX$53,2,FALSE),【参考】数式用!$AT$2:$AV$2,0)),10)))</f>
        <v/>
      </c>
    </row>
    <row r="322" spans="1:31" ht="49.8" customHeight="1">
      <c r="A322" s="431">
        <f t="shared" si="6"/>
        <v>273</v>
      </c>
      <c r="B322" s="447"/>
      <c r="C322" s="448"/>
      <c r="D322" s="448"/>
      <c r="E322" s="448"/>
      <c r="F322" s="448"/>
      <c r="G322" s="448"/>
      <c r="H322" s="448"/>
      <c r="I322" s="448"/>
      <c r="J322" s="448"/>
      <c r="K322" s="448"/>
      <c r="L322" s="436"/>
      <c r="M322" s="437"/>
      <c r="N322" s="437"/>
      <c r="O322" s="437"/>
      <c r="P322" s="438"/>
      <c r="Q322" s="439"/>
      <c r="R322" s="440"/>
      <c r="S322" s="440"/>
      <c r="T322" s="440"/>
      <c r="U322" s="441"/>
      <c r="V322" s="257"/>
      <c r="W322" s="444"/>
      <c r="X322" s="445"/>
      <c r="Y322" s="446"/>
      <c r="Z322" s="443"/>
      <c r="AA322" s="443"/>
      <c r="AB322" s="443"/>
      <c r="AC322" s="317" t="str">
        <f>IFERROR(VLOOKUP(Z322,【参考】数式用!$A$4:$B$54,2,FALSE),"")</f>
        <v/>
      </c>
      <c r="AD322" s="209"/>
      <c r="AE322" s="208" t="str">
        <f>IF(B322="","",IF(AO322="総合事業","数式を削除して手入力",IFERROR(INDEX(【参考】数式用!$AT$3:$AV$452,MATCH(Q322&amp;V322,【参考】数式用!$AS$3:$AS$452,0),MATCH(VLOOKUP(Z322,【参考】数式用!$AW$2:$AX$53,2,FALSE),【参考】数式用!$AT$2:$AV$2,0)),10)))</f>
        <v/>
      </c>
    </row>
    <row r="323" spans="1:31" ht="49.8" customHeight="1">
      <c r="A323" s="431">
        <f t="shared" si="6"/>
        <v>274</v>
      </c>
      <c r="B323" s="447"/>
      <c r="C323" s="448"/>
      <c r="D323" s="448"/>
      <c r="E323" s="448"/>
      <c r="F323" s="448"/>
      <c r="G323" s="448"/>
      <c r="H323" s="448"/>
      <c r="I323" s="448"/>
      <c r="J323" s="448"/>
      <c r="K323" s="448"/>
      <c r="L323" s="436"/>
      <c r="M323" s="437"/>
      <c r="N323" s="437"/>
      <c r="O323" s="437"/>
      <c r="P323" s="438"/>
      <c r="Q323" s="439"/>
      <c r="R323" s="440"/>
      <c r="S323" s="440"/>
      <c r="T323" s="440"/>
      <c r="U323" s="441"/>
      <c r="V323" s="257"/>
      <c r="W323" s="444"/>
      <c r="X323" s="445"/>
      <c r="Y323" s="446"/>
      <c r="Z323" s="443"/>
      <c r="AA323" s="443"/>
      <c r="AB323" s="443"/>
      <c r="AC323" s="317" t="str">
        <f>IFERROR(VLOOKUP(Z323,【参考】数式用!$A$4:$B$54,2,FALSE),"")</f>
        <v/>
      </c>
      <c r="AD323" s="209"/>
      <c r="AE323" s="208" t="str">
        <f>IF(B323="","",IF(AO323="総合事業","数式を削除して手入力",IFERROR(INDEX(【参考】数式用!$AT$3:$AV$452,MATCH(Q323&amp;V323,【参考】数式用!$AS$3:$AS$452,0),MATCH(VLOOKUP(Z323,【参考】数式用!$AW$2:$AX$53,2,FALSE),【参考】数式用!$AT$2:$AV$2,0)),10)))</f>
        <v/>
      </c>
    </row>
    <row r="324" spans="1:31" ht="49.8" customHeight="1">
      <c r="A324" s="431">
        <f t="shared" si="6"/>
        <v>275</v>
      </c>
      <c r="B324" s="447"/>
      <c r="C324" s="448"/>
      <c r="D324" s="448"/>
      <c r="E324" s="448"/>
      <c r="F324" s="448"/>
      <c r="G324" s="448"/>
      <c r="H324" s="448"/>
      <c r="I324" s="448"/>
      <c r="J324" s="448"/>
      <c r="K324" s="448"/>
      <c r="L324" s="436"/>
      <c r="M324" s="437"/>
      <c r="N324" s="437"/>
      <c r="O324" s="437"/>
      <c r="P324" s="438"/>
      <c r="Q324" s="439"/>
      <c r="R324" s="440"/>
      <c r="S324" s="440"/>
      <c r="T324" s="440"/>
      <c r="U324" s="441"/>
      <c r="V324" s="257"/>
      <c r="W324" s="444"/>
      <c r="X324" s="445"/>
      <c r="Y324" s="446"/>
      <c r="Z324" s="443"/>
      <c r="AA324" s="443"/>
      <c r="AB324" s="443"/>
      <c r="AC324" s="317" t="str">
        <f>IFERROR(VLOOKUP(Z324,【参考】数式用!$A$4:$B$54,2,FALSE),"")</f>
        <v/>
      </c>
      <c r="AD324" s="209"/>
      <c r="AE324" s="208" t="str">
        <f>IF(B324="","",IF(AO324="総合事業","数式を削除して手入力",IFERROR(INDEX(【参考】数式用!$AT$3:$AV$452,MATCH(Q324&amp;V324,【参考】数式用!$AS$3:$AS$452,0),MATCH(VLOOKUP(Z324,【参考】数式用!$AW$2:$AX$53,2,FALSE),【参考】数式用!$AT$2:$AV$2,0)),10)))</f>
        <v/>
      </c>
    </row>
    <row r="325" spans="1:31" ht="49.8" customHeight="1">
      <c r="A325" s="431">
        <f t="shared" si="6"/>
        <v>276</v>
      </c>
      <c r="B325" s="447"/>
      <c r="C325" s="448"/>
      <c r="D325" s="448"/>
      <c r="E325" s="448"/>
      <c r="F325" s="448"/>
      <c r="G325" s="448"/>
      <c r="H325" s="448"/>
      <c r="I325" s="448"/>
      <c r="J325" s="448"/>
      <c r="K325" s="448"/>
      <c r="L325" s="436"/>
      <c r="M325" s="437"/>
      <c r="N325" s="437"/>
      <c r="O325" s="437"/>
      <c r="P325" s="438"/>
      <c r="Q325" s="439"/>
      <c r="R325" s="440"/>
      <c r="S325" s="440"/>
      <c r="T325" s="440"/>
      <c r="U325" s="441"/>
      <c r="V325" s="257"/>
      <c r="W325" s="444"/>
      <c r="X325" s="445"/>
      <c r="Y325" s="446"/>
      <c r="Z325" s="443"/>
      <c r="AA325" s="443"/>
      <c r="AB325" s="443"/>
      <c r="AC325" s="317" t="str">
        <f>IFERROR(VLOOKUP(Z325,【参考】数式用!$A$4:$B$54,2,FALSE),"")</f>
        <v/>
      </c>
      <c r="AD325" s="209"/>
      <c r="AE325" s="208" t="str">
        <f>IF(B325="","",IF(AO325="総合事業","数式を削除して手入力",IFERROR(INDEX(【参考】数式用!$AT$3:$AV$452,MATCH(Q325&amp;V325,【参考】数式用!$AS$3:$AS$452,0),MATCH(VLOOKUP(Z325,【参考】数式用!$AW$2:$AX$53,2,FALSE),【参考】数式用!$AT$2:$AV$2,0)),10)))</f>
        <v/>
      </c>
    </row>
    <row r="326" spans="1:31" ht="49.8" customHeight="1">
      <c r="A326" s="431">
        <f t="shared" si="6"/>
        <v>277</v>
      </c>
      <c r="B326" s="447"/>
      <c r="C326" s="448"/>
      <c r="D326" s="448"/>
      <c r="E326" s="448"/>
      <c r="F326" s="448"/>
      <c r="G326" s="448"/>
      <c r="H326" s="448"/>
      <c r="I326" s="448"/>
      <c r="J326" s="448"/>
      <c r="K326" s="448"/>
      <c r="L326" s="436"/>
      <c r="M326" s="437"/>
      <c r="N326" s="437"/>
      <c r="O326" s="437"/>
      <c r="P326" s="438"/>
      <c r="Q326" s="439"/>
      <c r="R326" s="440"/>
      <c r="S326" s="440"/>
      <c r="T326" s="440"/>
      <c r="U326" s="441"/>
      <c r="V326" s="257"/>
      <c r="W326" s="444"/>
      <c r="X326" s="445"/>
      <c r="Y326" s="446"/>
      <c r="Z326" s="443"/>
      <c r="AA326" s="443"/>
      <c r="AB326" s="443"/>
      <c r="AC326" s="317" t="str">
        <f>IFERROR(VLOOKUP(Z326,【参考】数式用!$A$4:$B$54,2,FALSE),"")</f>
        <v/>
      </c>
      <c r="AD326" s="209"/>
      <c r="AE326" s="208" t="str">
        <f>IF(B326="","",IF(AO326="総合事業","数式を削除して手入力",IFERROR(INDEX(【参考】数式用!$AT$3:$AV$452,MATCH(Q326&amp;V326,【参考】数式用!$AS$3:$AS$452,0),MATCH(VLOOKUP(Z326,【参考】数式用!$AW$2:$AX$53,2,FALSE),【参考】数式用!$AT$2:$AV$2,0)),10)))</f>
        <v/>
      </c>
    </row>
    <row r="327" spans="1:31" ht="49.8" customHeight="1">
      <c r="A327" s="431">
        <f t="shared" si="6"/>
        <v>278</v>
      </c>
      <c r="B327" s="447"/>
      <c r="C327" s="448"/>
      <c r="D327" s="448"/>
      <c r="E327" s="448"/>
      <c r="F327" s="448"/>
      <c r="G327" s="448"/>
      <c r="H327" s="448"/>
      <c r="I327" s="448"/>
      <c r="J327" s="448"/>
      <c r="K327" s="448"/>
      <c r="L327" s="436"/>
      <c r="M327" s="437"/>
      <c r="N327" s="437"/>
      <c r="O327" s="437"/>
      <c r="P327" s="438"/>
      <c r="Q327" s="439"/>
      <c r="R327" s="440"/>
      <c r="S327" s="440"/>
      <c r="T327" s="440"/>
      <c r="U327" s="441"/>
      <c r="V327" s="257"/>
      <c r="W327" s="444"/>
      <c r="X327" s="445"/>
      <c r="Y327" s="446"/>
      <c r="Z327" s="443"/>
      <c r="AA327" s="443"/>
      <c r="AB327" s="443"/>
      <c r="AC327" s="317" t="str">
        <f>IFERROR(VLOOKUP(Z327,【参考】数式用!$A$4:$B$54,2,FALSE),"")</f>
        <v/>
      </c>
      <c r="AD327" s="209"/>
      <c r="AE327" s="208" t="str">
        <f>IF(B327="","",IF(AO327="総合事業","数式を削除して手入力",IFERROR(INDEX(【参考】数式用!$AT$3:$AV$452,MATCH(Q327&amp;V327,【参考】数式用!$AS$3:$AS$452,0),MATCH(VLOOKUP(Z327,【参考】数式用!$AW$2:$AX$53,2,FALSE),【参考】数式用!$AT$2:$AV$2,0)),10)))</f>
        <v/>
      </c>
    </row>
    <row r="328" spans="1:31" ht="49.8" customHeight="1">
      <c r="A328" s="431">
        <f t="shared" si="6"/>
        <v>279</v>
      </c>
      <c r="B328" s="447"/>
      <c r="C328" s="448"/>
      <c r="D328" s="448"/>
      <c r="E328" s="448"/>
      <c r="F328" s="448"/>
      <c r="G328" s="448"/>
      <c r="H328" s="448"/>
      <c r="I328" s="448"/>
      <c r="J328" s="448"/>
      <c r="K328" s="448"/>
      <c r="L328" s="436"/>
      <c r="M328" s="437"/>
      <c r="N328" s="437"/>
      <c r="O328" s="437"/>
      <c r="P328" s="438"/>
      <c r="Q328" s="439"/>
      <c r="R328" s="440"/>
      <c r="S328" s="440"/>
      <c r="T328" s="440"/>
      <c r="U328" s="441"/>
      <c r="V328" s="257"/>
      <c r="W328" s="444"/>
      <c r="X328" s="445"/>
      <c r="Y328" s="446"/>
      <c r="Z328" s="443"/>
      <c r="AA328" s="443"/>
      <c r="AB328" s="443"/>
      <c r="AC328" s="317" t="str">
        <f>IFERROR(VLOOKUP(Z328,【参考】数式用!$A$4:$B$54,2,FALSE),"")</f>
        <v/>
      </c>
      <c r="AD328" s="209"/>
      <c r="AE328" s="208" t="str">
        <f>IF(B328="","",IF(AO328="総合事業","数式を削除して手入力",IFERROR(INDEX(【参考】数式用!$AT$3:$AV$452,MATCH(Q328&amp;V328,【参考】数式用!$AS$3:$AS$452,0),MATCH(VLOOKUP(Z328,【参考】数式用!$AW$2:$AX$53,2,FALSE),【参考】数式用!$AT$2:$AV$2,0)),10)))</f>
        <v/>
      </c>
    </row>
    <row r="329" spans="1:31" ht="49.8" customHeight="1">
      <c r="A329" s="431">
        <f t="shared" si="6"/>
        <v>280</v>
      </c>
      <c r="B329" s="447"/>
      <c r="C329" s="448"/>
      <c r="D329" s="448"/>
      <c r="E329" s="448"/>
      <c r="F329" s="448"/>
      <c r="G329" s="448"/>
      <c r="H329" s="448"/>
      <c r="I329" s="448"/>
      <c r="J329" s="448"/>
      <c r="K329" s="448"/>
      <c r="L329" s="436"/>
      <c r="M329" s="437"/>
      <c r="N329" s="437"/>
      <c r="O329" s="437"/>
      <c r="P329" s="438"/>
      <c r="Q329" s="439"/>
      <c r="R329" s="440"/>
      <c r="S329" s="440"/>
      <c r="T329" s="440"/>
      <c r="U329" s="441"/>
      <c r="V329" s="257"/>
      <c r="W329" s="444"/>
      <c r="X329" s="445"/>
      <c r="Y329" s="446"/>
      <c r="Z329" s="443"/>
      <c r="AA329" s="443"/>
      <c r="AB329" s="443"/>
      <c r="AC329" s="317" t="str">
        <f>IFERROR(VLOOKUP(Z329,【参考】数式用!$A$4:$B$54,2,FALSE),"")</f>
        <v/>
      </c>
      <c r="AD329" s="209"/>
      <c r="AE329" s="208" t="str">
        <f>IF(B329="","",IF(AO329="総合事業","数式を削除して手入力",IFERROR(INDEX(【参考】数式用!$AT$3:$AV$452,MATCH(Q329&amp;V329,【参考】数式用!$AS$3:$AS$452,0),MATCH(VLOOKUP(Z329,【参考】数式用!$AW$2:$AX$53,2,FALSE),【参考】数式用!$AT$2:$AV$2,0)),10)))</f>
        <v/>
      </c>
    </row>
    <row r="330" spans="1:31" ht="49.8" customHeight="1">
      <c r="A330" s="431">
        <f t="shared" si="6"/>
        <v>281</v>
      </c>
      <c r="B330" s="447"/>
      <c r="C330" s="448"/>
      <c r="D330" s="448"/>
      <c r="E330" s="448"/>
      <c r="F330" s="448"/>
      <c r="G330" s="448"/>
      <c r="H330" s="448"/>
      <c r="I330" s="448"/>
      <c r="J330" s="448"/>
      <c r="K330" s="448"/>
      <c r="L330" s="436"/>
      <c r="M330" s="437"/>
      <c r="N330" s="437"/>
      <c r="O330" s="437"/>
      <c r="P330" s="438"/>
      <c r="Q330" s="439"/>
      <c r="R330" s="440"/>
      <c r="S330" s="440"/>
      <c r="T330" s="440"/>
      <c r="U330" s="441"/>
      <c r="V330" s="257"/>
      <c r="W330" s="444"/>
      <c r="X330" s="445"/>
      <c r="Y330" s="446"/>
      <c r="Z330" s="443"/>
      <c r="AA330" s="443"/>
      <c r="AB330" s="443"/>
      <c r="AC330" s="317" t="str">
        <f>IFERROR(VLOOKUP(Z330,【参考】数式用!$A$4:$B$54,2,FALSE),"")</f>
        <v/>
      </c>
      <c r="AD330" s="209"/>
      <c r="AE330" s="208" t="str">
        <f>IF(B330="","",IF(AO330="総合事業","数式を削除して手入力",IFERROR(INDEX(【参考】数式用!$AT$3:$AV$452,MATCH(Q330&amp;V330,【参考】数式用!$AS$3:$AS$452,0),MATCH(VLOOKUP(Z330,【参考】数式用!$AW$2:$AX$53,2,FALSE),【参考】数式用!$AT$2:$AV$2,0)),10)))</f>
        <v/>
      </c>
    </row>
    <row r="331" spans="1:31" ht="49.8" customHeight="1">
      <c r="A331" s="431">
        <f t="shared" si="6"/>
        <v>282</v>
      </c>
      <c r="B331" s="447"/>
      <c r="C331" s="448"/>
      <c r="D331" s="448"/>
      <c r="E331" s="448"/>
      <c r="F331" s="448"/>
      <c r="G331" s="448"/>
      <c r="H331" s="448"/>
      <c r="I331" s="448"/>
      <c r="J331" s="448"/>
      <c r="K331" s="448"/>
      <c r="L331" s="436"/>
      <c r="M331" s="437"/>
      <c r="N331" s="437"/>
      <c r="O331" s="437"/>
      <c r="P331" s="438"/>
      <c r="Q331" s="439"/>
      <c r="R331" s="440"/>
      <c r="S331" s="440"/>
      <c r="T331" s="440"/>
      <c r="U331" s="441"/>
      <c r="V331" s="257"/>
      <c r="W331" s="444"/>
      <c r="X331" s="445"/>
      <c r="Y331" s="446"/>
      <c r="Z331" s="443"/>
      <c r="AA331" s="443"/>
      <c r="AB331" s="443"/>
      <c r="AC331" s="317" t="str">
        <f>IFERROR(VLOOKUP(Z331,【参考】数式用!$A$4:$B$54,2,FALSE),"")</f>
        <v/>
      </c>
      <c r="AD331" s="209"/>
      <c r="AE331" s="208" t="str">
        <f>IF(B331="","",IF(AO331="総合事業","数式を削除して手入力",IFERROR(INDEX(【参考】数式用!$AT$3:$AV$452,MATCH(Q331&amp;V331,【参考】数式用!$AS$3:$AS$452,0),MATCH(VLOOKUP(Z331,【参考】数式用!$AW$2:$AX$53,2,FALSE),【参考】数式用!$AT$2:$AV$2,0)),10)))</f>
        <v/>
      </c>
    </row>
    <row r="332" spans="1:31" ht="49.8" customHeight="1">
      <c r="A332" s="431">
        <f t="shared" si="6"/>
        <v>283</v>
      </c>
      <c r="B332" s="447"/>
      <c r="C332" s="448"/>
      <c r="D332" s="448"/>
      <c r="E332" s="448"/>
      <c r="F332" s="448"/>
      <c r="G332" s="448"/>
      <c r="H332" s="448"/>
      <c r="I332" s="448"/>
      <c r="J332" s="448"/>
      <c r="K332" s="448"/>
      <c r="L332" s="436"/>
      <c r="M332" s="437"/>
      <c r="N332" s="437"/>
      <c r="O332" s="437"/>
      <c r="P332" s="438"/>
      <c r="Q332" s="439"/>
      <c r="R332" s="440"/>
      <c r="S332" s="440"/>
      <c r="T332" s="440"/>
      <c r="U332" s="441"/>
      <c r="V332" s="257"/>
      <c r="W332" s="444"/>
      <c r="X332" s="445"/>
      <c r="Y332" s="446"/>
      <c r="Z332" s="443"/>
      <c r="AA332" s="443"/>
      <c r="AB332" s="443"/>
      <c r="AC332" s="317" t="str">
        <f>IFERROR(VLOOKUP(Z332,【参考】数式用!$A$4:$B$54,2,FALSE),"")</f>
        <v/>
      </c>
      <c r="AD332" s="209"/>
      <c r="AE332" s="208" t="str">
        <f>IF(B332="","",IF(AO332="総合事業","数式を削除して手入力",IFERROR(INDEX(【参考】数式用!$AT$3:$AV$452,MATCH(Q332&amp;V332,【参考】数式用!$AS$3:$AS$452,0),MATCH(VLOOKUP(Z332,【参考】数式用!$AW$2:$AX$53,2,FALSE),【参考】数式用!$AT$2:$AV$2,0)),10)))</f>
        <v/>
      </c>
    </row>
    <row r="333" spans="1:31" ht="49.8" customHeight="1">
      <c r="A333" s="431">
        <f t="shared" si="6"/>
        <v>284</v>
      </c>
      <c r="B333" s="447"/>
      <c r="C333" s="448"/>
      <c r="D333" s="448"/>
      <c r="E333" s="448"/>
      <c r="F333" s="448"/>
      <c r="G333" s="448"/>
      <c r="H333" s="448"/>
      <c r="I333" s="448"/>
      <c r="J333" s="448"/>
      <c r="K333" s="448"/>
      <c r="L333" s="436"/>
      <c r="M333" s="437"/>
      <c r="N333" s="437"/>
      <c r="O333" s="437"/>
      <c r="P333" s="438"/>
      <c r="Q333" s="439"/>
      <c r="R333" s="440"/>
      <c r="S333" s="440"/>
      <c r="T333" s="440"/>
      <c r="U333" s="441"/>
      <c r="V333" s="257"/>
      <c r="W333" s="444"/>
      <c r="X333" s="445"/>
      <c r="Y333" s="446"/>
      <c r="Z333" s="443"/>
      <c r="AA333" s="443"/>
      <c r="AB333" s="443"/>
      <c r="AC333" s="317" t="str">
        <f>IFERROR(VLOOKUP(Z333,【参考】数式用!$A$4:$B$54,2,FALSE),"")</f>
        <v/>
      </c>
      <c r="AD333" s="209"/>
      <c r="AE333" s="208" t="str">
        <f>IF(B333="","",IF(AO333="総合事業","数式を削除して手入力",IFERROR(INDEX(【参考】数式用!$AT$3:$AV$452,MATCH(Q333&amp;V333,【参考】数式用!$AS$3:$AS$452,0),MATCH(VLOOKUP(Z333,【参考】数式用!$AW$2:$AX$53,2,FALSE),【参考】数式用!$AT$2:$AV$2,0)),10)))</f>
        <v/>
      </c>
    </row>
    <row r="334" spans="1:31" ht="49.8" customHeight="1">
      <c r="A334" s="431">
        <f t="shared" si="6"/>
        <v>285</v>
      </c>
      <c r="B334" s="447"/>
      <c r="C334" s="448"/>
      <c r="D334" s="448"/>
      <c r="E334" s="448"/>
      <c r="F334" s="448"/>
      <c r="G334" s="448"/>
      <c r="H334" s="448"/>
      <c r="I334" s="448"/>
      <c r="J334" s="448"/>
      <c r="K334" s="448"/>
      <c r="L334" s="436"/>
      <c r="M334" s="437"/>
      <c r="N334" s="437"/>
      <c r="O334" s="437"/>
      <c r="P334" s="438"/>
      <c r="Q334" s="439"/>
      <c r="R334" s="440"/>
      <c r="S334" s="440"/>
      <c r="T334" s="440"/>
      <c r="U334" s="441"/>
      <c r="V334" s="257"/>
      <c r="W334" s="444"/>
      <c r="X334" s="445"/>
      <c r="Y334" s="446"/>
      <c r="Z334" s="443"/>
      <c r="AA334" s="443"/>
      <c r="AB334" s="443"/>
      <c r="AC334" s="317" t="str">
        <f>IFERROR(VLOOKUP(Z334,【参考】数式用!$A$4:$B$54,2,FALSE),"")</f>
        <v/>
      </c>
      <c r="AD334" s="209"/>
      <c r="AE334" s="208" t="str">
        <f>IF(B334="","",IF(AO334="総合事業","数式を削除して手入力",IFERROR(INDEX(【参考】数式用!$AT$3:$AV$452,MATCH(Q334&amp;V334,【参考】数式用!$AS$3:$AS$452,0),MATCH(VLOOKUP(Z334,【参考】数式用!$AW$2:$AX$53,2,FALSE),【参考】数式用!$AT$2:$AV$2,0)),10)))</f>
        <v/>
      </c>
    </row>
    <row r="335" spans="1:31" ht="49.8" customHeight="1">
      <c r="A335" s="431">
        <f t="shared" si="6"/>
        <v>286</v>
      </c>
      <c r="B335" s="447"/>
      <c r="C335" s="448"/>
      <c r="D335" s="448"/>
      <c r="E335" s="448"/>
      <c r="F335" s="448"/>
      <c r="G335" s="448"/>
      <c r="H335" s="448"/>
      <c r="I335" s="448"/>
      <c r="J335" s="448"/>
      <c r="K335" s="448"/>
      <c r="L335" s="436"/>
      <c r="M335" s="437"/>
      <c r="N335" s="437"/>
      <c r="O335" s="437"/>
      <c r="P335" s="438"/>
      <c r="Q335" s="439"/>
      <c r="R335" s="440"/>
      <c r="S335" s="440"/>
      <c r="T335" s="440"/>
      <c r="U335" s="441"/>
      <c r="V335" s="257"/>
      <c r="W335" s="444"/>
      <c r="X335" s="445"/>
      <c r="Y335" s="446"/>
      <c r="Z335" s="443"/>
      <c r="AA335" s="443"/>
      <c r="AB335" s="443"/>
      <c r="AC335" s="317" t="str">
        <f>IFERROR(VLOOKUP(Z335,【参考】数式用!$A$4:$B$54,2,FALSE),"")</f>
        <v/>
      </c>
      <c r="AD335" s="209"/>
      <c r="AE335" s="208" t="str">
        <f>IF(B335="","",IF(AO335="総合事業","数式を削除して手入力",IFERROR(INDEX(【参考】数式用!$AT$3:$AV$452,MATCH(Q335&amp;V335,【参考】数式用!$AS$3:$AS$452,0),MATCH(VLOOKUP(Z335,【参考】数式用!$AW$2:$AX$53,2,FALSE),【参考】数式用!$AT$2:$AV$2,0)),10)))</f>
        <v/>
      </c>
    </row>
    <row r="336" spans="1:31" ht="49.8" customHeight="1">
      <c r="A336" s="431">
        <f t="shared" si="6"/>
        <v>287</v>
      </c>
      <c r="B336" s="447"/>
      <c r="C336" s="448"/>
      <c r="D336" s="448"/>
      <c r="E336" s="448"/>
      <c r="F336" s="448"/>
      <c r="G336" s="448"/>
      <c r="H336" s="448"/>
      <c r="I336" s="448"/>
      <c r="J336" s="448"/>
      <c r="K336" s="448"/>
      <c r="L336" s="436"/>
      <c r="M336" s="437"/>
      <c r="N336" s="437"/>
      <c r="O336" s="437"/>
      <c r="P336" s="438"/>
      <c r="Q336" s="439"/>
      <c r="R336" s="440"/>
      <c r="S336" s="440"/>
      <c r="T336" s="440"/>
      <c r="U336" s="441"/>
      <c r="V336" s="257"/>
      <c r="W336" s="444"/>
      <c r="X336" s="445"/>
      <c r="Y336" s="446"/>
      <c r="Z336" s="443"/>
      <c r="AA336" s="443"/>
      <c r="AB336" s="443"/>
      <c r="AC336" s="317" t="str">
        <f>IFERROR(VLOOKUP(Z336,【参考】数式用!$A$4:$B$54,2,FALSE),"")</f>
        <v/>
      </c>
      <c r="AD336" s="209"/>
      <c r="AE336" s="208" t="str">
        <f>IF(B336="","",IF(AO336="総合事業","数式を削除して手入力",IFERROR(INDEX(【参考】数式用!$AT$3:$AV$452,MATCH(Q336&amp;V336,【参考】数式用!$AS$3:$AS$452,0),MATCH(VLOOKUP(Z336,【参考】数式用!$AW$2:$AX$53,2,FALSE),【参考】数式用!$AT$2:$AV$2,0)),10)))</f>
        <v/>
      </c>
    </row>
    <row r="337" spans="1:31" ht="49.8" customHeight="1">
      <c r="A337" s="431">
        <f t="shared" si="6"/>
        <v>288</v>
      </c>
      <c r="B337" s="447"/>
      <c r="C337" s="448"/>
      <c r="D337" s="448"/>
      <c r="E337" s="448"/>
      <c r="F337" s="448"/>
      <c r="G337" s="448"/>
      <c r="H337" s="448"/>
      <c r="I337" s="448"/>
      <c r="J337" s="448"/>
      <c r="K337" s="448"/>
      <c r="L337" s="436"/>
      <c r="M337" s="437"/>
      <c r="N337" s="437"/>
      <c r="O337" s="437"/>
      <c r="P337" s="438"/>
      <c r="Q337" s="439"/>
      <c r="R337" s="440"/>
      <c r="S337" s="440"/>
      <c r="T337" s="440"/>
      <c r="U337" s="441"/>
      <c r="V337" s="257"/>
      <c r="W337" s="444"/>
      <c r="X337" s="445"/>
      <c r="Y337" s="446"/>
      <c r="Z337" s="443"/>
      <c r="AA337" s="443"/>
      <c r="AB337" s="443"/>
      <c r="AC337" s="317" t="str">
        <f>IFERROR(VLOOKUP(Z337,【参考】数式用!$A$4:$B$54,2,FALSE),"")</f>
        <v/>
      </c>
      <c r="AD337" s="209"/>
      <c r="AE337" s="208" t="str">
        <f>IF(B337="","",IF(AO337="総合事業","数式を削除して手入力",IFERROR(INDEX(【参考】数式用!$AT$3:$AV$452,MATCH(Q337&amp;V337,【参考】数式用!$AS$3:$AS$452,0),MATCH(VLOOKUP(Z337,【参考】数式用!$AW$2:$AX$53,2,FALSE),【参考】数式用!$AT$2:$AV$2,0)),10)))</f>
        <v/>
      </c>
    </row>
    <row r="338" spans="1:31" ht="49.8" customHeight="1">
      <c r="A338" s="431">
        <f t="shared" si="6"/>
        <v>289</v>
      </c>
      <c r="B338" s="447"/>
      <c r="C338" s="448"/>
      <c r="D338" s="448"/>
      <c r="E338" s="448"/>
      <c r="F338" s="448"/>
      <c r="G338" s="448"/>
      <c r="H338" s="448"/>
      <c r="I338" s="448"/>
      <c r="J338" s="448"/>
      <c r="K338" s="448"/>
      <c r="L338" s="436"/>
      <c r="M338" s="437"/>
      <c r="N338" s="437"/>
      <c r="O338" s="437"/>
      <c r="P338" s="438"/>
      <c r="Q338" s="439"/>
      <c r="R338" s="440"/>
      <c r="S338" s="440"/>
      <c r="T338" s="440"/>
      <c r="U338" s="441"/>
      <c r="V338" s="257"/>
      <c r="W338" s="444"/>
      <c r="X338" s="445"/>
      <c r="Y338" s="446"/>
      <c r="Z338" s="443"/>
      <c r="AA338" s="443"/>
      <c r="AB338" s="443"/>
      <c r="AC338" s="317" t="str">
        <f>IFERROR(VLOOKUP(Z338,【参考】数式用!$A$4:$B$54,2,FALSE),"")</f>
        <v/>
      </c>
      <c r="AD338" s="209"/>
      <c r="AE338" s="208" t="str">
        <f>IF(B338="","",IF(AO338="総合事業","数式を削除して手入力",IFERROR(INDEX(【参考】数式用!$AT$3:$AV$452,MATCH(Q338&amp;V338,【参考】数式用!$AS$3:$AS$452,0),MATCH(VLOOKUP(Z338,【参考】数式用!$AW$2:$AX$53,2,FALSE),【参考】数式用!$AT$2:$AV$2,0)),10)))</f>
        <v/>
      </c>
    </row>
    <row r="339" spans="1:31" ht="49.8" customHeight="1">
      <c r="A339" s="431">
        <f t="shared" si="6"/>
        <v>290</v>
      </c>
      <c r="B339" s="447"/>
      <c r="C339" s="448"/>
      <c r="D339" s="448"/>
      <c r="E339" s="448"/>
      <c r="F339" s="448"/>
      <c r="G339" s="448"/>
      <c r="H339" s="448"/>
      <c r="I339" s="448"/>
      <c r="J339" s="448"/>
      <c r="K339" s="448"/>
      <c r="L339" s="436"/>
      <c r="M339" s="437"/>
      <c r="N339" s="437"/>
      <c r="O339" s="437"/>
      <c r="P339" s="438"/>
      <c r="Q339" s="439"/>
      <c r="R339" s="440"/>
      <c r="S339" s="440"/>
      <c r="T339" s="440"/>
      <c r="U339" s="441"/>
      <c r="V339" s="257"/>
      <c r="W339" s="444"/>
      <c r="X339" s="445"/>
      <c r="Y339" s="446"/>
      <c r="Z339" s="443"/>
      <c r="AA339" s="443"/>
      <c r="AB339" s="443"/>
      <c r="AC339" s="317" t="str">
        <f>IFERROR(VLOOKUP(Z339,【参考】数式用!$A$4:$B$54,2,FALSE),"")</f>
        <v/>
      </c>
      <c r="AD339" s="209"/>
      <c r="AE339" s="208" t="str">
        <f>IF(B339="","",IF(AO339="総合事業","数式を削除して手入力",IFERROR(INDEX(【参考】数式用!$AT$3:$AV$452,MATCH(Q339&amp;V339,【参考】数式用!$AS$3:$AS$452,0),MATCH(VLOOKUP(Z339,【参考】数式用!$AW$2:$AX$53,2,FALSE),【参考】数式用!$AT$2:$AV$2,0)),10)))</f>
        <v/>
      </c>
    </row>
    <row r="340" spans="1:31" ht="49.8" customHeight="1">
      <c r="A340" s="431">
        <f t="shared" si="6"/>
        <v>291</v>
      </c>
      <c r="B340" s="447"/>
      <c r="C340" s="448"/>
      <c r="D340" s="448"/>
      <c r="E340" s="448"/>
      <c r="F340" s="448"/>
      <c r="G340" s="448"/>
      <c r="H340" s="448"/>
      <c r="I340" s="448"/>
      <c r="J340" s="448"/>
      <c r="K340" s="448"/>
      <c r="L340" s="436"/>
      <c r="M340" s="437"/>
      <c r="N340" s="437"/>
      <c r="O340" s="437"/>
      <c r="P340" s="438"/>
      <c r="Q340" s="439"/>
      <c r="R340" s="440"/>
      <c r="S340" s="440"/>
      <c r="T340" s="440"/>
      <c r="U340" s="441"/>
      <c r="V340" s="257"/>
      <c r="W340" s="444"/>
      <c r="X340" s="445"/>
      <c r="Y340" s="446"/>
      <c r="Z340" s="443"/>
      <c r="AA340" s="443"/>
      <c r="AB340" s="443"/>
      <c r="AC340" s="317" t="str">
        <f>IFERROR(VLOOKUP(Z340,【参考】数式用!$A$4:$B$54,2,FALSE),"")</f>
        <v/>
      </c>
      <c r="AD340" s="209"/>
      <c r="AE340" s="208" t="str">
        <f>IF(B340="","",IF(AO340="総合事業","数式を削除して手入力",IFERROR(INDEX(【参考】数式用!$AT$3:$AV$452,MATCH(Q340&amp;V340,【参考】数式用!$AS$3:$AS$452,0),MATCH(VLOOKUP(Z340,【参考】数式用!$AW$2:$AX$53,2,FALSE),【参考】数式用!$AT$2:$AV$2,0)),10)))</f>
        <v/>
      </c>
    </row>
    <row r="341" spans="1:31" ht="49.8" customHeight="1">
      <c r="A341" s="431">
        <f t="shared" si="6"/>
        <v>292</v>
      </c>
      <c r="B341" s="447"/>
      <c r="C341" s="448"/>
      <c r="D341" s="448"/>
      <c r="E341" s="448"/>
      <c r="F341" s="448"/>
      <c r="G341" s="448"/>
      <c r="H341" s="448"/>
      <c r="I341" s="448"/>
      <c r="J341" s="448"/>
      <c r="K341" s="448"/>
      <c r="L341" s="436"/>
      <c r="M341" s="437"/>
      <c r="N341" s="437"/>
      <c r="O341" s="437"/>
      <c r="P341" s="438"/>
      <c r="Q341" s="439"/>
      <c r="R341" s="440"/>
      <c r="S341" s="440"/>
      <c r="T341" s="440"/>
      <c r="U341" s="441"/>
      <c r="V341" s="257"/>
      <c r="W341" s="444"/>
      <c r="X341" s="445"/>
      <c r="Y341" s="446"/>
      <c r="Z341" s="443"/>
      <c r="AA341" s="443"/>
      <c r="AB341" s="443"/>
      <c r="AC341" s="317" t="str">
        <f>IFERROR(VLOOKUP(Z341,【参考】数式用!$A$4:$B$54,2,FALSE),"")</f>
        <v/>
      </c>
      <c r="AD341" s="209"/>
      <c r="AE341" s="208" t="str">
        <f>IF(B341="","",IF(AO341="総合事業","数式を削除して手入力",IFERROR(INDEX(【参考】数式用!$AT$3:$AV$452,MATCH(Q341&amp;V341,【参考】数式用!$AS$3:$AS$452,0),MATCH(VLOOKUP(Z341,【参考】数式用!$AW$2:$AX$53,2,FALSE),【参考】数式用!$AT$2:$AV$2,0)),10)))</f>
        <v/>
      </c>
    </row>
    <row r="342" spans="1:31" ht="49.8" customHeight="1">
      <c r="A342" s="431">
        <f t="shared" ref="A342:A405" si="7">A341+1</f>
        <v>293</v>
      </c>
      <c r="B342" s="447"/>
      <c r="C342" s="448"/>
      <c r="D342" s="448"/>
      <c r="E342" s="448"/>
      <c r="F342" s="448"/>
      <c r="G342" s="448"/>
      <c r="H342" s="448"/>
      <c r="I342" s="448"/>
      <c r="J342" s="448"/>
      <c r="K342" s="448"/>
      <c r="L342" s="436"/>
      <c r="M342" s="437"/>
      <c r="N342" s="437"/>
      <c r="O342" s="437"/>
      <c r="P342" s="438"/>
      <c r="Q342" s="439"/>
      <c r="R342" s="440"/>
      <c r="S342" s="440"/>
      <c r="T342" s="440"/>
      <c r="U342" s="441"/>
      <c r="V342" s="257"/>
      <c r="W342" s="444"/>
      <c r="X342" s="445"/>
      <c r="Y342" s="446"/>
      <c r="Z342" s="443"/>
      <c r="AA342" s="443"/>
      <c r="AB342" s="443"/>
      <c r="AC342" s="317" t="str">
        <f>IFERROR(VLOOKUP(Z342,【参考】数式用!$A$4:$B$54,2,FALSE),"")</f>
        <v/>
      </c>
      <c r="AD342" s="209"/>
      <c r="AE342" s="208" t="str">
        <f>IF(B342="","",IF(AO342="総合事業","数式を削除して手入力",IFERROR(INDEX(【参考】数式用!$AT$3:$AV$452,MATCH(Q342&amp;V342,【参考】数式用!$AS$3:$AS$452,0),MATCH(VLOOKUP(Z342,【参考】数式用!$AW$2:$AX$53,2,FALSE),【参考】数式用!$AT$2:$AV$2,0)),10)))</f>
        <v/>
      </c>
    </row>
    <row r="343" spans="1:31" ht="49.8" customHeight="1">
      <c r="A343" s="431">
        <f t="shared" si="7"/>
        <v>294</v>
      </c>
      <c r="B343" s="447"/>
      <c r="C343" s="448"/>
      <c r="D343" s="448"/>
      <c r="E343" s="448"/>
      <c r="F343" s="448"/>
      <c r="G343" s="448"/>
      <c r="H343" s="448"/>
      <c r="I343" s="448"/>
      <c r="J343" s="448"/>
      <c r="K343" s="448"/>
      <c r="L343" s="436"/>
      <c r="M343" s="437"/>
      <c r="N343" s="437"/>
      <c r="O343" s="437"/>
      <c r="P343" s="438"/>
      <c r="Q343" s="439"/>
      <c r="R343" s="440"/>
      <c r="S343" s="440"/>
      <c r="T343" s="440"/>
      <c r="U343" s="441"/>
      <c r="V343" s="257"/>
      <c r="W343" s="444"/>
      <c r="X343" s="445"/>
      <c r="Y343" s="446"/>
      <c r="Z343" s="443"/>
      <c r="AA343" s="443"/>
      <c r="AB343" s="443"/>
      <c r="AC343" s="317" t="str">
        <f>IFERROR(VLOOKUP(Z343,【参考】数式用!$A$4:$B$54,2,FALSE),"")</f>
        <v/>
      </c>
      <c r="AD343" s="209"/>
      <c r="AE343" s="208" t="str">
        <f>IF(B343="","",IF(AO343="総合事業","数式を削除して手入力",IFERROR(INDEX(【参考】数式用!$AT$3:$AV$452,MATCH(Q343&amp;V343,【参考】数式用!$AS$3:$AS$452,0),MATCH(VLOOKUP(Z343,【参考】数式用!$AW$2:$AX$53,2,FALSE),【参考】数式用!$AT$2:$AV$2,0)),10)))</f>
        <v/>
      </c>
    </row>
    <row r="344" spans="1:31" ht="49.8" customHeight="1">
      <c r="A344" s="431">
        <f t="shared" si="7"/>
        <v>295</v>
      </c>
      <c r="B344" s="447"/>
      <c r="C344" s="448"/>
      <c r="D344" s="448"/>
      <c r="E344" s="448"/>
      <c r="F344" s="448"/>
      <c r="G344" s="448"/>
      <c r="H344" s="448"/>
      <c r="I344" s="448"/>
      <c r="J344" s="448"/>
      <c r="K344" s="448"/>
      <c r="L344" s="436"/>
      <c r="M344" s="437"/>
      <c r="N344" s="437"/>
      <c r="O344" s="437"/>
      <c r="P344" s="438"/>
      <c r="Q344" s="439"/>
      <c r="R344" s="440"/>
      <c r="S344" s="440"/>
      <c r="T344" s="440"/>
      <c r="U344" s="441"/>
      <c r="V344" s="257"/>
      <c r="W344" s="444"/>
      <c r="X344" s="445"/>
      <c r="Y344" s="446"/>
      <c r="Z344" s="443"/>
      <c r="AA344" s="443"/>
      <c r="AB344" s="443"/>
      <c r="AC344" s="317" t="str">
        <f>IFERROR(VLOOKUP(Z344,【参考】数式用!$A$4:$B$54,2,FALSE),"")</f>
        <v/>
      </c>
      <c r="AD344" s="209"/>
      <c r="AE344" s="208" t="str">
        <f>IF(B344="","",IF(AO344="総合事業","数式を削除して手入力",IFERROR(INDEX(【参考】数式用!$AT$3:$AV$452,MATCH(Q344&amp;V344,【参考】数式用!$AS$3:$AS$452,0),MATCH(VLOOKUP(Z344,【参考】数式用!$AW$2:$AX$53,2,FALSE),【参考】数式用!$AT$2:$AV$2,0)),10)))</f>
        <v/>
      </c>
    </row>
    <row r="345" spans="1:31" ht="49.8" customHeight="1">
      <c r="A345" s="431">
        <f t="shared" si="7"/>
        <v>296</v>
      </c>
      <c r="B345" s="447"/>
      <c r="C345" s="448"/>
      <c r="D345" s="448"/>
      <c r="E345" s="448"/>
      <c r="F345" s="448"/>
      <c r="G345" s="448"/>
      <c r="H345" s="448"/>
      <c r="I345" s="448"/>
      <c r="J345" s="448"/>
      <c r="K345" s="448"/>
      <c r="L345" s="436"/>
      <c r="M345" s="437"/>
      <c r="N345" s="437"/>
      <c r="O345" s="437"/>
      <c r="P345" s="438"/>
      <c r="Q345" s="439"/>
      <c r="R345" s="440"/>
      <c r="S345" s="440"/>
      <c r="T345" s="440"/>
      <c r="U345" s="441"/>
      <c r="V345" s="257"/>
      <c r="W345" s="444"/>
      <c r="X345" s="445"/>
      <c r="Y345" s="446"/>
      <c r="Z345" s="443"/>
      <c r="AA345" s="443"/>
      <c r="AB345" s="443"/>
      <c r="AC345" s="317" t="str">
        <f>IFERROR(VLOOKUP(Z345,【参考】数式用!$A$4:$B$54,2,FALSE),"")</f>
        <v/>
      </c>
      <c r="AD345" s="209"/>
      <c r="AE345" s="208" t="str">
        <f>IF(B345="","",IF(AO345="総合事業","数式を削除して手入力",IFERROR(INDEX(【参考】数式用!$AT$3:$AV$452,MATCH(Q345&amp;V345,【参考】数式用!$AS$3:$AS$452,0),MATCH(VLOOKUP(Z345,【参考】数式用!$AW$2:$AX$53,2,FALSE),【参考】数式用!$AT$2:$AV$2,0)),10)))</f>
        <v/>
      </c>
    </row>
    <row r="346" spans="1:31" ht="49.8" customHeight="1">
      <c r="A346" s="431">
        <f t="shared" si="7"/>
        <v>297</v>
      </c>
      <c r="B346" s="447"/>
      <c r="C346" s="448"/>
      <c r="D346" s="448"/>
      <c r="E346" s="448"/>
      <c r="F346" s="448"/>
      <c r="G346" s="448"/>
      <c r="H346" s="448"/>
      <c r="I346" s="448"/>
      <c r="J346" s="448"/>
      <c r="K346" s="448"/>
      <c r="L346" s="436"/>
      <c r="M346" s="437"/>
      <c r="N346" s="437"/>
      <c r="O346" s="437"/>
      <c r="P346" s="438"/>
      <c r="Q346" s="439"/>
      <c r="R346" s="440"/>
      <c r="S346" s="440"/>
      <c r="T346" s="440"/>
      <c r="U346" s="441"/>
      <c r="V346" s="257"/>
      <c r="W346" s="444"/>
      <c r="X346" s="445"/>
      <c r="Y346" s="446"/>
      <c r="Z346" s="443"/>
      <c r="AA346" s="443"/>
      <c r="AB346" s="443"/>
      <c r="AC346" s="317" t="str">
        <f>IFERROR(VLOOKUP(Z346,【参考】数式用!$A$4:$B$54,2,FALSE),"")</f>
        <v/>
      </c>
      <c r="AD346" s="209"/>
      <c r="AE346" s="208" t="str">
        <f>IF(B346="","",IF(AO346="総合事業","数式を削除して手入力",IFERROR(INDEX(【参考】数式用!$AT$3:$AV$452,MATCH(Q346&amp;V346,【参考】数式用!$AS$3:$AS$452,0),MATCH(VLOOKUP(Z346,【参考】数式用!$AW$2:$AX$53,2,FALSE),【参考】数式用!$AT$2:$AV$2,0)),10)))</f>
        <v/>
      </c>
    </row>
    <row r="347" spans="1:31" ht="49.8" customHeight="1">
      <c r="A347" s="431">
        <f t="shared" si="7"/>
        <v>298</v>
      </c>
      <c r="B347" s="447"/>
      <c r="C347" s="448"/>
      <c r="D347" s="448"/>
      <c r="E347" s="448"/>
      <c r="F347" s="448"/>
      <c r="G347" s="448"/>
      <c r="H347" s="448"/>
      <c r="I347" s="448"/>
      <c r="J347" s="448"/>
      <c r="K347" s="448"/>
      <c r="L347" s="436"/>
      <c r="M347" s="437"/>
      <c r="N347" s="437"/>
      <c r="O347" s="437"/>
      <c r="P347" s="438"/>
      <c r="Q347" s="439"/>
      <c r="R347" s="440"/>
      <c r="S347" s="440"/>
      <c r="T347" s="440"/>
      <c r="U347" s="441"/>
      <c r="V347" s="257"/>
      <c r="W347" s="444"/>
      <c r="X347" s="445"/>
      <c r="Y347" s="446"/>
      <c r="Z347" s="443"/>
      <c r="AA347" s="443"/>
      <c r="AB347" s="443"/>
      <c r="AC347" s="317" t="str">
        <f>IFERROR(VLOOKUP(Z347,【参考】数式用!$A$4:$B$54,2,FALSE),"")</f>
        <v/>
      </c>
      <c r="AD347" s="209"/>
      <c r="AE347" s="208" t="str">
        <f>IF(B347="","",IF(AO347="総合事業","数式を削除して手入力",IFERROR(INDEX(【参考】数式用!$AT$3:$AV$452,MATCH(Q347&amp;V347,【参考】数式用!$AS$3:$AS$452,0),MATCH(VLOOKUP(Z347,【参考】数式用!$AW$2:$AX$53,2,FALSE),【参考】数式用!$AT$2:$AV$2,0)),10)))</f>
        <v/>
      </c>
    </row>
    <row r="348" spans="1:31" ht="49.8" customHeight="1">
      <c r="A348" s="431">
        <f t="shared" si="7"/>
        <v>299</v>
      </c>
      <c r="B348" s="433"/>
      <c r="C348" s="434"/>
      <c r="D348" s="434"/>
      <c r="E348" s="434"/>
      <c r="F348" s="434"/>
      <c r="G348" s="434"/>
      <c r="H348" s="434"/>
      <c r="I348" s="434"/>
      <c r="J348" s="434"/>
      <c r="K348" s="435"/>
      <c r="L348" s="436"/>
      <c r="M348" s="437"/>
      <c r="N348" s="437"/>
      <c r="O348" s="437"/>
      <c r="P348" s="438"/>
      <c r="Q348" s="439"/>
      <c r="R348" s="440"/>
      <c r="S348" s="440"/>
      <c r="T348" s="440"/>
      <c r="U348" s="441"/>
      <c r="V348" s="257"/>
      <c r="W348" s="442"/>
      <c r="X348" s="442"/>
      <c r="Y348" s="442"/>
      <c r="Z348" s="444"/>
      <c r="AA348" s="445"/>
      <c r="AB348" s="446"/>
      <c r="AC348" s="317" t="str">
        <f>IFERROR(VLOOKUP(Z348,【参考】数式用!$A$4:$B$54,2,FALSE),"")</f>
        <v/>
      </c>
      <c r="AD348" s="209"/>
      <c r="AE348" s="208" t="str">
        <f>IF(B348="","",IF(AO348="総合事業","数式を削除して手入力",IFERROR(INDEX(【参考】数式用!$AT$3:$AV$452,MATCH(Q348&amp;V348,【参考】数式用!$AS$3:$AS$452,0),MATCH(VLOOKUP(Z348,【参考】数式用!$AW$2:$AX$53,2,FALSE),【参考】数式用!$AT$2:$AV$2,0)),10)))</f>
        <v/>
      </c>
    </row>
    <row r="349" spans="1:31" ht="49.8" customHeight="1">
      <c r="A349" s="431">
        <f t="shared" si="7"/>
        <v>300</v>
      </c>
      <c r="B349" s="433"/>
      <c r="C349" s="434"/>
      <c r="D349" s="434"/>
      <c r="E349" s="434"/>
      <c r="F349" s="434"/>
      <c r="G349" s="434"/>
      <c r="H349" s="434"/>
      <c r="I349" s="434"/>
      <c r="J349" s="434"/>
      <c r="K349" s="435"/>
      <c r="L349" s="436"/>
      <c r="M349" s="437"/>
      <c r="N349" s="437"/>
      <c r="O349" s="437"/>
      <c r="P349" s="438"/>
      <c r="Q349" s="439"/>
      <c r="R349" s="440"/>
      <c r="S349" s="440"/>
      <c r="T349" s="440"/>
      <c r="U349" s="441"/>
      <c r="V349" s="257"/>
      <c r="W349" s="442"/>
      <c r="X349" s="442"/>
      <c r="Y349" s="442"/>
      <c r="Z349" s="444"/>
      <c r="AA349" s="445"/>
      <c r="AB349" s="446"/>
      <c r="AC349" s="317" t="str">
        <f>IFERROR(VLOOKUP(Z349,【参考】数式用!$A$4:$B$54,2,FALSE),"")</f>
        <v/>
      </c>
      <c r="AD349" s="209"/>
      <c r="AE349" s="208" t="str">
        <f>IF(B349="","",IF(AO349="総合事業","数式を削除して手入力",IFERROR(INDEX(【参考】数式用!$AT$3:$AV$452,MATCH(Q349&amp;V349,【参考】数式用!$AS$3:$AS$452,0),MATCH(VLOOKUP(Z349,【参考】数式用!$AW$2:$AX$53,2,FALSE),【参考】数式用!$AT$2:$AV$2,0)),10)))</f>
        <v/>
      </c>
    </row>
    <row r="350" spans="1:31" ht="49.8" customHeight="1">
      <c r="A350" s="431">
        <f t="shared" si="7"/>
        <v>301</v>
      </c>
      <c r="B350" s="433"/>
      <c r="C350" s="434"/>
      <c r="D350" s="434"/>
      <c r="E350" s="434"/>
      <c r="F350" s="434"/>
      <c r="G350" s="434"/>
      <c r="H350" s="434"/>
      <c r="I350" s="434"/>
      <c r="J350" s="434"/>
      <c r="K350" s="435"/>
      <c r="L350" s="436"/>
      <c r="M350" s="437"/>
      <c r="N350" s="437"/>
      <c r="O350" s="437"/>
      <c r="P350" s="438"/>
      <c r="Q350" s="439"/>
      <c r="R350" s="440"/>
      <c r="S350" s="440"/>
      <c r="T350" s="440"/>
      <c r="U350" s="441"/>
      <c r="V350" s="257"/>
      <c r="W350" s="442"/>
      <c r="X350" s="442"/>
      <c r="Y350" s="442"/>
      <c r="Z350" s="444"/>
      <c r="AA350" s="445"/>
      <c r="AB350" s="446"/>
      <c r="AC350" s="317" t="str">
        <f>IFERROR(VLOOKUP(Z350,【参考】数式用!$A$4:$B$54,2,FALSE),"")</f>
        <v/>
      </c>
      <c r="AD350" s="209"/>
      <c r="AE350" s="208" t="str">
        <f>IF(B350="","",IF(AO350="総合事業","数式を削除して手入力",IFERROR(INDEX(【参考】数式用!$AT$3:$AV$452,MATCH(Q350&amp;V350,【参考】数式用!$AS$3:$AS$452,0),MATCH(VLOOKUP(Z350,【参考】数式用!$AW$2:$AX$53,2,FALSE),【参考】数式用!$AT$2:$AV$2,0)),10)))</f>
        <v/>
      </c>
    </row>
    <row r="351" spans="1:31" ht="49.8" customHeight="1">
      <c r="A351" s="431">
        <f t="shared" si="7"/>
        <v>302</v>
      </c>
      <c r="B351" s="433"/>
      <c r="C351" s="434"/>
      <c r="D351" s="434"/>
      <c r="E351" s="434"/>
      <c r="F351" s="434"/>
      <c r="G351" s="434"/>
      <c r="H351" s="434"/>
      <c r="I351" s="434"/>
      <c r="J351" s="434"/>
      <c r="K351" s="435"/>
      <c r="L351" s="436"/>
      <c r="M351" s="437"/>
      <c r="N351" s="437"/>
      <c r="O351" s="437"/>
      <c r="P351" s="438"/>
      <c r="Q351" s="439"/>
      <c r="R351" s="440"/>
      <c r="S351" s="440"/>
      <c r="T351" s="440"/>
      <c r="U351" s="441"/>
      <c r="V351" s="257"/>
      <c r="W351" s="442"/>
      <c r="X351" s="442"/>
      <c r="Y351" s="442"/>
      <c r="Z351" s="443"/>
      <c r="AA351" s="443"/>
      <c r="AB351" s="443"/>
      <c r="AC351" s="317" t="str">
        <f>IFERROR(VLOOKUP(Z351,【参考】数式用!$A$4:$B$54,2,FALSE),"")</f>
        <v/>
      </c>
      <c r="AD351" s="209"/>
      <c r="AE351" s="208" t="str">
        <f>IF(B351="","",IF(AO351="総合事業","数式を削除して手入力",IFERROR(INDEX(【参考】数式用!$AT$3:$AV$452,MATCH(Q351&amp;V351,【参考】数式用!$AS$3:$AS$452,0),MATCH(VLOOKUP(Z351,【参考】数式用!$AW$2:$AX$53,2,FALSE),【参考】数式用!$AT$2:$AV$2,0)),10)))</f>
        <v/>
      </c>
    </row>
    <row r="352" spans="1:31" ht="49.8" customHeight="1">
      <c r="A352" s="431">
        <f t="shared" si="7"/>
        <v>303</v>
      </c>
      <c r="B352" s="433"/>
      <c r="C352" s="434"/>
      <c r="D352" s="434"/>
      <c r="E352" s="434"/>
      <c r="F352" s="434"/>
      <c r="G352" s="434"/>
      <c r="H352" s="434"/>
      <c r="I352" s="434"/>
      <c r="J352" s="434"/>
      <c r="K352" s="435"/>
      <c r="L352" s="436"/>
      <c r="M352" s="437"/>
      <c r="N352" s="437"/>
      <c r="O352" s="437"/>
      <c r="P352" s="438"/>
      <c r="Q352" s="439"/>
      <c r="R352" s="440"/>
      <c r="S352" s="440"/>
      <c r="T352" s="440"/>
      <c r="U352" s="441"/>
      <c r="V352" s="257"/>
      <c r="W352" s="442"/>
      <c r="X352" s="442"/>
      <c r="Y352" s="442"/>
      <c r="Z352" s="443"/>
      <c r="AA352" s="443"/>
      <c r="AB352" s="443"/>
      <c r="AC352" s="317" t="str">
        <f>IFERROR(VLOOKUP(Z352,【参考】数式用!$A$4:$B$54,2,FALSE),"")</f>
        <v/>
      </c>
      <c r="AD352" s="209"/>
      <c r="AE352" s="208" t="str">
        <f>IF(B352="","",IF(AO352="総合事業","数式を削除して手入力",IFERROR(INDEX(【参考】数式用!$AT$3:$AV$452,MATCH(Q352&amp;V352,【参考】数式用!$AS$3:$AS$452,0),MATCH(VLOOKUP(Z352,【参考】数式用!$AW$2:$AX$53,2,FALSE),【参考】数式用!$AT$2:$AV$2,0)),10)))</f>
        <v/>
      </c>
    </row>
    <row r="353" spans="1:31" ht="49.8" customHeight="1">
      <c r="A353" s="431">
        <f t="shared" si="7"/>
        <v>304</v>
      </c>
      <c r="B353" s="433"/>
      <c r="C353" s="434"/>
      <c r="D353" s="434"/>
      <c r="E353" s="434"/>
      <c r="F353" s="434"/>
      <c r="G353" s="434"/>
      <c r="H353" s="434"/>
      <c r="I353" s="434"/>
      <c r="J353" s="434"/>
      <c r="K353" s="435"/>
      <c r="L353" s="436"/>
      <c r="M353" s="437"/>
      <c r="N353" s="437"/>
      <c r="O353" s="437"/>
      <c r="P353" s="438"/>
      <c r="Q353" s="439"/>
      <c r="R353" s="440"/>
      <c r="S353" s="440"/>
      <c r="T353" s="440"/>
      <c r="U353" s="441"/>
      <c r="V353" s="257"/>
      <c r="W353" s="442"/>
      <c r="X353" s="442"/>
      <c r="Y353" s="442"/>
      <c r="Z353" s="443"/>
      <c r="AA353" s="443"/>
      <c r="AB353" s="443"/>
      <c r="AC353" s="317" t="str">
        <f>IFERROR(VLOOKUP(Z353,【参考】数式用!$A$4:$B$54,2,FALSE),"")</f>
        <v/>
      </c>
      <c r="AD353" s="209"/>
      <c r="AE353" s="208" t="str">
        <f>IF(B353="","",IF(AO353="総合事業","数式を削除して手入力",IFERROR(INDEX(【参考】数式用!$AT$3:$AV$452,MATCH(Q353&amp;V353,【参考】数式用!$AS$3:$AS$452,0),MATCH(VLOOKUP(Z353,【参考】数式用!$AW$2:$AX$53,2,FALSE),【参考】数式用!$AT$2:$AV$2,0)),10)))</f>
        <v/>
      </c>
    </row>
    <row r="354" spans="1:31" ht="49.8" customHeight="1">
      <c r="A354" s="431">
        <f t="shared" si="7"/>
        <v>305</v>
      </c>
      <c r="B354" s="433"/>
      <c r="C354" s="434"/>
      <c r="D354" s="434"/>
      <c r="E354" s="434"/>
      <c r="F354" s="434"/>
      <c r="G354" s="434"/>
      <c r="H354" s="434"/>
      <c r="I354" s="434"/>
      <c r="J354" s="434"/>
      <c r="K354" s="435"/>
      <c r="L354" s="436"/>
      <c r="M354" s="437"/>
      <c r="N354" s="437"/>
      <c r="O354" s="437"/>
      <c r="P354" s="438"/>
      <c r="Q354" s="439"/>
      <c r="R354" s="440"/>
      <c r="S354" s="440"/>
      <c r="T354" s="440"/>
      <c r="U354" s="441"/>
      <c r="V354" s="257"/>
      <c r="W354" s="442"/>
      <c r="X354" s="442"/>
      <c r="Y354" s="442"/>
      <c r="Z354" s="443"/>
      <c r="AA354" s="443"/>
      <c r="AB354" s="443"/>
      <c r="AC354" s="317" t="str">
        <f>IFERROR(VLOOKUP(Z354,【参考】数式用!$A$4:$B$54,2,FALSE),"")</f>
        <v/>
      </c>
      <c r="AD354" s="209"/>
      <c r="AE354" s="208" t="str">
        <f>IF(B354="","",IF(AO354="総合事業","数式を削除して手入力",IFERROR(INDEX(【参考】数式用!$AT$3:$AV$452,MATCH(Q354&amp;V354,【参考】数式用!$AS$3:$AS$452,0),MATCH(VLOOKUP(Z354,【参考】数式用!$AW$2:$AX$53,2,FALSE),【参考】数式用!$AT$2:$AV$2,0)),10)))</f>
        <v/>
      </c>
    </row>
    <row r="355" spans="1:31" ht="49.8" customHeight="1">
      <c r="A355" s="431">
        <f t="shared" si="7"/>
        <v>306</v>
      </c>
      <c r="B355" s="433"/>
      <c r="C355" s="434"/>
      <c r="D355" s="434"/>
      <c r="E355" s="434"/>
      <c r="F355" s="434"/>
      <c r="G355" s="434"/>
      <c r="H355" s="434"/>
      <c r="I355" s="434"/>
      <c r="J355" s="434"/>
      <c r="K355" s="435"/>
      <c r="L355" s="436"/>
      <c r="M355" s="437"/>
      <c r="N355" s="437"/>
      <c r="O355" s="437"/>
      <c r="P355" s="438"/>
      <c r="Q355" s="439"/>
      <c r="R355" s="440"/>
      <c r="S355" s="440"/>
      <c r="T355" s="440"/>
      <c r="U355" s="441"/>
      <c r="V355" s="257"/>
      <c r="W355" s="442"/>
      <c r="X355" s="442"/>
      <c r="Y355" s="442"/>
      <c r="Z355" s="443"/>
      <c r="AA355" s="443"/>
      <c r="AB355" s="443"/>
      <c r="AC355" s="317" t="str">
        <f>IFERROR(VLOOKUP(Z355,【参考】数式用!$A$4:$B$54,2,FALSE),"")</f>
        <v/>
      </c>
      <c r="AD355" s="209"/>
      <c r="AE355" s="208" t="str">
        <f>IF(B355="","",IF(AO355="総合事業","数式を削除して手入力",IFERROR(INDEX(【参考】数式用!$AT$3:$AV$452,MATCH(Q355&amp;V355,【参考】数式用!$AS$3:$AS$452,0),MATCH(VLOOKUP(Z355,【参考】数式用!$AW$2:$AX$53,2,FALSE),【参考】数式用!$AT$2:$AV$2,0)),10)))</f>
        <v/>
      </c>
    </row>
    <row r="356" spans="1:31" ht="49.8" customHeight="1">
      <c r="A356" s="431">
        <f t="shared" si="7"/>
        <v>307</v>
      </c>
      <c r="B356" s="433"/>
      <c r="C356" s="434"/>
      <c r="D356" s="434"/>
      <c r="E356" s="434"/>
      <c r="F356" s="434"/>
      <c r="G356" s="434"/>
      <c r="H356" s="434"/>
      <c r="I356" s="434"/>
      <c r="J356" s="434"/>
      <c r="K356" s="435"/>
      <c r="L356" s="436"/>
      <c r="M356" s="437"/>
      <c r="N356" s="437"/>
      <c r="O356" s="437"/>
      <c r="P356" s="438"/>
      <c r="Q356" s="439"/>
      <c r="R356" s="440"/>
      <c r="S356" s="440"/>
      <c r="T356" s="440"/>
      <c r="U356" s="441"/>
      <c r="V356" s="257"/>
      <c r="W356" s="442"/>
      <c r="X356" s="442"/>
      <c r="Y356" s="442"/>
      <c r="Z356" s="443"/>
      <c r="AA356" s="443"/>
      <c r="AB356" s="443"/>
      <c r="AC356" s="317" t="str">
        <f>IFERROR(VLOOKUP(Z356,【参考】数式用!$A$4:$B$54,2,FALSE),"")</f>
        <v/>
      </c>
      <c r="AD356" s="209"/>
      <c r="AE356" s="208" t="str">
        <f>IF(B356="","",IF(AO356="総合事業","数式を削除して手入力",IFERROR(INDEX(【参考】数式用!$AT$3:$AV$452,MATCH(Q356&amp;V356,【参考】数式用!$AS$3:$AS$452,0),MATCH(VLOOKUP(Z356,【参考】数式用!$AW$2:$AX$53,2,FALSE),【参考】数式用!$AT$2:$AV$2,0)),10)))</f>
        <v/>
      </c>
    </row>
    <row r="357" spans="1:31" ht="49.8" customHeight="1">
      <c r="A357" s="431">
        <f t="shared" si="7"/>
        <v>308</v>
      </c>
      <c r="B357" s="433"/>
      <c r="C357" s="434"/>
      <c r="D357" s="434"/>
      <c r="E357" s="434"/>
      <c r="F357" s="434"/>
      <c r="G357" s="434"/>
      <c r="H357" s="434"/>
      <c r="I357" s="434"/>
      <c r="J357" s="434"/>
      <c r="K357" s="435"/>
      <c r="L357" s="436"/>
      <c r="M357" s="437"/>
      <c r="N357" s="437"/>
      <c r="O357" s="437"/>
      <c r="P357" s="438"/>
      <c r="Q357" s="439"/>
      <c r="R357" s="440"/>
      <c r="S357" s="440"/>
      <c r="T357" s="440"/>
      <c r="U357" s="441"/>
      <c r="V357" s="257"/>
      <c r="W357" s="442"/>
      <c r="X357" s="442"/>
      <c r="Y357" s="442"/>
      <c r="Z357" s="443"/>
      <c r="AA357" s="443"/>
      <c r="AB357" s="443"/>
      <c r="AC357" s="317" t="str">
        <f>IFERROR(VLOOKUP(Z357,【参考】数式用!$A$4:$B$54,2,FALSE),"")</f>
        <v/>
      </c>
      <c r="AD357" s="209"/>
      <c r="AE357" s="208" t="str">
        <f>IF(B357="","",IF(AO357="総合事業","数式を削除して手入力",IFERROR(INDEX(【参考】数式用!$AT$3:$AV$452,MATCH(Q357&amp;V357,【参考】数式用!$AS$3:$AS$452,0),MATCH(VLOOKUP(Z357,【参考】数式用!$AW$2:$AX$53,2,FALSE),【参考】数式用!$AT$2:$AV$2,0)),10)))</f>
        <v/>
      </c>
    </row>
    <row r="358" spans="1:31" ht="49.8" customHeight="1">
      <c r="A358" s="431">
        <f t="shared" si="7"/>
        <v>309</v>
      </c>
      <c r="B358" s="433"/>
      <c r="C358" s="434"/>
      <c r="D358" s="434"/>
      <c r="E358" s="434"/>
      <c r="F358" s="434"/>
      <c r="G358" s="434"/>
      <c r="H358" s="434"/>
      <c r="I358" s="434"/>
      <c r="J358" s="434"/>
      <c r="K358" s="435"/>
      <c r="L358" s="436"/>
      <c r="M358" s="437"/>
      <c r="N358" s="437"/>
      <c r="O358" s="437"/>
      <c r="P358" s="438"/>
      <c r="Q358" s="439"/>
      <c r="R358" s="440"/>
      <c r="S358" s="440"/>
      <c r="T358" s="440"/>
      <c r="U358" s="441"/>
      <c r="V358" s="257"/>
      <c r="W358" s="442"/>
      <c r="X358" s="442"/>
      <c r="Y358" s="442"/>
      <c r="Z358" s="443"/>
      <c r="AA358" s="443"/>
      <c r="AB358" s="443"/>
      <c r="AC358" s="317" t="str">
        <f>IFERROR(VLOOKUP(Z358,【参考】数式用!$A$4:$B$54,2,FALSE),"")</f>
        <v/>
      </c>
      <c r="AD358" s="209"/>
      <c r="AE358" s="208" t="str">
        <f>IF(B358="","",IF(AO358="総合事業","数式を削除して手入力",IFERROR(INDEX(【参考】数式用!$AT$3:$AV$452,MATCH(Q358&amp;V358,【参考】数式用!$AS$3:$AS$452,0),MATCH(VLOOKUP(Z358,【参考】数式用!$AW$2:$AX$53,2,FALSE),【参考】数式用!$AT$2:$AV$2,0)),10)))</f>
        <v/>
      </c>
    </row>
    <row r="359" spans="1:31" ht="49.8" customHeight="1">
      <c r="A359" s="431">
        <f t="shared" si="7"/>
        <v>310</v>
      </c>
      <c r="B359" s="433"/>
      <c r="C359" s="434"/>
      <c r="D359" s="434"/>
      <c r="E359" s="434"/>
      <c r="F359" s="434"/>
      <c r="G359" s="434"/>
      <c r="H359" s="434"/>
      <c r="I359" s="434"/>
      <c r="J359" s="434"/>
      <c r="K359" s="435"/>
      <c r="L359" s="436"/>
      <c r="M359" s="437"/>
      <c r="N359" s="437"/>
      <c r="O359" s="437"/>
      <c r="P359" s="438"/>
      <c r="Q359" s="439"/>
      <c r="R359" s="440"/>
      <c r="S359" s="440"/>
      <c r="T359" s="440"/>
      <c r="U359" s="441"/>
      <c r="V359" s="257"/>
      <c r="W359" s="442"/>
      <c r="X359" s="442"/>
      <c r="Y359" s="442"/>
      <c r="Z359" s="443"/>
      <c r="AA359" s="443"/>
      <c r="AB359" s="443"/>
      <c r="AC359" s="317" t="str">
        <f>IFERROR(VLOOKUP(Z359,【参考】数式用!$A$4:$B$54,2,FALSE),"")</f>
        <v/>
      </c>
      <c r="AD359" s="209"/>
      <c r="AE359" s="208" t="str">
        <f>IF(B359="","",IF(AO359="総合事業","数式を削除して手入力",IFERROR(INDEX(【参考】数式用!$AT$3:$AV$452,MATCH(Q359&amp;V359,【参考】数式用!$AS$3:$AS$452,0),MATCH(VLOOKUP(Z359,【参考】数式用!$AW$2:$AX$53,2,FALSE),【参考】数式用!$AT$2:$AV$2,0)),10)))</f>
        <v/>
      </c>
    </row>
    <row r="360" spans="1:31" ht="49.8" customHeight="1">
      <c r="A360" s="431">
        <f t="shared" si="7"/>
        <v>311</v>
      </c>
      <c r="B360" s="433"/>
      <c r="C360" s="434"/>
      <c r="D360" s="434"/>
      <c r="E360" s="434"/>
      <c r="F360" s="434"/>
      <c r="G360" s="434"/>
      <c r="H360" s="434"/>
      <c r="I360" s="434"/>
      <c r="J360" s="434"/>
      <c r="K360" s="435"/>
      <c r="L360" s="436"/>
      <c r="M360" s="437"/>
      <c r="N360" s="437"/>
      <c r="O360" s="437"/>
      <c r="P360" s="438"/>
      <c r="Q360" s="439"/>
      <c r="R360" s="440"/>
      <c r="S360" s="440"/>
      <c r="T360" s="440"/>
      <c r="U360" s="441"/>
      <c r="V360" s="257"/>
      <c r="W360" s="442"/>
      <c r="X360" s="442"/>
      <c r="Y360" s="442"/>
      <c r="Z360" s="443"/>
      <c r="AA360" s="443"/>
      <c r="AB360" s="443"/>
      <c r="AC360" s="317" t="str">
        <f>IFERROR(VLOOKUP(Z360,【参考】数式用!$A$4:$B$54,2,FALSE),"")</f>
        <v/>
      </c>
      <c r="AD360" s="209"/>
      <c r="AE360" s="208" t="str">
        <f>IF(B360="","",IF(AO360="総合事業","数式を削除して手入力",IFERROR(INDEX(【参考】数式用!$AT$3:$AV$452,MATCH(Q360&amp;V360,【参考】数式用!$AS$3:$AS$452,0),MATCH(VLOOKUP(Z360,【参考】数式用!$AW$2:$AX$53,2,FALSE),【参考】数式用!$AT$2:$AV$2,0)),10)))</f>
        <v/>
      </c>
    </row>
    <row r="361" spans="1:31" ht="49.8" customHeight="1">
      <c r="A361" s="431">
        <f t="shared" si="7"/>
        <v>312</v>
      </c>
      <c r="B361" s="433"/>
      <c r="C361" s="434"/>
      <c r="D361" s="434"/>
      <c r="E361" s="434"/>
      <c r="F361" s="434"/>
      <c r="G361" s="434"/>
      <c r="H361" s="434"/>
      <c r="I361" s="434"/>
      <c r="J361" s="434"/>
      <c r="K361" s="435"/>
      <c r="L361" s="436"/>
      <c r="M361" s="437"/>
      <c r="N361" s="437"/>
      <c r="O361" s="437"/>
      <c r="P361" s="438"/>
      <c r="Q361" s="439"/>
      <c r="R361" s="440"/>
      <c r="S361" s="440"/>
      <c r="T361" s="440"/>
      <c r="U361" s="441"/>
      <c r="V361" s="257"/>
      <c r="W361" s="442"/>
      <c r="X361" s="442"/>
      <c r="Y361" s="442"/>
      <c r="Z361" s="443"/>
      <c r="AA361" s="443"/>
      <c r="AB361" s="443"/>
      <c r="AC361" s="317" t="str">
        <f>IFERROR(VLOOKUP(Z361,【参考】数式用!$A$4:$B$54,2,FALSE),"")</f>
        <v/>
      </c>
      <c r="AD361" s="209"/>
      <c r="AE361" s="208" t="str">
        <f>IF(B361="","",IF(AO361="総合事業","数式を削除して手入力",IFERROR(INDEX(【参考】数式用!$AT$3:$AV$452,MATCH(Q361&amp;V361,【参考】数式用!$AS$3:$AS$452,0),MATCH(VLOOKUP(Z361,【参考】数式用!$AW$2:$AX$53,2,FALSE),【参考】数式用!$AT$2:$AV$2,0)),10)))</f>
        <v/>
      </c>
    </row>
    <row r="362" spans="1:31" ht="49.8" customHeight="1">
      <c r="A362" s="431">
        <f t="shared" si="7"/>
        <v>313</v>
      </c>
      <c r="B362" s="433"/>
      <c r="C362" s="434"/>
      <c r="D362" s="434"/>
      <c r="E362" s="434"/>
      <c r="F362" s="434"/>
      <c r="G362" s="434"/>
      <c r="H362" s="434"/>
      <c r="I362" s="434"/>
      <c r="J362" s="434"/>
      <c r="K362" s="435"/>
      <c r="L362" s="436"/>
      <c r="M362" s="437"/>
      <c r="N362" s="437"/>
      <c r="O362" s="437"/>
      <c r="P362" s="438"/>
      <c r="Q362" s="439"/>
      <c r="R362" s="440"/>
      <c r="S362" s="440"/>
      <c r="T362" s="440"/>
      <c r="U362" s="441"/>
      <c r="V362" s="257"/>
      <c r="W362" s="442"/>
      <c r="X362" s="442"/>
      <c r="Y362" s="442"/>
      <c r="Z362" s="443"/>
      <c r="AA362" s="443"/>
      <c r="AB362" s="443"/>
      <c r="AC362" s="317" t="str">
        <f>IFERROR(VLOOKUP(Z362,【参考】数式用!$A$4:$B$54,2,FALSE),"")</f>
        <v/>
      </c>
      <c r="AD362" s="209"/>
      <c r="AE362" s="208" t="str">
        <f>IF(B362="","",IF(AO362="総合事業","数式を削除して手入力",IFERROR(INDEX(【参考】数式用!$AT$3:$AV$452,MATCH(Q362&amp;V362,【参考】数式用!$AS$3:$AS$452,0),MATCH(VLOOKUP(Z362,【参考】数式用!$AW$2:$AX$53,2,FALSE),【参考】数式用!$AT$2:$AV$2,0)),10)))</f>
        <v/>
      </c>
    </row>
    <row r="363" spans="1:31" ht="49.8" customHeight="1">
      <c r="A363" s="431">
        <f t="shared" si="7"/>
        <v>314</v>
      </c>
      <c r="B363" s="433"/>
      <c r="C363" s="434"/>
      <c r="D363" s="434"/>
      <c r="E363" s="434"/>
      <c r="F363" s="434"/>
      <c r="G363" s="434"/>
      <c r="H363" s="434"/>
      <c r="I363" s="434"/>
      <c r="J363" s="434"/>
      <c r="K363" s="435"/>
      <c r="L363" s="436"/>
      <c r="M363" s="437"/>
      <c r="N363" s="437"/>
      <c r="O363" s="437"/>
      <c r="P363" s="438"/>
      <c r="Q363" s="439"/>
      <c r="R363" s="440"/>
      <c r="S363" s="440"/>
      <c r="T363" s="440"/>
      <c r="U363" s="441"/>
      <c r="V363" s="257"/>
      <c r="W363" s="442"/>
      <c r="X363" s="442"/>
      <c r="Y363" s="442"/>
      <c r="Z363" s="444"/>
      <c r="AA363" s="445"/>
      <c r="AB363" s="446"/>
      <c r="AC363" s="317" t="str">
        <f>IFERROR(VLOOKUP(Z363,【参考】数式用!$A$4:$B$54,2,FALSE),"")</f>
        <v/>
      </c>
      <c r="AD363" s="209"/>
      <c r="AE363" s="208" t="str">
        <f>IF(B363="","",IF(AO363="総合事業","数式を削除して手入力",IFERROR(INDEX(【参考】数式用!$AT$3:$AV$452,MATCH(Q363&amp;V363,【参考】数式用!$AS$3:$AS$452,0),MATCH(VLOOKUP(Z363,【参考】数式用!$AW$2:$AX$53,2,FALSE),【参考】数式用!$AT$2:$AV$2,0)),10)))</f>
        <v/>
      </c>
    </row>
    <row r="364" spans="1:31" ht="49.8" customHeight="1">
      <c r="A364" s="431">
        <f t="shared" si="7"/>
        <v>315</v>
      </c>
      <c r="B364" s="433"/>
      <c r="C364" s="434"/>
      <c r="D364" s="434"/>
      <c r="E364" s="434"/>
      <c r="F364" s="434"/>
      <c r="G364" s="434"/>
      <c r="H364" s="434"/>
      <c r="I364" s="434"/>
      <c r="J364" s="434"/>
      <c r="K364" s="435"/>
      <c r="L364" s="436"/>
      <c r="M364" s="437"/>
      <c r="N364" s="437"/>
      <c r="O364" s="437"/>
      <c r="P364" s="438"/>
      <c r="Q364" s="439"/>
      <c r="R364" s="440"/>
      <c r="S364" s="440"/>
      <c r="T364" s="440"/>
      <c r="U364" s="441"/>
      <c r="V364" s="257"/>
      <c r="W364" s="442"/>
      <c r="X364" s="442"/>
      <c r="Y364" s="442"/>
      <c r="Z364" s="443"/>
      <c r="AA364" s="443"/>
      <c r="AB364" s="443"/>
      <c r="AC364" s="317" t="str">
        <f>IFERROR(VLOOKUP(Z364,【参考】数式用!$A$4:$B$54,2,FALSE),"")</f>
        <v/>
      </c>
      <c r="AD364" s="209"/>
      <c r="AE364" s="208" t="str">
        <f>IF(B364="","",IF(AO364="総合事業","数式を削除して手入力",IFERROR(INDEX(【参考】数式用!$AT$3:$AV$452,MATCH(Q364&amp;V364,【参考】数式用!$AS$3:$AS$452,0),MATCH(VLOOKUP(Z364,【参考】数式用!$AW$2:$AX$53,2,FALSE),【参考】数式用!$AT$2:$AV$2,0)),10)))</f>
        <v/>
      </c>
    </row>
    <row r="365" spans="1:31" ht="49.8" customHeight="1">
      <c r="A365" s="431">
        <f t="shared" si="7"/>
        <v>316</v>
      </c>
      <c r="B365" s="433"/>
      <c r="C365" s="434"/>
      <c r="D365" s="434"/>
      <c r="E365" s="434"/>
      <c r="F365" s="434"/>
      <c r="G365" s="434"/>
      <c r="H365" s="434"/>
      <c r="I365" s="434"/>
      <c r="J365" s="434"/>
      <c r="K365" s="435"/>
      <c r="L365" s="436"/>
      <c r="M365" s="437"/>
      <c r="N365" s="437"/>
      <c r="O365" s="437"/>
      <c r="P365" s="438"/>
      <c r="Q365" s="439"/>
      <c r="R365" s="440"/>
      <c r="S365" s="440"/>
      <c r="T365" s="440"/>
      <c r="U365" s="441"/>
      <c r="V365" s="257"/>
      <c r="W365" s="442"/>
      <c r="X365" s="442"/>
      <c r="Y365" s="442"/>
      <c r="Z365" s="442"/>
      <c r="AA365" s="442"/>
      <c r="AB365" s="442"/>
      <c r="AC365" s="317" t="str">
        <f>IFERROR(VLOOKUP(Z365,【参考】数式用!$A$4:$B$54,2,FALSE),"")</f>
        <v/>
      </c>
      <c r="AD365" s="209"/>
      <c r="AE365" s="208" t="str">
        <f>IF(B365="","",IF(AO365="総合事業","数式を削除して手入力",IFERROR(INDEX(【参考】数式用!$AT$3:$AV$452,MATCH(Q365&amp;V365,【参考】数式用!$AS$3:$AS$452,0),MATCH(VLOOKUP(Z365,【参考】数式用!$AW$2:$AX$53,2,FALSE),【参考】数式用!$AT$2:$AV$2,0)),10)))</f>
        <v/>
      </c>
    </row>
    <row r="366" spans="1:31" ht="49.8" customHeight="1">
      <c r="A366" s="431">
        <f t="shared" si="7"/>
        <v>317</v>
      </c>
      <c r="B366" s="433"/>
      <c r="C366" s="434"/>
      <c r="D366" s="434"/>
      <c r="E366" s="434"/>
      <c r="F366" s="434"/>
      <c r="G366" s="434"/>
      <c r="H366" s="434"/>
      <c r="I366" s="434"/>
      <c r="J366" s="434"/>
      <c r="K366" s="435"/>
      <c r="L366" s="436"/>
      <c r="M366" s="437"/>
      <c r="N366" s="437"/>
      <c r="O366" s="437"/>
      <c r="P366" s="438"/>
      <c r="Q366" s="439"/>
      <c r="R366" s="440"/>
      <c r="S366" s="440"/>
      <c r="T366" s="440"/>
      <c r="U366" s="441"/>
      <c r="V366" s="257"/>
      <c r="W366" s="442"/>
      <c r="X366" s="442"/>
      <c r="Y366" s="442"/>
      <c r="Z366" s="443"/>
      <c r="AA366" s="443"/>
      <c r="AB366" s="443"/>
      <c r="AC366" s="317" t="str">
        <f>IFERROR(VLOOKUP(Z366,【参考】数式用!$A$4:$B$54,2,FALSE),"")</f>
        <v/>
      </c>
      <c r="AD366" s="209"/>
      <c r="AE366" s="208" t="str">
        <f>IF(B366="","",IF(AO366="総合事業","数式を削除して手入力",IFERROR(INDEX(【参考】数式用!$AT$3:$AV$452,MATCH(Q366&amp;V366,【参考】数式用!$AS$3:$AS$452,0),MATCH(VLOOKUP(Z366,【参考】数式用!$AW$2:$AX$53,2,FALSE),【参考】数式用!$AT$2:$AV$2,0)),10)))</f>
        <v/>
      </c>
    </row>
    <row r="367" spans="1:31" ht="49.8" customHeight="1">
      <c r="A367" s="431">
        <f t="shared" si="7"/>
        <v>318</v>
      </c>
      <c r="B367" s="433"/>
      <c r="C367" s="434"/>
      <c r="D367" s="434"/>
      <c r="E367" s="434"/>
      <c r="F367" s="434"/>
      <c r="G367" s="434"/>
      <c r="H367" s="434"/>
      <c r="I367" s="434"/>
      <c r="J367" s="434"/>
      <c r="K367" s="435"/>
      <c r="L367" s="436"/>
      <c r="M367" s="437"/>
      <c r="N367" s="437"/>
      <c r="O367" s="437"/>
      <c r="P367" s="438"/>
      <c r="Q367" s="439"/>
      <c r="R367" s="440"/>
      <c r="S367" s="440"/>
      <c r="T367" s="440"/>
      <c r="U367" s="441"/>
      <c r="V367" s="257"/>
      <c r="W367" s="442"/>
      <c r="X367" s="442"/>
      <c r="Y367" s="442"/>
      <c r="Z367" s="443"/>
      <c r="AA367" s="443"/>
      <c r="AB367" s="443"/>
      <c r="AC367" s="317" t="str">
        <f>IFERROR(VLOOKUP(Z367,【参考】数式用!$A$4:$B$54,2,FALSE),"")</f>
        <v/>
      </c>
      <c r="AD367" s="209"/>
      <c r="AE367" s="208" t="str">
        <f>IF(B367="","",IF(AO367="総合事業","数式を削除して手入力",IFERROR(INDEX(【参考】数式用!$AT$3:$AV$452,MATCH(Q367&amp;V367,【参考】数式用!$AS$3:$AS$452,0),MATCH(VLOOKUP(Z367,【参考】数式用!$AW$2:$AX$53,2,FALSE),【参考】数式用!$AT$2:$AV$2,0)),10)))</f>
        <v/>
      </c>
    </row>
    <row r="368" spans="1:31" ht="49.8" customHeight="1">
      <c r="A368" s="431">
        <f t="shared" si="7"/>
        <v>319</v>
      </c>
      <c r="B368" s="433"/>
      <c r="C368" s="434"/>
      <c r="D368" s="434"/>
      <c r="E368" s="434"/>
      <c r="F368" s="434"/>
      <c r="G368" s="434"/>
      <c r="H368" s="434"/>
      <c r="I368" s="434"/>
      <c r="J368" s="434"/>
      <c r="K368" s="435"/>
      <c r="L368" s="436"/>
      <c r="M368" s="437"/>
      <c r="N368" s="437"/>
      <c r="O368" s="437"/>
      <c r="P368" s="438"/>
      <c r="Q368" s="439"/>
      <c r="R368" s="440"/>
      <c r="S368" s="440"/>
      <c r="T368" s="440"/>
      <c r="U368" s="441"/>
      <c r="V368" s="257"/>
      <c r="W368" s="442"/>
      <c r="X368" s="442"/>
      <c r="Y368" s="442"/>
      <c r="Z368" s="443"/>
      <c r="AA368" s="443"/>
      <c r="AB368" s="443"/>
      <c r="AC368" s="317" t="str">
        <f>IFERROR(VLOOKUP(Z368,【参考】数式用!$A$4:$B$54,2,FALSE),"")</f>
        <v/>
      </c>
      <c r="AD368" s="209"/>
      <c r="AE368" s="208" t="str">
        <f>IF(B368="","",IF(AO368="総合事業","数式を削除して手入力",IFERROR(INDEX(【参考】数式用!$AT$3:$AV$452,MATCH(Q368&amp;V368,【参考】数式用!$AS$3:$AS$452,0),MATCH(VLOOKUP(Z368,【参考】数式用!$AW$2:$AX$53,2,FALSE),【参考】数式用!$AT$2:$AV$2,0)),10)))</f>
        <v/>
      </c>
    </row>
    <row r="369" spans="1:31" ht="49.8" customHeight="1">
      <c r="A369" s="431">
        <f t="shared" si="7"/>
        <v>320</v>
      </c>
      <c r="B369" s="433"/>
      <c r="C369" s="434"/>
      <c r="D369" s="434"/>
      <c r="E369" s="434"/>
      <c r="F369" s="434"/>
      <c r="G369" s="434"/>
      <c r="H369" s="434"/>
      <c r="I369" s="434"/>
      <c r="J369" s="434"/>
      <c r="K369" s="435"/>
      <c r="L369" s="436"/>
      <c r="M369" s="437"/>
      <c r="N369" s="437"/>
      <c r="O369" s="437"/>
      <c r="P369" s="438"/>
      <c r="Q369" s="439"/>
      <c r="R369" s="440"/>
      <c r="S369" s="440"/>
      <c r="T369" s="440"/>
      <c r="U369" s="441"/>
      <c r="V369" s="257"/>
      <c r="W369" s="442"/>
      <c r="X369" s="442"/>
      <c r="Y369" s="442"/>
      <c r="Z369" s="443"/>
      <c r="AA369" s="443"/>
      <c r="AB369" s="443"/>
      <c r="AC369" s="317" t="str">
        <f>IFERROR(VLOOKUP(Z369,【参考】数式用!$A$4:$B$54,2,FALSE),"")</f>
        <v/>
      </c>
      <c r="AD369" s="209"/>
      <c r="AE369" s="208" t="str">
        <f>IF(B369="","",IF(AO369="総合事業","数式を削除して手入力",IFERROR(INDEX(【参考】数式用!$AT$3:$AV$452,MATCH(Q369&amp;V369,【参考】数式用!$AS$3:$AS$452,0),MATCH(VLOOKUP(Z369,【参考】数式用!$AW$2:$AX$53,2,FALSE),【参考】数式用!$AT$2:$AV$2,0)),10)))</f>
        <v/>
      </c>
    </row>
    <row r="370" spans="1:31" ht="49.8" customHeight="1">
      <c r="A370" s="431">
        <f t="shared" si="7"/>
        <v>321</v>
      </c>
      <c r="B370" s="433"/>
      <c r="C370" s="434"/>
      <c r="D370" s="434"/>
      <c r="E370" s="434"/>
      <c r="F370" s="434"/>
      <c r="G370" s="434"/>
      <c r="H370" s="434"/>
      <c r="I370" s="434"/>
      <c r="J370" s="434"/>
      <c r="K370" s="435"/>
      <c r="L370" s="436"/>
      <c r="M370" s="437"/>
      <c r="N370" s="437"/>
      <c r="O370" s="437"/>
      <c r="P370" s="438"/>
      <c r="Q370" s="439"/>
      <c r="R370" s="440"/>
      <c r="S370" s="440"/>
      <c r="T370" s="440"/>
      <c r="U370" s="441"/>
      <c r="V370" s="257"/>
      <c r="W370" s="442"/>
      <c r="X370" s="442"/>
      <c r="Y370" s="442"/>
      <c r="Z370" s="443"/>
      <c r="AA370" s="443"/>
      <c r="AB370" s="443"/>
      <c r="AC370" s="317" t="str">
        <f>IFERROR(VLOOKUP(Z370,【参考】数式用!$A$4:$B$54,2,FALSE),"")</f>
        <v/>
      </c>
      <c r="AD370" s="209"/>
      <c r="AE370" s="208" t="str">
        <f>IF(B370="","",IF(AO370="総合事業","数式を削除して手入力",IFERROR(INDEX(【参考】数式用!$AT$3:$AV$452,MATCH(Q370&amp;V370,【参考】数式用!$AS$3:$AS$452,0),MATCH(VLOOKUP(Z370,【参考】数式用!$AW$2:$AX$53,2,FALSE),【参考】数式用!$AT$2:$AV$2,0)),10)))</f>
        <v/>
      </c>
    </row>
    <row r="371" spans="1:31" ht="49.8" customHeight="1">
      <c r="A371" s="431">
        <f t="shared" si="7"/>
        <v>322</v>
      </c>
      <c r="B371" s="433"/>
      <c r="C371" s="434"/>
      <c r="D371" s="434"/>
      <c r="E371" s="434"/>
      <c r="F371" s="434"/>
      <c r="G371" s="434"/>
      <c r="H371" s="434"/>
      <c r="I371" s="434"/>
      <c r="J371" s="434"/>
      <c r="K371" s="435"/>
      <c r="L371" s="436"/>
      <c r="M371" s="437"/>
      <c r="N371" s="437"/>
      <c r="O371" s="437"/>
      <c r="P371" s="438"/>
      <c r="Q371" s="439"/>
      <c r="R371" s="440"/>
      <c r="S371" s="440"/>
      <c r="T371" s="440"/>
      <c r="U371" s="441"/>
      <c r="V371" s="257"/>
      <c r="W371" s="442"/>
      <c r="X371" s="442"/>
      <c r="Y371" s="442"/>
      <c r="Z371" s="443"/>
      <c r="AA371" s="443"/>
      <c r="AB371" s="443"/>
      <c r="AC371" s="317" t="str">
        <f>IFERROR(VLOOKUP(Z371,【参考】数式用!$A$4:$B$54,2,FALSE),"")</f>
        <v/>
      </c>
      <c r="AD371" s="209"/>
      <c r="AE371" s="208" t="str">
        <f>IF(B371="","",IF(AO371="総合事業","数式を削除して手入力",IFERROR(INDEX(【参考】数式用!$AT$3:$AV$452,MATCH(Q371&amp;V371,【参考】数式用!$AS$3:$AS$452,0),MATCH(VLOOKUP(Z371,【参考】数式用!$AW$2:$AX$53,2,FALSE),【参考】数式用!$AT$2:$AV$2,0)),10)))</f>
        <v/>
      </c>
    </row>
    <row r="372" spans="1:31" ht="49.8" customHeight="1">
      <c r="A372" s="431">
        <f t="shared" si="7"/>
        <v>323</v>
      </c>
      <c r="B372" s="433"/>
      <c r="C372" s="434"/>
      <c r="D372" s="434"/>
      <c r="E372" s="434"/>
      <c r="F372" s="434"/>
      <c r="G372" s="434"/>
      <c r="H372" s="434"/>
      <c r="I372" s="434"/>
      <c r="J372" s="434"/>
      <c r="K372" s="435"/>
      <c r="L372" s="436"/>
      <c r="M372" s="437"/>
      <c r="N372" s="437"/>
      <c r="O372" s="437"/>
      <c r="P372" s="438"/>
      <c r="Q372" s="439"/>
      <c r="R372" s="440"/>
      <c r="S372" s="440"/>
      <c r="T372" s="440"/>
      <c r="U372" s="441"/>
      <c r="V372" s="257"/>
      <c r="W372" s="442"/>
      <c r="X372" s="442"/>
      <c r="Y372" s="442"/>
      <c r="Z372" s="443"/>
      <c r="AA372" s="443"/>
      <c r="AB372" s="443"/>
      <c r="AC372" s="317" t="str">
        <f>IFERROR(VLOOKUP(Z372,【参考】数式用!$A$4:$B$54,2,FALSE),"")</f>
        <v/>
      </c>
      <c r="AD372" s="209"/>
      <c r="AE372" s="208" t="str">
        <f>IF(B372="","",IF(AO372="総合事業","数式を削除して手入力",IFERROR(INDEX(【参考】数式用!$AT$3:$AV$452,MATCH(Q372&amp;V372,【参考】数式用!$AS$3:$AS$452,0),MATCH(VLOOKUP(Z372,【参考】数式用!$AW$2:$AX$53,2,FALSE),【参考】数式用!$AT$2:$AV$2,0)),10)))</f>
        <v/>
      </c>
    </row>
    <row r="373" spans="1:31" ht="49.8" customHeight="1">
      <c r="A373" s="431">
        <f t="shared" si="7"/>
        <v>324</v>
      </c>
      <c r="B373" s="433"/>
      <c r="C373" s="434"/>
      <c r="D373" s="434"/>
      <c r="E373" s="434"/>
      <c r="F373" s="434"/>
      <c r="G373" s="434"/>
      <c r="H373" s="434"/>
      <c r="I373" s="434"/>
      <c r="J373" s="434"/>
      <c r="K373" s="435"/>
      <c r="L373" s="436"/>
      <c r="M373" s="437"/>
      <c r="N373" s="437"/>
      <c r="O373" s="437"/>
      <c r="P373" s="438"/>
      <c r="Q373" s="439"/>
      <c r="R373" s="440"/>
      <c r="S373" s="440"/>
      <c r="T373" s="440"/>
      <c r="U373" s="441"/>
      <c r="V373" s="257"/>
      <c r="W373" s="442"/>
      <c r="X373" s="442"/>
      <c r="Y373" s="442"/>
      <c r="Z373" s="443"/>
      <c r="AA373" s="443"/>
      <c r="AB373" s="443"/>
      <c r="AC373" s="317" t="str">
        <f>IFERROR(VLOOKUP(Z373,【参考】数式用!$A$4:$B$54,2,FALSE),"")</f>
        <v/>
      </c>
      <c r="AD373" s="209"/>
      <c r="AE373" s="208" t="str">
        <f>IF(B373="","",IF(AO373="総合事業","数式を削除して手入力",IFERROR(INDEX(【参考】数式用!$AT$3:$AV$452,MATCH(Q373&amp;V373,【参考】数式用!$AS$3:$AS$452,0),MATCH(VLOOKUP(Z373,【参考】数式用!$AW$2:$AX$53,2,FALSE),【参考】数式用!$AT$2:$AV$2,0)),10)))</f>
        <v/>
      </c>
    </row>
    <row r="374" spans="1:31" ht="49.8" customHeight="1">
      <c r="A374" s="431">
        <f t="shared" si="7"/>
        <v>325</v>
      </c>
      <c r="B374" s="433"/>
      <c r="C374" s="434"/>
      <c r="D374" s="434"/>
      <c r="E374" s="434"/>
      <c r="F374" s="434"/>
      <c r="G374" s="434"/>
      <c r="H374" s="434"/>
      <c r="I374" s="434"/>
      <c r="J374" s="434"/>
      <c r="K374" s="435"/>
      <c r="L374" s="436"/>
      <c r="M374" s="437"/>
      <c r="N374" s="437"/>
      <c r="O374" s="437"/>
      <c r="P374" s="438"/>
      <c r="Q374" s="439"/>
      <c r="R374" s="440"/>
      <c r="S374" s="440"/>
      <c r="T374" s="440"/>
      <c r="U374" s="441"/>
      <c r="V374" s="257"/>
      <c r="W374" s="442"/>
      <c r="X374" s="442"/>
      <c r="Y374" s="442"/>
      <c r="Z374" s="443"/>
      <c r="AA374" s="443"/>
      <c r="AB374" s="443"/>
      <c r="AC374" s="317" t="str">
        <f>IFERROR(VLOOKUP(Z374,【参考】数式用!$A$4:$B$54,2,FALSE),"")</f>
        <v/>
      </c>
      <c r="AD374" s="209"/>
      <c r="AE374" s="208" t="str">
        <f>IF(B374="","",IF(AO374="総合事業","数式を削除して手入力",IFERROR(INDEX(【参考】数式用!$AT$3:$AV$452,MATCH(Q374&amp;V374,【参考】数式用!$AS$3:$AS$452,0),MATCH(VLOOKUP(Z374,【参考】数式用!$AW$2:$AX$53,2,FALSE),【参考】数式用!$AT$2:$AV$2,0)),10)))</f>
        <v/>
      </c>
    </row>
    <row r="375" spans="1:31" ht="49.8" customHeight="1">
      <c r="A375" s="431">
        <f t="shared" si="7"/>
        <v>326</v>
      </c>
      <c r="B375" s="433"/>
      <c r="C375" s="434"/>
      <c r="D375" s="434"/>
      <c r="E375" s="434"/>
      <c r="F375" s="434"/>
      <c r="G375" s="434"/>
      <c r="H375" s="434"/>
      <c r="I375" s="434"/>
      <c r="J375" s="434"/>
      <c r="K375" s="435"/>
      <c r="L375" s="436"/>
      <c r="M375" s="437"/>
      <c r="N375" s="437"/>
      <c r="O375" s="437"/>
      <c r="P375" s="438"/>
      <c r="Q375" s="439"/>
      <c r="R375" s="440"/>
      <c r="S375" s="440"/>
      <c r="T375" s="440"/>
      <c r="U375" s="441"/>
      <c r="V375" s="257"/>
      <c r="W375" s="442"/>
      <c r="X375" s="442"/>
      <c r="Y375" s="442"/>
      <c r="Z375" s="443"/>
      <c r="AA375" s="443"/>
      <c r="AB375" s="443"/>
      <c r="AC375" s="317" t="str">
        <f>IFERROR(VLOOKUP(Z375,【参考】数式用!$A$4:$B$54,2,FALSE),"")</f>
        <v/>
      </c>
      <c r="AD375" s="209"/>
      <c r="AE375" s="208" t="str">
        <f>IF(B375="","",IF(AO375="総合事業","数式を削除して手入力",IFERROR(INDEX(【参考】数式用!$AT$3:$AV$452,MATCH(Q375&amp;V375,【参考】数式用!$AS$3:$AS$452,0),MATCH(VLOOKUP(Z375,【参考】数式用!$AW$2:$AX$53,2,FALSE),【参考】数式用!$AT$2:$AV$2,0)),10)))</f>
        <v/>
      </c>
    </row>
    <row r="376" spans="1:31" ht="49.8" customHeight="1">
      <c r="A376" s="431">
        <f t="shared" si="7"/>
        <v>327</v>
      </c>
      <c r="B376" s="433"/>
      <c r="C376" s="434"/>
      <c r="D376" s="434"/>
      <c r="E376" s="434"/>
      <c r="F376" s="434"/>
      <c r="G376" s="434"/>
      <c r="H376" s="434"/>
      <c r="I376" s="434"/>
      <c r="J376" s="434"/>
      <c r="K376" s="435"/>
      <c r="L376" s="436"/>
      <c r="M376" s="437"/>
      <c r="N376" s="437"/>
      <c r="O376" s="437"/>
      <c r="P376" s="438"/>
      <c r="Q376" s="439"/>
      <c r="R376" s="440"/>
      <c r="S376" s="440"/>
      <c r="T376" s="440"/>
      <c r="U376" s="441"/>
      <c r="V376" s="257"/>
      <c r="W376" s="442"/>
      <c r="X376" s="442"/>
      <c r="Y376" s="442"/>
      <c r="Z376" s="443"/>
      <c r="AA376" s="443"/>
      <c r="AB376" s="443"/>
      <c r="AC376" s="317" t="str">
        <f>IFERROR(VLOOKUP(Z376,【参考】数式用!$A$4:$B$54,2,FALSE),"")</f>
        <v/>
      </c>
      <c r="AD376" s="209"/>
      <c r="AE376" s="208" t="str">
        <f>IF(B376="","",IF(AO376="総合事業","数式を削除して手入力",IFERROR(INDEX(【参考】数式用!$AT$3:$AV$452,MATCH(Q376&amp;V376,【参考】数式用!$AS$3:$AS$452,0),MATCH(VLOOKUP(Z376,【参考】数式用!$AW$2:$AX$53,2,FALSE),【参考】数式用!$AT$2:$AV$2,0)),10)))</f>
        <v/>
      </c>
    </row>
    <row r="377" spans="1:31" ht="49.8" customHeight="1">
      <c r="A377" s="431">
        <f t="shared" si="7"/>
        <v>328</v>
      </c>
      <c r="B377" s="433"/>
      <c r="C377" s="434"/>
      <c r="D377" s="434"/>
      <c r="E377" s="434"/>
      <c r="F377" s="434"/>
      <c r="G377" s="434"/>
      <c r="H377" s="434"/>
      <c r="I377" s="434"/>
      <c r="J377" s="434"/>
      <c r="K377" s="435"/>
      <c r="L377" s="436"/>
      <c r="M377" s="437"/>
      <c r="N377" s="437"/>
      <c r="O377" s="437"/>
      <c r="P377" s="438"/>
      <c r="Q377" s="439"/>
      <c r="R377" s="440"/>
      <c r="S377" s="440"/>
      <c r="T377" s="440"/>
      <c r="U377" s="441"/>
      <c r="V377" s="257"/>
      <c r="W377" s="442"/>
      <c r="X377" s="442"/>
      <c r="Y377" s="442"/>
      <c r="Z377" s="443"/>
      <c r="AA377" s="443"/>
      <c r="AB377" s="443"/>
      <c r="AC377" s="317" t="str">
        <f>IFERROR(VLOOKUP(Z377,【参考】数式用!$A$4:$B$54,2,FALSE),"")</f>
        <v/>
      </c>
      <c r="AD377" s="209"/>
      <c r="AE377" s="208" t="str">
        <f>IF(B377="","",IF(AO377="総合事業","数式を削除して手入力",IFERROR(INDEX(【参考】数式用!$AT$3:$AV$452,MATCH(Q377&amp;V377,【参考】数式用!$AS$3:$AS$452,0),MATCH(VLOOKUP(Z377,【参考】数式用!$AW$2:$AX$53,2,FALSE),【参考】数式用!$AT$2:$AV$2,0)),10)))</f>
        <v/>
      </c>
    </row>
    <row r="378" spans="1:31" ht="49.8" customHeight="1">
      <c r="A378" s="431">
        <f t="shared" si="7"/>
        <v>329</v>
      </c>
      <c r="B378" s="433"/>
      <c r="C378" s="434"/>
      <c r="D378" s="434"/>
      <c r="E378" s="434"/>
      <c r="F378" s="434"/>
      <c r="G378" s="434"/>
      <c r="H378" s="434"/>
      <c r="I378" s="434"/>
      <c r="J378" s="434"/>
      <c r="K378" s="435"/>
      <c r="L378" s="436"/>
      <c r="M378" s="437"/>
      <c r="N378" s="437"/>
      <c r="O378" s="437"/>
      <c r="P378" s="438"/>
      <c r="Q378" s="439"/>
      <c r="R378" s="440"/>
      <c r="S378" s="440"/>
      <c r="T378" s="440"/>
      <c r="U378" s="441"/>
      <c r="V378" s="257"/>
      <c r="W378" s="442"/>
      <c r="X378" s="442"/>
      <c r="Y378" s="442"/>
      <c r="Z378" s="443"/>
      <c r="AA378" s="443"/>
      <c r="AB378" s="443"/>
      <c r="AC378" s="317" t="str">
        <f>IFERROR(VLOOKUP(Z378,【参考】数式用!$A$4:$B$54,2,FALSE),"")</f>
        <v/>
      </c>
      <c r="AD378" s="209"/>
      <c r="AE378" s="208" t="str">
        <f>IF(B378="","",IF(AO378="総合事業","数式を削除して手入力",IFERROR(INDEX(【参考】数式用!$AT$3:$AV$452,MATCH(Q378&amp;V378,【参考】数式用!$AS$3:$AS$452,0),MATCH(VLOOKUP(Z378,【参考】数式用!$AW$2:$AX$53,2,FALSE),【参考】数式用!$AT$2:$AV$2,0)),10)))</f>
        <v/>
      </c>
    </row>
    <row r="379" spans="1:31" ht="49.8" customHeight="1">
      <c r="A379" s="431">
        <f t="shared" si="7"/>
        <v>330</v>
      </c>
      <c r="B379" s="433"/>
      <c r="C379" s="434"/>
      <c r="D379" s="434"/>
      <c r="E379" s="434"/>
      <c r="F379" s="434"/>
      <c r="G379" s="434"/>
      <c r="H379" s="434"/>
      <c r="I379" s="434"/>
      <c r="J379" s="434"/>
      <c r="K379" s="435"/>
      <c r="L379" s="436"/>
      <c r="M379" s="437"/>
      <c r="N379" s="437"/>
      <c r="O379" s="437"/>
      <c r="P379" s="438"/>
      <c r="Q379" s="439"/>
      <c r="R379" s="440"/>
      <c r="S379" s="440"/>
      <c r="T379" s="440"/>
      <c r="U379" s="441"/>
      <c r="V379" s="257"/>
      <c r="W379" s="442"/>
      <c r="X379" s="442"/>
      <c r="Y379" s="442"/>
      <c r="Z379" s="443"/>
      <c r="AA379" s="443"/>
      <c r="AB379" s="443"/>
      <c r="AC379" s="317" t="str">
        <f>IFERROR(VLOOKUP(Z379,【参考】数式用!$A$4:$B$54,2,FALSE),"")</f>
        <v/>
      </c>
      <c r="AD379" s="209"/>
      <c r="AE379" s="208" t="str">
        <f>IF(B379="","",IF(AO379="総合事業","数式を削除して手入力",IFERROR(INDEX(【参考】数式用!$AT$3:$AV$452,MATCH(Q379&amp;V379,【参考】数式用!$AS$3:$AS$452,0),MATCH(VLOOKUP(Z379,【参考】数式用!$AW$2:$AX$53,2,FALSE),【参考】数式用!$AT$2:$AV$2,0)),10)))</f>
        <v/>
      </c>
    </row>
    <row r="380" spans="1:31" ht="49.8" customHeight="1">
      <c r="A380" s="431">
        <f t="shared" si="7"/>
        <v>331</v>
      </c>
      <c r="B380" s="433"/>
      <c r="C380" s="434"/>
      <c r="D380" s="434"/>
      <c r="E380" s="434"/>
      <c r="F380" s="434"/>
      <c r="G380" s="434"/>
      <c r="H380" s="434"/>
      <c r="I380" s="434"/>
      <c r="J380" s="434"/>
      <c r="K380" s="435"/>
      <c r="L380" s="436"/>
      <c r="M380" s="437"/>
      <c r="N380" s="437"/>
      <c r="O380" s="437"/>
      <c r="P380" s="438"/>
      <c r="Q380" s="439"/>
      <c r="R380" s="440"/>
      <c r="S380" s="440"/>
      <c r="T380" s="440"/>
      <c r="U380" s="441"/>
      <c r="V380" s="257"/>
      <c r="W380" s="442"/>
      <c r="X380" s="442"/>
      <c r="Y380" s="442"/>
      <c r="Z380" s="443"/>
      <c r="AA380" s="443"/>
      <c r="AB380" s="443"/>
      <c r="AC380" s="317" t="str">
        <f>IFERROR(VLOOKUP(Z380,【参考】数式用!$A$4:$B$54,2,FALSE),"")</f>
        <v/>
      </c>
      <c r="AD380" s="209"/>
      <c r="AE380" s="208" t="str">
        <f>IF(B380="","",IF(AO380="総合事業","数式を削除して手入力",IFERROR(INDEX(【参考】数式用!$AT$3:$AV$452,MATCH(Q380&amp;V380,【参考】数式用!$AS$3:$AS$452,0),MATCH(VLOOKUP(Z380,【参考】数式用!$AW$2:$AX$53,2,FALSE),【参考】数式用!$AT$2:$AV$2,0)),10)))</f>
        <v/>
      </c>
    </row>
    <row r="381" spans="1:31" ht="49.8" customHeight="1">
      <c r="A381" s="431">
        <f t="shared" si="7"/>
        <v>332</v>
      </c>
      <c r="B381" s="433"/>
      <c r="C381" s="434"/>
      <c r="D381" s="434"/>
      <c r="E381" s="434"/>
      <c r="F381" s="434"/>
      <c r="G381" s="434"/>
      <c r="H381" s="434"/>
      <c r="I381" s="434"/>
      <c r="J381" s="434"/>
      <c r="K381" s="435"/>
      <c r="L381" s="436"/>
      <c r="M381" s="437"/>
      <c r="N381" s="437"/>
      <c r="O381" s="437"/>
      <c r="P381" s="438"/>
      <c r="Q381" s="439"/>
      <c r="R381" s="440"/>
      <c r="S381" s="440"/>
      <c r="T381" s="440"/>
      <c r="U381" s="441"/>
      <c r="V381" s="257"/>
      <c r="W381" s="442"/>
      <c r="X381" s="442"/>
      <c r="Y381" s="442"/>
      <c r="Z381" s="443"/>
      <c r="AA381" s="443"/>
      <c r="AB381" s="443"/>
      <c r="AC381" s="317" t="str">
        <f>IFERROR(VLOOKUP(Z381,【参考】数式用!$A$4:$B$54,2,FALSE),"")</f>
        <v/>
      </c>
      <c r="AD381" s="209"/>
      <c r="AE381" s="208" t="str">
        <f>IF(B381="","",IF(AO381="総合事業","数式を削除して手入力",IFERROR(INDEX(【参考】数式用!$AT$3:$AV$452,MATCH(Q381&amp;V381,【参考】数式用!$AS$3:$AS$452,0),MATCH(VLOOKUP(Z381,【参考】数式用!$AW$2:$AX$53,2,FALSE),【参考】数式用!$AT$2:$AV$2,0)),10)))</f>
        <v/>
      </c>
    </row>
    <row r="382" spans="1:31" ht="49.8" customHeight="1">
      <c r="A382" s="431">
        <f t="shared" si="7"/>
        <v>333</v>
      </c>
      <c r="B382" s="433"/>
      <c r="C382" s="434"/>
      <c r="D382" s="434"/>
      <c r="E382" s="434"/>
      <c r="F382" s="434"/>
      <c r="G382" s="434"/>
      <c r="H382" s="434"/>
      <c r="I382" s="434"/>
      <c r="J382" s="434"/>
      <c r="K382" s="435"/>
      <c r="L382" s="436"/>
      <c r="M382" s="437"/>
      <c r="N382" s="437"/>
      <c r="O382" s="437"/>
      <c r="P382" s="438"/>
      <c r="Q382" s="439"/>
      <c r="R382" s="440"/>
      <c r="S382" s="440"/>
      <c r="T382" s="440"/>
      <c r="U382" s="441"/>
      <c r="V382" s="257"/>
      <c r="W382" s="442"/>
      <c r="X382" s="442"/>
      <c r="Y382" s="442"/>
      <c r="Z382" s="443"/>
      <c r="AA382" s="443"/>
      <c r="AB382" s="443"/>
      <c r="AC382" s="317" t="str">
        <f>IFERROR(VLOOKUP(Z382,【参考】数式用!$A$4:$B$54,2,FALSE),"")</f>
        <v/>
      </c>
      <c r="AD382" s="209"/>
      <c r="AE382" s="208" t="str">
        <f>IF(B382="","",IF(AO382="総合事業","数式を削除して手入力",IFERROR(INDEX(【参考】数式用!$AT$3:$AV$452,MATCH(Q382&amp;V382,【参考】数式用!$AS$3:$AS$452,0),MATCH(VLOOKUP(Z382,【参考】数式用!$AW$2:$AX$53,2,FALSE),【参考】数式用!$AT$2:$AV$2,0)),10)))</f>
        <v/>
      </c>
    </row>
    <row r="383" spans="1:31" ht="49.8" customHeight="1">
      <c r="A383" s="431">
        <f t="shared" si="7"/>
        <v>334</v>
      </c>
      <c r="B383" s="433"/>
      <c r="C383" s="434"/>
      <c r="D383" s="434"/>
      <c r="E383" s="434"/>
      <c r="F383" s="434"/>
      <c r="G383" s="434"/>
      <c r="H383" s="434"/>
      <c r="I383" s="434"/>
      <c r="J383" s="434"/>
      <c r="K383" s="435"/>
      <c r="L383" s="436"/>
      <c r="M383" s="437"/>
      <c r="N383" s="437"/>
      <c r="O383" s="437"/>
      <c r="P383" s="438"/>
      <c r="Q383" s="439"/>
      <c r="R383" s="440"/>
      <c r="S383" s="440"/>
      <c r="T383" s="440"/>
      <c r="U383" s="441"/>
      <c r="V383" s="257"/>
      <c r="W383" s="442"/>
      <c r="X383" s="442"/>
      <c r="Y383" s="442"/>
      <c r="Z383" s="443"/>
      <c r="AA383" s="443"/>
      <c r="AB383" s="443"/>
      <c r="AC383" s="317" t="str">
        <f>IFERROR(VLOOKUP(Z383,【参考】数式用!$A$4:$B$54,2,FALSE),"")</f>
        <v/>
      </c>
      <c r="AD383" s="209"/>
      <c r="AE383" s="208" t="str">
        <f>IF(B383="","",IF(AO383="総合事業","数式を削除して手入力",IFERROR(INDEX(【参考】数式用!$AT$3:$AV$452,MATCH(Q383&amp;V383,【参考】数式用!$AS$3:$AS$452,0),MATCH(VLOOKUP(Z383,【参考】数式用!$AW$2:$AX$53,2,FALSE),【参考】数式用!$AT$2:$AV$2,0)),10)))</f>
        <v/>
      </c>
    </row>
    <row r="384" spans="1:31" ht="49.8" customHeight="1">
      <c r="A384" s="431">
        <f t="shared" si="7"/>
        <v>335</v>
      </c>
      <c r="B384" s="433"/>
      <c r="C384" s="434"/>
      <c r="D384" s="434"/>
      <c r="E384" s="434"/>
      <c r="F384" s="434"/>
      <c r="G384" s="434"/>
      <c r="H384" s="434"/>
      <c r="I384" s="434"/>
      <c r="J384" s="434"/>
      <c r="K384" s="435"/>
      <c r="L384" s="436"/>
      <c r="M384" s="437"/>
      <c r="N384" s="437"/>
      <c r="O384" s="437"/>
      <c r="P384" s="438"/>
      <c r="Q384" s="439"/>
      <c r="R384" s="440"/>
      <c r="S384" s="440"/>
      <c r="T384" s="440"/>
      <c r="U384" s="441"/>
      <c r="V384" s="257"/>
      <c r="W384" s="442"/>
      <c r="X384" s="442"/>
      <c r="Y384" s="442"/>
      <c r="Z384" s="443"/>
      <c r="AA384" s="443"/>
      <c r="AB384" s="443"/>
      <c r="AC384" s="317" t="str">
        <f>IFERROR(VLOOKUP(Z384,【参考】数式用!$A$4:$B$54,2,FALSE),"")</f>
        <v/>
      </c>
      <c r="AD384" s="209"/>
      <c r="AE384" s="208" t="str">
        <f>IF(B384="","",IF(AO384="総合事業","数式を削除して手入力",IFERROR(INDEX(【参考】数式用!$AT$3:$AV$452,MATCH(Q384&amp;V384,【参考】数式用!$AS$3:$AS$452,0),MATCH(VLOOKUP(Z384,【参考】数式用!$AW$2:$AX$53,2,FALSE),【参考】数式用!$AT$2:$AV$2,0)),10)))</f>
        <v/>
      </c>
    </row>
    <row r="385" spans="1:31" ht="49.8" customHeight="1">
      <c r="A385" s="431">
        <f t="shared" si="7"/>
        <v>336</v>
      </c>
      <c r="B385" s="433"/>
      <c r="C385" s="434"/>
      <c r="D385" s="434"/>
      <c r="E385" s="434"/>
      <c r="F385" s="434"/>
      <c r="G385" s="434"/>
      <c r="H385" s="434"/>
      <c r="I385" s="434"/>
      <c r="J385" s="434"/>
      <c r="K385" s="435"/>
      <c r="L385" s="436"/>
      <c r="M385" s="437"/>
      <c r="N385" s="437"/>
      <c r="O385" s="437"/>
      <c r="P385" s="438"/>
      <c r="Q385" s="439"/>
      <c r="R385" s="440"/>
      <c r="S385" s="440"/>
      <c r="T385" s="440"/>
      <c r="U385" s="441"/>
      <c r="V385" s="257"/>
      <c r="W385" s="442"/>
      <c r="X385" s="442"/>
      <c r="Y385" s="442"/>
      <c r="Z385" s="443"/>
      <c r="AA385" s="443"/>
      <c r="AB385" s="443"/>
      <c r="AC385" s="317" t="str">
        <f>IFERROR(VLOOKUP(Z385,【参考】数式用!$A$4:$B$54,2,FALSE),"")</f>
        <v/>
      </c>
      <c r="AD385" s="209"/>
      <c r="AE385" s="208" t="str">
        <f>IF(B385="","",IF(AO385="総合事業","数式を削除して手入力",IFERROR(INDEX(【参考】数式用!$AT$3:$AV$452,MATCH(Q385&amp;V385,【参考】数式用!$AS$3:$AS$452,0),MATCH(VLOOKUP(Z385,【参考】数式用!$AW$2:$AX$53,2,FALSE),【参考】数式用!$AT$2:$AV$2,0)),10)))</f>
        <v/>
      </c>
    </row>
    <row r="386" spans="1:31" ht="49.8" customHeight="1">
      <c r="A386" s="431">
        <f t="shared" si="7"/>
        <v>337</v>
      </c>
      <c r="B386" s="433"/>
      <c r="C386" s="434"/>
      <c r="D386" s="434"/>
      <c r="E386" s="434"/>
      <c r="F386" s="434"/>
      <c r="G386" s="434"/>
      <c r="H386" s="434"/>
      <c r="I386" s="434"/>
      <c r="J386" s="434"/>
      <c r="K386" s="435"/>
      <c r="L386" s="436"/>
      <c r="M386" s="437"/>
      <c r="N386" s="437"/>
      <c r="O386" s="437"/>
      <c r="P386" s="438"/>
      <c r="Q386" s="439"/>
      <c r="R386" s="440"/>
      <c r="S386" s="440"/>
      <c r="T386" s="440"/>
      <c r="U386" s="441"/>
      <c r="V386" s="257"/>
      <c r="W386" s="442"/>
      <c r="X386" s="442"/>
      <c r="Y386" s="442"/>
      <c r="Z386" s="443"/>
      <c r="AA386" s="443"/>
      <c r="AB386" s="443"/>
      <c r="AC386" s="317" t="str">
        <f>IFERROR(VLOOKUP(Z386,【参考】数式用!$A$4:$B$54,2,FALSE),"")</f>
        <v/>
      </c>
      <c r="AD386" s="209"/>
      <c r="AE386" s="208" t="str">
        <f>IF(B386="","",IF(AO386="総合事業","数式を削除して手入力",IFERROR(INDEX(【参考】数式用!$AT$3:$AV$452,MATCH(Q386&amp;V386,【参考】数式用!$AS$3:$AS$452,0),MATCH(VLOOKUP(Z386,【参考】数式用!$AW$2:$AX$53,2,FALSE),【参考】数式用!$AT$2:$AV$2,0)),10)))</f>
        <v/>
      </c>
    </row>
    <row r="387" spans="1:31" ht="49.8" customHeight="1">
      <c r="A387" s="431">
        <f t="shared" si="7"/>
        <v>338</v>
      </c>
      <c r="B387" s="433"/>
      <c r="C387" s="434"/>
      <c r="D387" s="434"/>
      <c r="E387" s="434"/>
      <c r="F387" s="434"/>
      <c r="G387" s="434"/>
      <c r="H387" s="434"/>
      <c r="I387" s="434"/>
      <c r="J387" s="434"/>
      <c r="K387" s="435"/>
      <c r="L387" s="436"/>
      <c r="M387" s="437"/>
      <c r="N387" s="437"/>
      <c r="O387" s="437"/>
      <c r="P387" s="438"/>
      <c r="Q387" s="439"/>
      <c r="R387" s="440"/>
      <c r="S387" s="440"/>
      <c r="T387" s="440"/>
      <c r="U387" s="441"/>
      <c r="V387" s="257"/>
      <c r="W387" s="442"/>
      <c r="X387" s="442"/>
      <c r="Y387" s="442"/>
      <c r="Z387" s="443"/>
      <c r="AA387" s="443"/>
      <c r="AB387" s="443"/>
      <c r="AC387" s="317" t="str">
        <f>IFERROR(VLOOKUP(Z387,【参考】数式用!$A$4:$B$54,2,FALSE),"")</f>
        <v/>
      </c>
      <c r="AD387" s="209"/>
      <c r="AE387" s="208" t="str">
        <f>IF(B387="","",IF(AO387="総合事業","数式を削除して手入力",IFERROR(INDEX(【参考】数式用!$AT$3:$AV$452,MATCH(Q387&amp;V387,【参考】数式用!$AS$3:$AS$452,0),MATCH(VLOOKUP(Z387,【参考】数式用!$AW$2:$AX$53,2,FALSE),【参考】数式用!$AT$2:$AV$2,0)),10)))</f>
        <v/>
      </c>
    </row>
    <row r="388" spans="1:31" ht="49.8" customHeight="1">
      <c r="A388" s="431">
        <f t="shared" si="7"/>
        <v>339</v>
      </c>
      <c r="B388" s="433"/>
      <c r="C388" s="434"/>
      <c r="D388" s="434"/>
      <c r="E388" s="434"/>
      <c r="F388" s="434"/>
      <c r="G388" s="434"/>
      <c r="H388" s="434"/>
      <c r="I388" s="434"/>
      <c r="J388" s="434"/>
      <c r="K388" s="435"/>
      <c r="L388" s="436"/>
      <c r="M388" s="437"/>
      <c r="N388" s="437"/>
      <c r="O388" s="437"/>
      <c r="P388" s="438"/>
      <c r="Q388" s="439"/>
      <c r="R388" s="440"/>
      <c r="S388" s="440"/>
      <c r="T388" s="440"/>
      <c r="U388" s="441"/>
      <c r="V388" s="257"/>
      <c r="W388" s="442"/>
      <c r="X388" s="442"/>
      <c r="Y388" s="442"/>
      <c r="Z388" s="443"/>
      <c r="AA388" s="443"/>
      <c r="AB388" s="443"/>
      <c r="AC388" s="317" t="str">
        <f>IFERROR(VLOOKUP(Z388,【参考】数式用!$A$4:$B$54,2,FALSE),"")</f>
        <v/>
      </c>
      <c r="AD388" s="209"/>
      <c r="AE388" s="208" t="str">
        <f>IF(B388="","",IF(AO388="総合事業","数式を削除して手入力",IFERROR(INDEX(【参考】数式用!$AT$3:$AV$452,MATCH(Q388&amp;V388,【参考】数式用!$AS$3:$AS$452,0),MATCH(VLOOKUP(Z388,【参考】数式用!$AW$2:$AX$53,2,FALSE),【参考】数式用!$AT$2:$AV$2,0)),10)))</f>
        <v/>
      </c>
    </row>
    <row r="389" spans="1:31" ht="49.8" customHeight="1">
      <c r="A389" s="431">
        <f t="shared" si="7"/>
        <v>340</v>
      </c>
      <c r="B389" s="433"/>
      <c r="C389" s="434"/>
      <c r="D389" s="434"/>
      <c r="E389" s="434"/>
      <c r="F389" s="434"/>
      <c r="G389" s="434"/>
      <c r="H389" s="434"/>
      <c r="I389" s="434"/>
      <c r="J389" s="434"/>
      <c r="K389" s="435"/>
      <c r="L389" s="436"/>
      <c r="M389" s="437"/>
      <c r="N389" s="437"/>
      <c r="O389" s="437"/>
      <c r="P389" s="438"/>
      <c r="Q389" s="439"/>
      <c r="R389" s="440"/>
      <c r="S389" s="440"/>
      <c r="T389" s="440"/>
      <c r="U389" s="441"/>
      <c r="V389" s="257"/>
      <c r="W389" s="442"/>
      <c r="X389" s="442"/>
      <c r="Y389" s="442"/>
      <c r="Z389" s="443"/>
      <c r="AA389" s="443"/>
      <c r="AB389" s="443"/>
      <c r="AC389" s="317" t="str">
        <f>IFERROR(VLOOKUP(Z389,【参考】数式用!$A$4:$B$54,2,FALSE),"")</f>
        <v/>
      </c>
      <c r="AD389" s="209"/>
      <c r="AE389" s="208" t="str">
        <f>IF(B389="","",IF(AO389="総合事業","数式を削除して手入力",IFERROR(INDEX(【参考】数式用!$AT$3:$AV$452,MATCH(Q389&amp;V389,【参考】数式用!$AS$3:$AS$452,0),MATCH(VLOOKUP(Z389,【参考】数式用!$AW$2:$AX$53,2,FALSE),【参考】数式用!$AT$2:$AV$2,0)),10)))</f>
        <v/>
      </c>
    </row>
    <row r="390" spans="1:31" ht="49.8" customHeight="1">
      <c r="A390" s="431">
        <f t="shared" si="7"/>
        <v>341</v>
      </c>
      <c r="B390" s="433"/>
      <c r="C390" s="434"/>
      <c r="D390" s="434"/>
      <c r="E390" s="434"/>
      <c r="F390" s="434"/>
      <c r="G390" s="434"/>
      <c r="H390" s="434"/>
      <c r="I390" s="434"/>
      <c r="J390" s="434"/>
      <c r="K390" s="435"/>
      <c r="L390" s="436"/>
      <c r="M390" s="437"/>
      <c r="N390" s="437"/>
      <c r="O390" s="437"/>
      <c r="P390" s="438"/>
      <c r="Q390" s="439"/>
      <c r="R390" s="440"/>
      <c r="S390" s="440"/>
      <c r="T390" s="440"/>
      <c r="U390" s="441"/>
      <c r="V390" s="257"/>
      <c r="W390" s="442"/>
      <c r="X390" s="442"/>
      <c r="Y390" s="442"/>
      <c r="Z390" s="443"/>
      <c r="AA390" s="443"/>
      <c r="AB390" s="443"/>
      <c r="AC390" s="317" t="str">
        <f>IFERROR(VLOOKUP(Z390,【参考】数式用!$A$4:$B$54,2,FALSE),"")</f>
        <v/>
      </c>
      <c r="AD390" s="209"/>
      <c r="AE390" s="208" t="str">
        <f>IF(B390="","",IF(AO390="総合事業","数式を削除して手入力",IFERROR(INDEX(【参考】数式用!$AT$3:$AV$452,MATCH(Q390&amp;V390,【参考】数式用!$AS$3:$AS$452,0),MATCH(VLOOKUP(Z390,【参考】数式用!$AW$2:$AX$53,2,FALSE),【参考】数式用!$AT$2:$AV$2,0)),10)))</f>
        <v/>
      </c>
    </row>
    <row r="391" spans="1:31" ht="49.8" customHeight="1">
      <c r="A391" s="431">
        <f t="shared" si="7"/>
        <v>342</v>
      </c>
      <c r="B391" s="433"/>
      <c r="C391" s="434"/>
      <c r="D391" s="434"/>
      <c r="E391" s="434"/>
      <c r="F391" s="434"/>
      <c r="G391" s="434"/>
      <c r="H391" s="434"/>
      <c r="I391" s="434"/>
      <c r="J391" s="434"/>
      <c r="K391" s="435"/>
      <c r="L391" s="436"/>
      <c r="M391" s="437"/>
      <c r="N391" s="437"/>
      <c r="O391" s="437"/>
      <c r="P391" s="438"/>
      <c r="Q391" s="439"/>
      <c r="R391" s="440"/>
      <c r="S391" s="440"/>
      <c r="T391" s="440"/>
      <c r="U391" s="441"/>
      <c r="V391" s="257"/>
      <c r="W391" s="442"/>
      <c r="X391" s="442"/>
      <c r="Y391" s="442"/>
      <c r="Z391" s="443"/>
      <c r="AA391" s="443"/>
      <c r="AB391" s="443"/>
      <c r="AC391" s="317" t="str">
        <f>IFERROR(VLOOKUP(Z391,【参考】数式用!$A$4:$B$54,2,FALSE),"")</f>
        <v/>
      </c>
      <c r="AD391" s="209"/>
      <c r="AE391" s="208" t="str">
        <f>IF(B391="","",IF(AO391="総合事業","数式を削除して手入力",IFERROR(INDEX(【参考】数式用!$AT$3:$AV$452,MATCH(Q391&amp;V391,【参考】数式用!$AS$3:$AS$452,0),MATCH(VLOOKUP(Z391,【参考】数式用!$AW$2:$AX$53,2,FALSE),【参考】数式用!$AT$2:$AV$2,0)),10)))</f>
        <v/>
      </c>
    </row>
    <row r="392" spans="1:31" ht="49.8" customHeight="1">
      <c r="A392" s="431">
        <f t="shared" si="7"/>
        <v>343</v>
      </c>
      <c r="B392" s="433"/>
      <c r="C392" s="434"/>
      <c r="D392" s="434"/>
      <c r="E392" s="434"/>
      <c r="F392" s="434"/>
      <c r="G392" s="434"/>
      <c r="H392" s="434"/>
      <c r="I392" s="434"/>
      <c r="J392" s="434"/>
      <c r="K392" s="435"/>
      <c r="L392" s="436"/>
      <c r="M392" s="437"/>
      <c r="N392" s="437"/>
      <c r="O392" s="437"/>
      <c r="P392" s="438"/>
      <c r="Q392" s="439"/>
      <c r="R392" s="440"/>
      <c r="S392" s="440"/>
      <c r="T392" s="440"/>
      <c r="U392" s="441"/>
      <c r="V392" s="257"/>
      <c r="W392" s="442"/>
      <c r="X392" s="442"/>
      <c r="Y392" s="442"/>
      <c r="Z392" s="443"/>
      <c r="AA392" s="443"/>
      <c r="AB392" s="443"/>
      <c r="AC392" s="317" t="str">
        <f>IFERROR(VLOOKUP(Z392,【参考】数式用!$A$4:$B$54,2,FALSE),"")</f>
        <v/>
      </c>
      <c r="AD392" s="209"/>
      <c r="AE392" s="208" t="str">
        <f>IF(B392="","",IF(AO392="総合事業","数式を削除して手入力",IFERROR(INDEX(【参考】数式用!$AT$3:$AV$452,MATCH(Q392&amp;V392,【参考】数式用!$AS$3:$AS$452,0),MATCH(VLOOKUP(Z392,【参考】数式用!$AW$2:$AX$53,2,FALSE),【参考】数式用!$AT$2:$AV$2,0)),10)))</f>
        <v/>
      </c>
    </row>
    <row r="393" spans="1:31" ht="49.8" customHeight="1">
      <c r="A393" s="431">
        <f t="shared" si="7"/>
        <v>344</v>
      </c>
      <c r="B393" s="433"/>
      <c r="C393" s="434"/>
      <c r="D393" s="434"/>
      <c r="E393" s="434"/>
      <c r="F393" s="434"/>
      <c r="G393" s="434"/>
      <c r="H393" s="434"/>
      <c r="I393" s="434"/>
      <c r="J393" s="434"/>
      <c r="K393" s="435"/>
      <c r="L393" s="436"/>
      <c r="M393" s="437"/>
      <c r="N393" s="437"/>
      <c r="O393" s="437"/>
      <c r="P393" s="438"/>
      <c r="Q393" s="439"/>
      <c r="R393" s="440"/>
      <c r="S393" s="440"/>
      <c r="T393" s="440"/>
      <c r="U393" s="441"/>
      <c r="V393" s="257"/>
      <c r="W393" s="442"/>
      <c r="X393" s="442"/>
      <c r="Y393" s="442"/>
      <c r="Z393" s="443"/>
      <c r="AA393" s="443"/>
      <c r="AB393" s="443"/>
      <c r="AC393" s="317" t="str">
        <f>IFERROR(VLOOKUP(Z393,【参考】数式用!$A$4:$B$54,2,FALSE),"")</f>
        <v/>
      </c>
      <c r="AD393" s="209"/>
      <c r="AE393" s="208" t="str">
        <f>IF(B393="","",IF(AO393="総合事業","数式を削除して手入力",IFERROR(INDEX(【参考】数式用!$AT$3:$AV$452,MATCH(Q393&amp;V393,【参考】数式用!$AS$3:$AS$452,0),MATCH(VLOOKUP(Z393,【参考】数式用!$AW$2:$AX$53,2,FALSE),【参考】数式用!$AT$2:$AV$2,0)),10)))</f>
        <v/>
      </c>
    </row>
    <row r="394" spans="1:31" ht="49.8" customHeight="1">
      <c r="A394" s="431">
        <f t="shared" si="7"/>
        <v>345</v>
      </c>
      <c r="B394" s="433"/>
      <c r="C394" s="434"/>
      <c r="D394" s="434"/>
      <c r="E394" s="434"/>
      <c r="F394" s="434"/>
      <c r="G394" s="434"/>
      <c r="H394" s="434"/>
      <c r="I394" s="434"/>
      <c r="J394" s="434"/>
      <c r="K394" s="435"/>
      <c r="L394" s="436"/>
      <c r="M394" s="437"/>
      <c r="N394" s="437"/>
      <c r="O394" s="437"/>
      <c r="P394" s="438"/>
      <c r="Q394" s="439"/>
      <c r="R394" s="440"/>
      <c r="S394" s="440"/>
      <c r="T394" s="440"/>
      <c r="U394" s="441"/>
      <c r="V394" s="257"/>
      <c r="W394" s="442"/>
      <c r="X394" s="442"/>
      <c r="Y394" s="442"/>
      <c r="Z394" s="443"/>
      <c r="AA394" s="443"/>
      <c r="AB394" s="443"/>
      <c r="AC394" s="317" t="str">
        <f>IFERROR(VLOOKUP(Z394,【参考】数式用!$A$4:$B$54,2,FALSE),"")</f>
        <v/>
      </c>
      <c r="AD394" s="209"/>
      <c r="AE394" s="208" t="str">
        <f>IF(B394="","",IF(AO394="総合事業","数式を削除して手入力",IFERROR(INDEX(【参考】数式用!$AT$3:$AV$452,MATCH(Q394&amp;V394,【参考】数式用!$AS$3:$AS$452,0),MATCH(VLOOKUP(Z394,【参考】数式用!$AW$2:$AX$53,2,FALSE),【参考】数式用!$AT$2:$AV$2,0)),10)))</f>
        <v/>
      </c>
    </row>
    <row r="395" spans="1:31" ht="49.8" customHeight="1">
      <c r="A395" s="431">
        <f t="shared" si="7"/>
        <v>346</v>
      </c>
      <c r="B395" s="433"/>
      <c r="C395" s="434"/>
      <c r="D395" s="434"/>
      <c r="E395" s="434"/>
      <c r="F395" s="434"/>
      <c r="G395" s="434"/>
      <c r="H395" s="434"/>
      <c r="I395" s="434"/>
      <c r="J395" s="434"/>
      <c r="K395" s="435"/>
      <c r="L395" s="436"/>
      <c r="M395" s="437"/>
      <c r="N395" s="437"/>
      <c r="O395" s="437"/>
      <c r="P395" s="438"/>
      <c r="Q395" s="439"/>
      <c r="R395" s="440"/>
      <c r="S395" s="440"/>
      <c r="T395" s="440"/>
      <c r="U395" s="441"/>
      <c r="V395" s="257"/>
      <c r="W395" s="442"/>
      <c r="X395" s="442"/>
      <c r="Y395" s="442"/>
      <c r="Z395" s="443"/>
      <c r="AA395" s="443"/>
      <c r="AB395" s="443"/>
      <c r="AC395" s="317" t="str">
        <f>IFERROR(VLOOKUP(Z395,【参考】数式用!$A$4:$B$54,2,FALSE),"")</f>
        <v/>
      </c>
      <c r="AD395" s="209"/>
      <c r="AE395" s="208" t="str">
        <f>IF(B395="","",IF(AO395="総合事業","数式を削除して手入力",IFERROR(INDEX(【参考】数式用!$AT$3:$AV$452,MATCH(Q395&amp;V395,【参考】数式用!$AS$3:$AS$452,0),MATCH(VLOOKUP(Z395,【参考】数式用!$AW$2:$AX$53,2,FALSE),【参考】数式用!$AT$2:$AV$2,0)),10)))</f>
        <v/>
      </c>
    </row>
    <row r="396" spans="1:31" ht="49.8" customHeight="1">
      <c r="A396" s="431">
        <f t="shared" si="7"/>
        <v>347</v>
      </c>
      <c r="B396" s="433"/>
      <c r="C396" s="434"/>
      <c r="D396" s="434"/>
      <c r="E396" s="434"/>
      <c r="F396" s="434"/>
      <c r="G396" s="434"/>
      <c r="H396" s="434"/>
      <c r="I396" s="434"/>
      <c r="J396" s="434"/>
      <c r="K396" s="435"/>
      <c r="L396" s="436"/>
      <c r="M396" s="437"/>
      <c r="N396" s="437"/>
      <c r="O396" s="437"/>
      <c r="P396" s="438"/>
      <c r="Q396" s="439"/>
      <c r="R396" s="440"/>
      <c r="S396" s="440"/>
      <c r="T396" s="440"/>
      <c r="U396" s="441"/>
      <c r="V396" s="257"/>
      <c r="W396" s="442"/>
      <c r="X396" s="442"/>
      <c r="Y396" s="442"/>
      <c r="Z396" s="443"/>
      <c r="AA396" s="443"/>
      <c r="AB396" s="443"/>
      <c r="AC396" s="317" t="str">
        <f>IFERROR(VLOOKUP(Z396,【参考】数式用!$A$4:$B$54,2,FALSE),"")</f>
        <v/>
      </c>
      <c r="AD396" s="209"/>
      <c r="AE396" s="208" t="str">
        <f>IF(B396="","",IF(AO396="総合事業","数式を削除して手入力",IFERROR(INDEX(【参考】数式用!$AT$3:$AV$452,MATCH(Q396&amp;V396,【参考】数式用!$AS$3:$AS$452,0),MATCH(VLOOKUP(Z396,【参考】数式用!$AW$2:$AX$53,2,FALSE),【参考】数式用!$AT$2:$AV$2,0)),10)))</f>
        <v/>
      </c>
    </row>
    <row r="397" spans="1:31" ht="49.8" customHeight="1">
      <c r="A397" s="431">
        <f t="shared" si="7"/>
        <v>348</v>
      </c>
      <c r="B397" s="433"/>
      <c r="C397" s="434"/>
      <c r="D397" s="434"/>
      <c r="E397" s="434"/>
      <c r="F397" s="434"/>
      <c r="G397" s="434"/>
      <c r="H397" s="434"/>
      <c r="I397" s="434"/>
      <c r="J397" s="434"/>
      <c r="K397" s="435"/>
      <c r="L397" s="436"/>
      <c r="M397" s="437"/>
      <c r="N397" s="437"/>
      <c r="O397" s="437"/>
      <c r="P397" s="438"/>
      <c r="Q397" s="439"/>
      <c r="R397" s="440"/>
      <c r="S397" s="440"/>
      <c r="T397" s="440"/>
      <c r="U397" s="441"/>
      <c r="V397" s="257"/>
      <c r="W397" s="442"/>
      <c r="X397" s="442"/>
      <c r="Y397" s="442"/>
      <c r="Z397" s="443"/>
      <c r="AA397" s="443"/>
      <c r="AB397" s="443"/>
      <c r="AC397" s="317" t="str">
        <f>IFERROR(VLOOKUP(Z397,【参考】数式用!$A$4:$B$54,2,FALSE),"")</f>
        <v/>
      </c>
      <c r="AD397" s="209"/>
      <c r="AE397" s="208" t="str">
        <f>IF(B397="","",IF(AO397="総合事業","数式を削除して手入力",IFERROR(INDEX(【参考】数式用!$AT$3:$AV$452,MATCH(Q397&amp;V397,【参考】数式用!$AS$3:$AS$452,0),MATCH(VLOOKUP(Z397,【参考】数式用!$AW$2:$AX$53,2,FALSE),【参考】数式用!$AT$2:$AV$2,0)),10)))</f>
        <v/>
      </c>
    </row>
    <row r="398" spans="1:31" ht="49.8" customHeight="1">
      <c r="A398" s="431">
        <f t="shared" si="7"/>
        <v>349</v>
      </c>
      <c r="B398" s="447"/>
      <c r="C398" s="448"/>
      <c r="D398" s="448"/>
      <c r="E398" s="448"/>
      <c r="F398" s="448"/>
      <c r="G398" s="448"/>
      <c r="H398" s="448"/>
      <c r="I398" s="448"/>
      <c r="J398" s="448"/>
      <c r="K398" s="448"/>
      <c r="L398" s="436"/>
      <c r="M398" s="437"/>
      <c r="N398" s="437"/>
      <c r="O398" s="437"/>
      <c r="P398" s="438"/>
      <c r="Q398" s="439"/>
      <c r="R398" s="440"/>
      <c r="S398" s="440"/>
      <c r="T398" s="440"/>
      <c r="U398" s="441"/>
      <c r="V398" s="257"/>
      <c r="W398" s="444"/>
      <c r="X398" s="445"/>
      <c r="Y398" s="446"/>
      <c r="Z398" s="443"/>
      <c r="AA398" s="443"/>
      <c r="AB398" s="443"/>
      <c r="AC398" s="317" t="str">
        <f>IFERROR(VLOOKUP(Z398,【参考】数式用!$A$4:$B$54,2,FALSE),"")</f>
        <v/>
      </c>
      <c r="AD398" s="209"/>
      <c r="AE398" s="208" t="str">
        <f>IF(B398="","",IF(AO398="総合事業","数式を削除して手入力",IFERROR(INDEX(【参考】数式用!$AT$3:$AV$452,MATCH(Q398&amp;V398,【参考】数式用!$AS$3:$AS$452,0),MATCH(VLOOKUP(Z398,【参考】数式用!$AW$2:$AX$53,2,FALSE),【参考】数式用!$AT$2:$AV$2,0)),10)))</f>
        <v/>
      </c>
    </row>
    <row r="399" spans="1:31" ht="49.8" customHeight="1">
      <c r="A399" s="431">
        <f t="shared" si="7"/>
        <v>350</v>
      </c>
      <c r="B399" s="447"/>
      <c r="C399" s="448"/>
      <c r="D399" s="448"/>
      <c r="E399" s="448"/>
      <c r="F399" s="448"/>
      <c r="G399" s="448"/>
      <c r="H399" s="448"/>
      <c r="I399" s="448"/>
      <c r="J399" s="448"/>
      <c r="K399" s="448"/>
      <c r="L399" s="436"/>
      <c r="M399" s="437"/>
      <c r="N399" s="437"/>
      <c r="O399" s="437"/>
      <c r="P399" s="438"/>
      <c r="Q399" s="439"/>
      <c r="R399" s="440"/>
      <c r="S399" s="440"/>
      <c r="T399" s="440"/>
      <c r="U399" s="441"/>
      <c r="V399" s="257"/>
      <c r="W399" s="444"/>
      <c r="X399" s="445"/>
      <c r="Y399" s="446"/>
      <c r="Z399" s="443"/>
      <c r="AA399" s="443"/>
      <c r="AB399" s="443"/>
      <c r="AC399" s="317" t="str">
        <f>IFERROR(VLOOKUP(Z399,【参考】数式用!$A$4:$B$54,2,FALSE),"")</f>
        <v/>
      </c>
      <c r="AD399" s="209"/>
      <c r="AE399" s="208" t="str">
        <f>IF(B399="","",IF(AO399="総合事業","数式を削除して手入力",IFERROR(INDEX(【参考】数式用!$AT$3:$AV$452,MATCH(Q399&amp;V399,【参考】数式用!$AS$3:$AS$452,0),MATCH(VLOOKUP(Z399,【参考】数式用!$AW$2:$AX$53,2,FALSE),【参考】数式用!$AT$2:$AV$2,0)),10)))</f>
        <v/>
      </c>
    </row>
    <row r="400" spans="1:31" ht="49.8" customHeight="1">
      <c r="A400" s="431">
        <f t="shared" si="7"/>
        <v>351</v>
      </c>
      <c r="B400" s="447"/>
      <c r="C400" s="448"/>
      <c r="D400" s="448"/>
      <c r="E400" s="448"/>
      <c r="F400" s="448"/>
      <c r="G400" s="448"/>
      <c r="H400" s="448"/>
      <c r="I400" s="448"/>
      <c r="J400" s="448"/>
      <c r="K400" s="448"/>
      <c r="L400" s="436"/>
      <c r="M400" s="437"/>
      <c r="N400" s="437"/>
      <c r="O400" s="437"/>
      <c r="P400" s="438"/>
      <c r="Q400" s="439"/>
      <c r="R400" s="440"/>
      <c r="S400" s="440"/>
      <c r="T400" s="440"/>
      <c r="U400" s="441"/>
      <c r="V400" s="257"/>
      <c r="W400" s="444"/>
      <c r="X400" s="445"/>
      <c r="Y400" s="446"/>
      <c r="Z400" s="443"/>
      <c r="AA400" s="443"/>
      <c r="AB400" s="443"/>
      <c r="AC400" s="317" t="str">
        <f>IFERROR(VLOOKUP(Z400,【参考】数式用!$A$4:$B$54,2,FALSE),"")</f>
        <v/>
      </c>
      <c r="AD400" s="209"/>
      <c r="AE400" s="208" t="str">
        <f>IF(B400="","",IF(AO400="総合事業","数式を削除して手入力",IFERROR(INDEX(【参考】数式用!$AT$3:$AV$452,MATCH(Q400&amp;V400,【参考】数式用!$AS$3:$AS$452,0),MATCH(VLOOKUP(Z400,【参考】数式用!$AW$2:$AX$53,2,FALSE),【参考】数式用!$AT$2:$AV$2,0)),10)))</f>
        <v/>
      </c>
    </row>
    <row r="401" spans="1:31" ht="49.8" customHeight="1">
      <c r="A401" s="431">
        <f t="shared" si="7"/>
        <v>352</v>
      </c>
      <c r="B401" s="447"/>
      <c r="C401" s="448"/>
      <c r="D401" s="448"/>
      <c r="E401" s="448"/>
      <c r="F401" s="448"/>
      <c r="G401" s="448"/>
      <c r="H401" s="448"/>
      <c r="I401" s="448"/>
      <c r="J401" s="448"/>
      <c r="K401" s="448"/>
      <c r="L401" s="436"/>
      <c r="M401" s="437"/>
      <c r="N401" s="437"/>
      <c r="O401" s="437"/>
      <c r="P401" s="438"/>
      <c r="Q401" s="439"/>
      <c r="R401" s="440"/>
      <c r="S401" s="440"/>
      <c r="T401" s="440"/>
      <c r="U401" s="441"/>
      <c r="V401" s="257"/>
      <c r="W401" s="444"/>
      <c r="X401" s="445"/>
      <c r="Y401" s="446"/>
      <c r="Z401" s="443"/>
      <c r="AA401" s="443"/>
      <c r="AB401" s="443"/>
      <c r="AC401" s="317" t="str">
        <f>IFERROR(VLOOKUP(Z401,【参考】数式用!$A$4:$B$54,2,FALSE),"")</f>
        <v/>
      </c>
      <c r="AD401" s="209"/>
      <c r="AE401" s="208" t="str">
        <f>IF(B401="","",IF(AO401="総合事業","数式を削除して手入力",IFERROR(INDEX(【参考】数式用!$AT$3:$AV$452,MATCH(Q401&amp;V401,【参考】数式用!$AS$3:$AS$452,0),MATCH(VLOOKUP(Z401,【参考】数式用!$AW$2:$AX$53,2,FALSE),【参考】数式用!$AT$2:$AV$2,0)),10)))</f>
        <v/>
      </c>
    </row>
    <row r="402" spans="1:31" ht="49.8" customHeight="1">
      <c r="A402" s="431">
        <f t="shared" si="7"/>
        <v>353</v>
      </c>
      <c r="B402" s="447"/>
      <c r="C402" s="448"/>
      <c r="D402" s="448"/>
      <c r="E402" s="448"/>
      <c r="F402" s="448"/>
      <c r="G402" s="448"/>
      <c r="H402" s="448"/>
      <c r="I402" s="448"/>
      <c r="J402" s="448"/>
      <c r="K402" s="448"/>
      <c r="L402" s="436"/>
      <c r="M402" s="437"/>
      <c r="N402" s="437"/>
      <c r="O402" s="437"/>
      <c r="P402" s="438"/>
      <c r="Q402" s="439"/>
      <c r="R402" s="440"/>
      <c r="S402" s="440"/>
      <c r="T402" s="440"/>
      <c r="U402" s="441"/>
      <c r="V402" s="257"/>
      <c r="W402" s="444"/>
      <c r="X402" s="445"/>
      <c r="Y402" s="446"/>
      <c r="Z402" s="443"/>
      <c r="AA402" s="443"/>
      <c r="AB402" s="443"/>
      <c r="AC402" s="317" t="str">
        <f>IFERROR(VLOOKUP(Z402,【参考】数式用!$A$4:$B$54,2,FALSE),"")</f>
        <v/>
      </c>
      <c r="AD402" s="209"/>
      <c r="AE402" s="208" t="str">
        <f>IF(B402="","",IF(AO402="総合事業","数式を削除して手入力",IFERROR(INDEX(【参考】数式用!$AT$3:$AV$452,MATCH(Q402&amp;V402,【参考】数式用!$AS$3:$AS$452,0),MATCH(VLOOKUP(Z402,【参考】数式用!$AW$2:$AX$53,2,FALSE),【参考】数式用!$AT$2:$AV$2,0)),10)))</f>
        <v/>
      </c>
    </row>
    <row r="403" spans="1:31" ht="49.8" customHeight="1">
      <c r="A403" s="431">
        <f t="shared" si="7"/>
        <v>354</v>
      </c>
      <c r="B403" s="447"/>
      <c r="C403" s="448"/>
      <c r="D403" s="448"/>
      <c r="E403" s="448"/>
      <c r="F403" s="448"/>
      <c r="G403" s="448"/>
      <c r="H403" s="448"/>
      <c r="I403" s="448"/>
      <c r="J403" s="448"/>
      <c r="K403" s="448"/>
      <c r="L403" s="436"/>
      <c r="M403" s="437"/>
      <c r="N403" s="437"/>
      <c r="O403" s="437"/>
      <c r="P403" s="438"/>
      <c r="Q403" s="439"/>
      <c r="R403" s="440"/>
      <c r="S403" s="440"/>
      <c r="T403" s="440"/>
      <c r="U403" s="441"/>
      <c r="V403" s="257"/>
      <c r="W403" s="444"/>
      <c r="X403" s="445"/>
      <c r="Y403" s="446"/>
      <c r="Z403" s="443"/>
      <c r="AA403" s="443"/>
      <c r="AB403" s="443"/>
      <c r="AC403" s="317" t="str">
        <f>IFERROR(VLOOKUP(Z403,【参考】数式用!$A$4:$B$54,2,FALSE),"")</f>
        <v/>
      </c>
      <c r="AD403" s="209"/>
      <c r="AE403" s="208" t="str">
        <f>IF(B403="","",IF(AO403="総合事業","数式を削除して手入力",IFERROR(INDEX(【参考】数式用!$AT$3:$AV$452,MATCH(Q403&amp;V403,【参考】数式用!$AS$3:$AS$452,0),MATCH(VLOOKUP(Z403,【参考】数式用!$AW$2:$AX$53,2,FALSE),【参考】数式用!$AT$2:$AV$2,0)),10)))</f>
        <v/>
      </c>
    </row>
    <row r="404" spans="1:31" ht="49.8" customHeight="1">
      <c r="A404" s="431">
        <f t="shared" si="7"/>
        <v>355</v>
      </c>
      <c r="B404" s="447"/>
      <c r="C404" s="448"/>
      <c r="D404" s="448"/>
      <c r="E404" s="448"/>
      <c r="F404" s="448"/>
      <c r="G404" s="448"/>
      <c r="H404" s="448"/>
      <c r="I404" s="448"/>
      <c r="J404" s="448"/>
      <c r="K404" s="448"/>
      <c r="L404" s="436"/>
      <c r="M404" s="437"/>
      <c r="N404" s="437"/>
      <c r="O404" s="437"/>
      <c r="P404" s="438"/>
      <c r="Q404" s="439"/>
      <c r="R404" s="440"/>
      <c r="S404" s="440"/>
      <c r="T404" s="440"/>
      <c r="U404" s="441"/>
      <c r="V404" s="257"/>
      <c r="W404" s="444"/>
      <c r="X404" s="445"/>
      <c r="Y404" s="446"/>
      <c r="Z404" s="443"/>
      <c r="AA404" s="443"/>
      <c r="AB404" s="443"/>
      <c r="AC404" s="317" t="str">
        <f>IFERROR(VLOOKUP(Z404,【参考】数式用!$A$4:$B$54,2,FALSE),"")</f>
        <v/>
      </c>
      <c r="AD404" s="209"/>
      <c r="AE404" s="208" t="str">
        <f>IF(B404="","",IF(AO404="総合事業","数式を削除して手入力",IFERROR(INDEX(【参考】数式用!$AT$3:$AV$452,MATCH(Q404&amp;V404,【参考】数式用!$AS$3:$AS$452,0),MATCH(VLOOKUP(Z404,【参考】数式用!$AW$2:$AX$53,2,FALSE),【参考】数式用!$AT$2:$AV$2,0)),10)))</f>
        <v/>
      </c>
    </row>
    <row r="405" spans="1:31" ht="49.8" customHeight="1">
      <c r="A405" s="431">
        <f t="shared" si="7"/>
        <v>356</v>
      </c>
      <c r="B405" s="447"/>
      <c r="C405" s="448"/>
      <c r="D405" s="448"/>
      <c r="E405" s="448"/>
      <c r="F405" s="448"/>
      <c r="G405" s="448"/>
      <c r="H405" s="448"/>
      <c r="I405" s="448"/>
      <c r="J405" s="448"/>
      <c r="K405" s="448"/>
      <c r="L405" s="436"/>
      <c r="M405" s="437"/>
      <c r="N405" s="437"/>
      <c r="O405" s="437"/>
      <c r="P405" s="438"/>
      <c r="Q405" s="439"/>
      <c r="R405" s="440"/>
      <c r="S405" s="440"/>
      <c r="T405" s="440"/>
      <c r="U405" s="441"/>
      <c r="V405" s="257"/>
      <c r="W405" s="444"/>
      <c r="X405" s="445"/>
      <c r="Y405" s="446"/>
      <c r="Z405" s="443"/>
      <c r="AA405" s="443"/>
      <c r="AB405" s="443"/>
      <c r="AC405" s="317" t="str">
        <f>IFERROR(VLOOKUP(Z405,【参考】数式用!$A$4:$B$54,2,FALSE),"")</f>
        <v/>
      </c>
      <c r="AD405" s="209"/>
      <c r="AE405" s="208" t="str">
        <f>IF(B405="","",IF(AO405="総合事業","数式を削除して手入力",IFERROR(INDEX(【参考】数式用!$AT$3:$AV$452,MATCH(Q405&amp;V405,【参考】数式用!$AS$3:$AS$452,0),MATCH(VLOOKUP(Z405,【参考】数式用!$AW$2:$AX$53,2,FALSE),【参考】数式用!$AT$2:$AV$2,0)),10)))</f>
        <v/>
      </c>
    </row>
    <row r="406" spans="1:31" ht="49.8" customHeight="1">
      <c r="A406" s="431">
        <f t="shared" ref="A406:A469" si="8">A405+1</f>
        <v>357</v>
      </c>
      <c r="B406" s="447"/>
      <c r="C406" s="448"/>
      <c r="D406" s="448"/>
      <c r="E406" s="448"/>
      <c r="F406" s="448"/>
      <c r="G406" s="448"/>
      <c r="H406" s="448"/>
      <c r="I406" s="448"/>
      <c r="J406" s="448"/>
      <c r="K406" s="448"/>
      <c r="L406" s="436"/>
      <c r="M406" s="437"/>
      <c r="N406" s="437"/>
      <c r="O406" s="437"/>
      <c r="P406" s="438"/>
      <c r="Q406" s="439"/>
      <c r="R406" s="440"/>
      <c r="S406" s="440"/>
      <c r="T406" s="440"/>
      <c r="U406" s="441"/>
      <c r="V406" s="257"/>
      <c r="W406" s="444"/>
      <c r="X406" s="445"/>
      <c r="Y406" s="446"/>
      <c r="Z406" s="443"/>
      <c r="AA406" s="443"/>
      <c r="AB406" s="443"/>
      <c r="AC406" s="317" t="str">
        <f>IFERROR(VLOOKUP(Z406,【参考】数式用!$A$4:$B$54,2,FALSE),"")</f>
        <v/>
      </c>
      <c r="AD406" s="209"/>
      <c r="AE406" s="208" t="str">
        <f>IF(B406="","",IF(AO406="総合事業","数式を削除して手入力",IFERROR(INDEX(【参考】数式用!$AT$3:$AV$452,MATCH(Q406&amp;V406,【参考】数式用!$AS$3:$AS$452,0),MATCH(VLOOKUP(Z406,【参考】数式用!$AW$2:$AX$53,2,FALSE),【参考】数式用!$AT$2:$AV$2,0)),10)))</f>
        <v/>
      </c>
    </row>
    <row r="407" spans="1:31" ht="49.8" customHeight="1">
      <c r="A407" s="431">
        <f t="shared" si="8"/>
        <v>358</v>
      </c>
      <c r="B407" s="447"/>
      <c r="C407" s="448"/>
      <c r="D407" s="448"/>
      <c r="E407" s="448"/>
      <c r="F407" s="448"/>
      <c r="G407" s="448"/>
      <c r="H407" s="448"/>
      <c r="I407" s="448"/>
      <c r="J407" s="448"/>
      <c r="K407" s="448"/>
      <c r="L407" s="436"/>
      <c r="M407" s="437"/>
      <c r="N407" s="437"/>
      <c r="O407" s="437"/>
      <c r="P407" s="438"/>
      <c r="Q407" s="439"/>
      <c r="R407" s="440"/>
      <c r="S407" s="440"/>
      <c r="T407" s="440"/>
      <c r="U407" s="441"/>
      <c r="V407" s="257"/>
      <c r="W407" s="444"/>
      <c r="X407" s="445"/>
      <c r="Y407" s="446"/>
      <c r="Z407" s="443"/>
      <c r="AA407" s="443"/>
      <c r="AB407" s="443"/>
      <c r="AC407" s="317" t="str">
        <f>IFERROR(VLOOKUP(Z407,【参考】数式用!$A$4:$B$54,2,FALSE),"")</f>
        <v/>
      </c>
      <c r="AD407" s="209"/>
      <c r="AE407" s="208" t="str">
        <f>IF(B407="","",IF(AO407="総合事業","数式を削除して手入力",IFERROR(INDEX(【参考】数式用!$AT$3:$AV$452,MATCH(Q407&amp;V407,【参考】数式用!$AS$3:$AS$452,0),MATCH(VLOOKUP(Z407,【参考】数式用!$AW$2:$AX$53,2,FALSE),【参考】数式用!$AT$2:$AV$2,0)),10)))</f>
        <v/>
      </c>
    </row>
    <row r="408" spans="1:31" ht="49.8" customHeight="1">
      <c r="A408" s="431">
        <f t="shared" si="8"/>
        <v>359</v>
      </c>
      <c r="B408" s="447"/>
      <c r="C408" s="448"/>
      <c r="D408" s="448"/>
      <c r="E408" s="448"/>
      <c r="F408" s="448"/>
      <c r="G408" s="448"/>
      <c r="H408" s="448"/>
      <c r="I408" s="448"/>
      <c r="J408" s="448"/>
      <c r="K408" s="448"/>
      <c r="L408" s="436"/>
      <c r="M408" s="437"/>
      <c r="N408" s="437"/>
      <c r="O408" s="437"/>
      <c r="P408" s="438"/>
      <c r="Q408" s="439"/>
      <c r="R408" s="440"/>
      <c r="S408" s="440"/>
      <c r="T408" s="440"/>
      <c r="U408" s="441"/>
      <c r="V408" s="257"/>
      <c r="W408" s="444"/>
      <c r="X408" s="445"/>
      <c r="Y408" s="446"/>
      <c r="Z408" s="443"/>
      <c r="AA408" s="443"/>
      <c r="AB408" s="443"/>
      <c r="AC408" s="317" t="str">
        <f>IFERROR(VLOOKUP(Z408,【参考】数式用!$A$4:$B$54,2,FALSE),"")</f>
        <v/>
      </c>
      <c r="AD408" s="209"/>
      <c r="AE408" s="208" t="str">
        <f>IF(B408="","",IF(AO408="総合事業","数式を削除して手入力",IFERROR(INDEX(【参考】数式用!$AT$3:$AV$452,MATCH(Q408&amp;V408,【参考】数式用!$AS$3:$AS$452,0),MATCH(VLOOKUP(Z408,【参考】数式用!$AW$2:$AX$53,2,FALSE),【参考】数式用!$AT$2:$AV$2,0)),10)))</f>
        <v/>
      </c>
    </row>
    <row r="409" spans="1:31" ht="49.8" customHeight="1">
      <c r="A409" s="431">
        <f t="shared" si="8"/>
        <v>360</v>
      </c>
      <c r="B409" s="447"/>
      <c r="C409" s="448"/>
      <c r="D409" s="448"/>
      <c r="E409" s="448"/>
      <c r="F409" s="448"/>
      <c r="G409" s="448"/>
      <c r="H409" s="448"/>
      <c r="I409" s="448"/>
      <c r="J409" s="448"/>
      <c r="K409" s="448"/>
      <c r="L409" s="436"/>
      <c r="M409" s="437"/>
      <c r="N409" s="437"/>
      <c r="O409" s="437"/>
      <c r="P409" s="438"/>
      <c r="Q409" s="439"/>
      <c r="R409" s="440"/>
      <c r="S409" s="440"/>
      <c r="T409" s="440"/>
      <c r="U409" s="441"/>
      <c r="V409" s="257"/>
      <c r="W409" s="444"/>
      <c r="X409" s="445"/>
      <c r="Y409" s="446"/>
      <c r="Z409" s="443"/>
      <c r="AA409" s="443"/>
      <c r="AB409" s="443"/>
      <c r="AC409" s="317" t="str">
        <f>IFERROR(VLOOKUP(Z409,【参考】数式用!$A$4:$B$54,2,FALSE),"")</f>
        <v/>
      </c>
      <c r="AD409" s="209"/>
      <c r="AE409" s="208" t="str">
        <f>IF(B409="","",IF(AO409="総合事業","数式を削除して手入力",IFERROR(INDEX(【参考】数式用!$AT$3:$AV$452,MATCH(Q409&amp;V409,【参考】数式用!$AS$3:$AS$452,0),MATCH(VLOOKUP(Z409,【参考】数式用!$AW$2:$AX$53,2,FALSE),【参考】数式用!$AT$2:$AV$2,0)),10)))</f>
        <v/>
      </c>
    </row>
    <row r="410" spans="1:31" ht="49.8" customHeight="1">
      <c r="A410" s="431">
        <f t="shared" si="8"/>
        <v>361</v>
      </c>
      <c r="B410" s="447"/>
      <c r="C410" s="448"/>
      <c r="D410" s="448"/>
      <c r="E410" s="448"/>
      <c r="F410" s="448"/>
      <c r="G410" s="448"/>
      <c r="H410" s="448"/>
      <c r="I410" s="448"/>
      <c r="J410" s="448"/>
      <c r="K410" s="448"/>
      <c r="L410" s="436"/>
      <c r="M410" s="437"/>
      <c r="N410" s="437"/>
      <c r="O410" s="437"/>
      <c r="P410" s="438"/>
      <c r="Q410" s="439"/>
      <c r="R410" s="440"/>
      <c r="S410" s="440"/>
      <c r="T410" s="440"/>
      <c r="U410" s="441"/>
      <c r="V410" s="257"/>
      <c r="W410" s="444"/>
      <c r="X410" s="445"/>
      <c r="Y410" s="446"/>
      <c r="Z410" s="443"/>
      <c r="AA410" s="443"/>
      <c r="AB410" s="443"/>
      <c r="AC410" s="317" t="str">
        <f>IFERROR(VLOOKUP(Z410,【参考】数式用!$A$4:$B$54,2,FALSE),"")</f>
        <v/>
      </c>
      <c r="AD410" s="209"/>
      <c r="AE410" s="208" t="str">
        <f>IF(B410="","",IF(AO410="総合事業","数式を削除して手入力",IFERROR(INDEX(【参考】数式用!$AT$3:$AV$452,MATCH(Q410&amp;V410,【参考】数式用!$AS$3:$AS$452,0),MATCH(VLOOKUP(Z410,【参考】数式用!$AW$2:$AX$53,2,FALSE),【参考】数式用!$AT$2:$AV$2,0)),10)))</f>
        <v/>
      </c>
    </row>
    <row r="411" spans="1:31" ht="49.8" customHeight="1">
      <c r="A411" s="431">
        <f t="shared" si="8"/>
        <v>362</v>
      </c>
      <c r="B411" s="447"/>
      <c r="C411" s="448"/>
      <c r="D411" s="448"/>
      <c r="E411" s="448"/>
      <c r="F411" s="448"/>
      <c r="G411" s="448"/>
      <c r="H411" s="448"/>
      <c r="I411" s="448"/>
      <c r="J411" s="448"/>
      <c r="K411" s="448"/>
      <c r="L411" s="436"/>
      <c r="M411" s="437"/>
      <c r="N411" s="437"/>
      <c r="O411" s="437"/>
      <c r="P411" s="438"/>
      <c r="Q411" s="439"/>
      <c r="R411" s="440"/>
      <c r="S411" s="440"/>
      <c r="T411" s="440"/>
      <c r="U411" s="441"/>
      <c r="V411" s="257"/>
      <c r="W411" s="444"/>
      <c r="X411" s="445"/>
      <c r="Y411" s="446"/>
      <c r="Z411" s="443"/>
      <c r="AA411" s="443"/>
      <c r="AB411" s="443"/>
      <c r="AC411" s="317" t="str">
        <f>IFERROR(VLOOKUP(Z411,【参考】数式用!$A$4:$B$54,2,FALSE),"")</f>
        <v/>
      </c>
      <c r="AD411" s="209"/>
      <c r="AE411" s="208" t="str">
        <f>IF(B411="","",IF(AO411="総合事業","数式を削除して手入力",IFERROR(INDEX(【参考】数式用!$AT$3:$AV$452,MATCH(Q411&amp;V411,【参考】数式用!$AS$3:$AS$452,0),MATCH(VLOOKUP(Z411,【参考】数式用!$AW$2:$AX$53,2,FALSE),【参考】数式用!$AT$2:$AV$2,0)),10)))</f>
        <v/>
      </c>
    </row>
    <row r="412" spans="1:31" ht="49.8" customHeight="1">
      <c r="A412" s="431">
        <f t="shared" si="8"/>
        <v>363</v>
      </c>
      <c r="B412" s="447"/>
      <c r="C412" s="448"/>
      <c r="D412" s="448"/>
      <c r="E412" s="448"/>
      <c r="F412" s="448"/>
      <c r="G412" s="448"/>
      <c r="H412" s="448"/>
      <c r="I412" s="448"/>
      <c r="J412" s="448"/>
      <c r="K412" s="448"/>
      <c r="L412" s="436"/>
      <c r="M412" s="437"/>
      <c r="N412" s="437"/>
      <c r="O412" s="437"/>
      <c r="P412" s="438"/>
      <c r="Q412" s="439"/>
      <c r="R412" s="440"/>
      <c r="S412" s="440"/>
      <c r="T412" s="440"/>
      <c r="U412" s="441"/>
      <c r="V412" s="257"/>
      <c r="W412" s="444"/>
      <c r="X412" s="445"/>
      <c r="Y412" s="446"/>
      <c r="Z412" s="443"/>
      <c r="AA412" s="443"/>
      <c r="AB412" s="443"/>
      <c r="AC412" s="317" t="str">
        <f>IFERROR(VLOOKUP(Z412,【参考】数式用!$A$4:$B$54,2,FALSE),"")</f>
        <v/>
      </c>
      <c r="AD412" s="209"/>
      <c r="AE412" s="208" t="str">
        <f>IF(B412="","",IF(AO412="総合事業","数式を削除して手入力",IFERROR(INDEX(【参考】数式用!$AT$3:$AV$452,MATCH(Q412&amp;V412,【参考】数式用!$AS$3:$AS$452,0),MATCH(VLOOKUP(Z412,【参考】数式用!$AW$2:$AX$53,2,FALSE),【参考】数式用!$AT$2:$AV$2,0)),10)))</f>
        <v/>
      </c>
    </row>
    <row r="413" spans="1:31" ht="49.8" customHeight="1">
      <c r="A413" s="431">
        <f t="shared" si="8"/>
        <v>364</v>
      </c>
      <c r="B413" s="447"/>
      <c r="C413" s="448"/>
      <c r="D413" s="448"/>
      <c r="E413" s="448"/>
      <c r="F413" s="448"/>
      <c r="G413" s="448"/>
      <c r="H413" s="448"/>
      <c r="I413" s="448"/>
      <c r="J413" s="448"/>
      <c r="K413" s="448"/>
      <c r="L413" s="436"/>
      <c r="M413" s="437"/>
      <c r="N413" s="437"/>
      <c r="O413" s="437"/>
      <c r="P413" s="438"/>
      <c r="Q413" s="439"/>
      <c r="R413" s="440"/>
      <c r="S413" s="440"/>
      <c r="T413" s="440"/>
      <c r="U413" s="441"/>
      <c r="V413" s="257"/>
      <c r="W413" s="444"/>
      <c r="X413" s="445"/>
      <c r="Y413" s="446"/>
      <c r="Z413" s="443"/>
      <c r="AA413" s="443"/>
      <c r="AB413" s="443"/>
      <c r="AC413" s="317" t="str">
        <f>IFERROR(VLOOKUP(Z413,【参考】数式用!$A$4:$B$54,2,FALSE),"")</f>
        <v/>
      </c>
      <c r="AD413" s="209"/>
      <c r="AE413" s="208" t="str">
        <f>IF(B413="","",IF(AO413="総合事業","数式を削除して手入力",IFERROR(INDEX(【参考】数式用!$AT$3:$AV$452,MATCH(Q413&amp;V413,【参考】数式用!$AS$3:$AS$452,0),MATCH(VLOOKUP(Z413,【参考】数式用!$AW$2:$AX$53,2,FALSE),【参考】数式用!$AT$2:$AV$2,0)),10)))</f>
        <v/>
      </c>
    </row>
    <row r="414" spans="1:31" ht="49.8" customHeight="1">
      <c r="A414" s="431">
        <f t="shared" si="8"/>
        <v>365</v>
      </c>
      <c r="B414" s="447"/>
      <c r="C414" s="448"/>
      <c r="D414" s="448"/>
      <c r="E414" s="448"/>
      <c r="F414" s="448"/>
      <c r="G414" s="448"/>
      <c r="H414" s="448"/>
      <c r="I414" s="448"/>
      <c r="J414" s="448"/>
      <c r="K414" s="448"/>
      <c r="L414" s="436"/>
      <c r="M414" s="437"/>
      <c r="N414" s="437"/>
      <c r="O414" s="437"/>
      <c r="P414" s="438"/>
      <c r="Q414" s="439"/>
      <c r="R414" s="440"/>
      <c r="S414" s="440"/>
      <c r="T414" s="440"/>
      <c r="U414" s="441"/>
      <c r="V414" s="257"/>
      <c r="W414" s="444"/>
      <c r="X414" s="445"/>
      <c r="Y414" s="446"/>
      <c r="Z414" s="443"/>
      <c r="AA414" s="443"/>
      <c r="AB414" s="443"/>
      <c r="AC414" s="317" t="str">
        <f>IFERROR(VLOOKUP(Z414,【参考】数式用!$A$4:$B$54,2,FALSE),"")</f>
        <v/>
      </c>
      <c r="AD414" s="209"/>
      <c r="AE414" s="208" t="str">
        <f>IF(B414="","",IF(AO414="総合事業","数式を削除して手入力",IFERROR(INDEX(【参考】数式用!$AT$3:$AV$452,MATCH(Q414&amp;V414,【参考】数式用!$AS$3:$AS$452,0),MATCH(VLOOKUP(Z414,【参考】数式用!$AW$2:$AX$53,2,FALSE),【参考】数式用!$AT$2:$AV$2,0)),10)))</f>
        <v/>
      </c>
    </row>
    <row r="415" spans="1:31" ht="49.8" customHeight="1">
      <c r="A415" s="431">
        <f t="shared" si="8"/>
        <v>366</v>
      </c>
      <c r="B415" s="447"/>
      <c r="C415" s="448"/>
      <c r="D415" s="448"/>
      <c r="E415" s="448"/>
      <c r="F415" s="448"/>
      <c r="G415" s="448"/>
      <c r="H415" s="448"/>
      <c r="I415" s="448"/>
      <c r="J415" s="448"/>
      <c r="K415" s="448"/>
      <c r="L415" s="436"/>
      <c r="M415" s="437"/>
      <c r="N415" s="437"/>
      <c r="O415" s="437"/>
      <c r="P415" s="438"/>
      <c r="Q415" s="439"/>
      <c r="R415" s="440"/>
      <c r="S415" s="440"/>
      <c r="T415" s="440"/>
      <c r="U415" s="441"/>
      <c r="V415" s="257"/>
      <c r="W415" s="444"/>
      <c r="X415" s="445"/>
      <c r="Y415" s="446"/>
      <c r="Z415" s="443"/>
      <c r="AA415" s="443"/>
      <c r="AB415" s="443"/>
      <c r="AC415" s="317" t="str">
        <f>IFERROR(VLOOKUP(Z415,【参考】数式用!$A$4:$B$54,2,FALSE),"")</f>
        <v/>
      </c>
      <c r="AD415" s="209"/>
      <c r="AE415" s="208" t="str">
        <f>IF(B415="","",IF(AO415="総合事業","数式を削除して手入力",IFERROR(INDEX(【参考】数式用!$AT$3:$AV$452,MATCH(Q415&amp;V415,【参考】数式用!$AS$3:$AS$452,0),MATCH(VLOOKUP(Z415,【参考】数式用!$AW$2:$AX$53,2,FALSE),【参考】数式用!$AT$2:$AV$2,0)),10)))</f>
        <v/>
      </c>
    </row>
    <row r="416" spans="1:31" ht="49.8" customHeight="1">
      <c r="A416" s="431">
        <f t="shared" si="8"/>
        <v>367</v>
      </c>
      <c r="B416" s="447"/>
      <c r="C416" s="448"/>
      <c r="D416" s="448"/>
      <c r="E416" s="448"/>
      <c r="F416" s="448"/>
      <c r="G416" s="448"/>
      <c r="H416" s="448"/>
      <c r="I416" s="448"/>
      <c r="J416" s="448"/>
      <c r="K416" s="448"/>
      <c r="L416" s="436"/>
      <c r="M416" s="437"/>
      <c r="N416" s="437"/>
      <c r="O416" s="437"/>
      <c r="P416" s="438"/>
      <c r="Q416" s="439"/>
      <c r="R416" s="440"/>
      <c r="S416" s="440"/>
      <c r="T416" s="440"/>
      <c r="U416" s="441"/>
      <c r="V416" s="257"/>
      <c r="W416" s="444"/>
      <c r="X416" s="445"/>
      <c r="Y416" s="446"/>
      <c r="Z416" s="443"/>
      <c r="AA416" s="443"/>
      <c r="AB416" s="443"/>
      <c r="AC416" s="317" t="str">
        <f>IFERROR(VLOOKUP(Z416,【参考】数式用!$A$4:$B$54,2,FALSE),"")</f>
        <v/>
      </c>
      <c r="AD416" s="209"/>
      <c r="AE416" s="208" t="str">
        <f>IF(B416="","",IF(AO416="総合事業","数式を削除して手入力",IFERROR(INDEX(【参考】数式用!$AT$3:$AV$452,MATCH(Q416&amp;V416,【参考】数式用!$AS$3:$AS$452,0),MATCH(VLOOKUP(Z416,【参考】数式用!$AW$2:$AX$53,2,FALSE),【参考】数式用!$AT$2:$AV$2,0)),10)))</f>
        <v/>
      </c>
    </row>
    <row r="417" spans="1:31" ht="49.8" customHeight="1">
      <c r="A417" s="431">
        <f t="shared" si="8"/>
        <v>368</v>
      </c>
      <c r="B417" s="447"/>
      <c r="C417" s="448"/>
      <c r="D417" s="448"/>
      <c r="E417" s="448"/>
      <c r="F417" s="448"/>
      <c r="G417" s="448"/>
      <c r="H417" s="448"/>
      <c r="I417" s="448"/>
      <c r="J417" s="448"/>
      <c r="K417" s="448"/>
      <c r="L417" s="436"/>
      <c r="M417" s="437"/>
      <c r="N417" s="437"/>
      <c r="O417" s="437"/>
      <c r="P417" s="438"/>
      <c r="Q417" s="439"/>
      <c r="R417" s="440"/>
      <c r="S417" s="440"/>
      <c r="T417" s="440"/>
      <c r="U417" s="441"/>
      <c r="V417" s="257"/>
      <c r="W417" s="444"/>
      <c r="X417" s="445"/>
      <c r="Y417" s="446"/>
      <c r="Z417" s="443"/>
      <c r="AA417" s="443"/>
      <c r="AB417" s="443"/>
      <c r="AC417" s="317" t="str">
        <f>IFERROR(VLOOKUP(Z417,【参考】数式用!$A$4:$B$54,2,FALSE),"")</f>
        <v/>
      </c>
      <c r="AD417" s="209"/>
      <c r="AE417" s="208" t="str">
        <f>IF(B417="","",IF(AO417="総合事業","数式を削除して手入力",IFERROR(INDEX(【参考】数式用!$AT$3:$AV$452,MATCH(Q417&amp;V417,【参考】数式用!$AS$3:$AS$452,0),MATCH(VLOOKUP(Z417,【参考】数式用!$AW$2:$AX$53,2,FALSE),【参考】数式用!$AT$2:$AV$2,0)),10)))</f>
        <v/>
      </c>
    </row>
    <row r="418" spans="1:31" ht="49.8" customHeight="1">
      <c r="A418" s="431">
        <f t="shared" si="8"/>
        <v>369</v>
      </c>
      <c r="B418" s="447"/>
      <c r="C418" s="448"/>
      <c r="D418" s="448"/>
      <c r="E418" s="448"/>
      <c r="F418" s="448"/>
      <c r="G418" s="448"/>
      <c r="H418" s="448"/>
      <c r="I418" s="448"/>
      <c r="J418" s="448"/>
      <c r="K418" s="448"/>
      <c r="L418" s="436"/>
      <c r="M418" s="437"/>
      <c r="N418" s="437"/>
      <c r="O418" s="437"/>
      <c r="P418" s="438"/>
      <c r="Q418" s="439"/>
      <c r="R418" s="440"/>
      <c r="S418" s="440"/>
      <c r="T418" s="440"/>
      <c r="U418" s="441"/>
      <c r="V418" s="257"/>
      <c r="W418" s="444"/>
      <c r="X418" s="445"/>
      <c r="Y418" s="446"/>
      <c r="Z418" s="443"/>
      <c r="AA418" s="443"/>
      <c r="AB418" s="443"/>
      <c r="AC418" s="317" t="str">
        <f>IFERROR(VLOOKUP(Z418,【参考】数式用!$A$4:$B$54,2,FALSE),"")</f>
        <v/>
      </c>
      <c r="AD418" s="209"/>
      <c r="AE418" s="208" t="str">
        <f>IF(B418="","",IF(AO418="総合事業","数式を削除して手入力",IFERROR(INDEX(【参考】数式用!$AT$3:$AV$452,MATCH(Q418&amp;V418,【参考】数式用!$AS$3:$AS$452,0),MATCH(VLOOKUP(Z418,【参考】数式用!$AW$2:$AX$53,2,FALSE),【参考】数式用!$AT$2:$AV$2,0)),10)))</f>
        <v/>
      </c>
    </row>
    <row r="419" spans="1:31" ht="49.8" customHeight="1">
      <c r="A419" s="431">
        <f t="shared" si="8"/>
        <v>370</v>
      </c>
      <c r="B419" s="447"/>
      <c r="C419" s="448"/>
      <c r="D419" s="448"/>
      <c r="E419" s="448"/>
      <c r="F419" s="448"/>
      <c r="G419" s="448"/>
      <c r="H419" s="448"/>
      <c r="I419" s="448"/>
      <c r="J419" s="448"/>
      <c r="K419" s="448"/>
      <c r="L419" s="436"/>
      <c r="M419" s="437"/>
      <c r="N419" s="437"/>
      <c r="O419" s="437"/>
      <c r="P419" s="438"/>
      <c r="Q419" s="439"/>
      <c r="R419" s="440"/>
      <c r="S419" s="440"/>
      <c r="T419" s="440"/>
      <c r="U419" s="441"/>
      <c r="V419" s="257"/>
      <c r="W419" s="444"/>
      <c r="X419" s="445"/>
      <c r="Y419" s="446"/>
      <c r="Z419" s="443"/>
      <c r="AA419" s="443"/>
      <c r="AB419" s="443"/>
      <c r="AC419" s="317" t="str">
        <f>IFERROR(VLOOKUP(Z419,【参考】数式用!$A$4:$B$54,2,FALSE),"")</f>
        <v/>
      </c>
      <c r="AD419" s="209"/>
      <c r="AE419" s="208" t="str">
        <f>IF(B419="","",IF(AO419="総合事業","数式を削除して手入力",IFERROR(INDEX(【参考】数式用!$AT$3:$AV$452,MATCH(Q419&amp;V419,【参考】数式用!$AS$3:$AS$452,0),MATCH(VLOOKUP(Z419,【参考】数式用!$AW$2:$AX$53,2,FALSE),【参考】数式用!$AT$2:$AV$2,0)),10)))</f>
        <v/>
      </c>
    </row>
    <row r="420" spans="1:31" ht="49.8" customHeight="1">
      <c r="A420" s="431">
        <f t="shared" si="8"/>
        <v>371</v>
      </c>
      <c r="B420" s="447"/>
      <c r="C420" s="448"/>
      <c r="D420" s="448"/>
      <c r="E420" s="448"/>
      <c r="F420" s="448"/>
      <c r="G420" s="448"/>
      <c r="H420" s="448"/>
      <c r="I420" s="448"/>
      <c r="J420" s="448"/>
      <c r="K420" s="448"/>
      <c r="L420" s="436"/>
      <c r="M420" s="437"/>
      <c r="N420" s="437"/>
      <c r="O420" s="437"/>
      <c r="P420" s="438"/>
      <c r="Q420" s="439"/>
      <c r="R420" s="440"/>
      <c r="S420" s="440"/>
      <c r="T420" s="440"/>
      <c r="U420" s="441"/>
      <c r="V420" s="257"/>
      <c r="W420" s="444"/>
      <c r="X420" s="445"/>
      <c r="Y420" s="446"/>
      <c r="Z420" s="443"/>
      <c r="AA420" s="443"/>
      <c r="AB420" s="443"/>
      <c r="AC420" s="317" t="str">
        <f>IFERROR(VLOOKUP(Z420,【参考】数式用!$A$4:$B$54,2,FALSE),"")</f>
        <v/>
      </c>
      <c r="AD420" s="209"/>
      <c r="AE420" s="208" t="str">
        <f>IF(B420="","",IF(AO420="総合事業","数式を削除して手入力",IFERROR(INDEX(【参考】数式用!$AT$3:$AV$452,MATCH(Q420&amp;V420,【参考】数式用!$AS$3:$AS$452,0),MATCH(VLOOKUP(Z420,【参考】数式用!$AW$2:$AX$53,2,FALSE),【参考】数式用!$AT$2:$AV$2,0)),10)))</f>
        <v/>
      </c>
    </row>
    <row r="421" spans="1:31" ht="49.8" customHeight="1">
      <c r="A421" s="431">
        <f t="shared" si="8"/>
        <v>372</v>
      </c>
      <c r="B421" s="447"/>
      <c r="C421" s="448"/>
      <c r="D421" s="448"/>
      <c r="E421" s="448"/>
      <c r="F421" s="448"/>
      <c r="G421" s="448"/>
      <c r="H421" s="448"/>
      <c r="I421" s="448"/>
      <c r="J421" s="448"/>
      <c r="K421" s="448"/>
      <c r="L421" s="436"/>
      <c r="M421" s="437"/>
      <c r="N421" s="437"/>
      <c r="O421" s="437"/>
      <c r="P421" s="438"/>
      <c r="Q421" s="439"/>
      <c r="R421" s="440"/>
      <c r="S421" s="440"/>
      <c r="T421" s="440"/>
      <c r="U421" s="441"/>
      <c r="V421" s="257"/>
      <c r="W421" s="444"/>
      <c r="X421" s="445"/>
      <c r="Y421" s="446"/>
      <c r="Z421" s="443"/>
      <c r="AA421" s="443"/>
      <c r="AB421" s="443"/>
      <c r="AC421" s="317" t="str">
        <f>IFERROR(VLOOKUP(Z421,【参考】数式用!$A$4:$B$54,2,FALSE),"")</f>
        <v/>
      </c>
      <c r="AD421" s="209"/>
      <c r="AE421" s="208" t="str">
        <f>IF(B421="","",IF(AO421="総合事業","数式を削除して手入力",IFERROR(INDEX(【参考】数式用!$AT$3:$AV$452,MATCH(Q421&amp;V421,【参考】数式用!$AS$3:$AS$452,0),MATCH(VLOOKUP(Z421,【参考】数式用!$AW$2:$AX$53,2,FALSE),【参考】数式用!$AT$2:$AV$2,0)),10)))</f>
        <v/>
      </c>
    </row>
    <row r="422" spans="1:31" ht="49.8" customHeight="1">
      <c r="A422" s="431">
        <f t="shared" si="8"/>
        <v>373</v>
      </c>
      <c r="B422" s="447"/>
      <c r="C422" s="448"/>
      <c r="D422" s="448"/>
      <c r="E422" s="448"/>
      <c r="F422" s="448"/>
      <c r="G422" s="448"/>
      <c r="H422" s="448"/>
      <c r="I422" s="448"/>
      <c r="J422" s="448"/>
      <c r="K422" s="448"/>
      <c r="L422" s="436"/>
      <c r="M422" s="437"/>
      <c r="N422" s="437"/>
      <c r="O422" s="437"/>
      <c r="P422" s="438"/>
      <c r="Q422" s="439"/>
      <c r="R422" s="440"/>
      <c r="S422" s="440"/>
      <c r="T422" s="440"/>
      <c r="U422" s="441"/>
      <c r="V422" s="257"/>
      <c r="W422" s="444"/>
      <c r="X422" s="445"/>
      <c r="Y422" s="446"/>
      <c r="Z422" s="443"/>
      <c r="AA422" s="443"/>
      <c r="AB422" s="443"/>
      <c r="AC422" s="317" t="str">
        <f>IFERROR(VLOOKUP(Z422,【参考】数式用!$A$4:$B$54,2,FALSE),"")</f>
        <v/>
      </c>
      <c r="AD422" s="209"/>
      <c r="AE422" s="208" t="str">
        <f>IF(B422="","",IF(AO422="総合事業","数式を削除して手入力",IFERROR(INDEX(【参考】数式用!$AT$3:$AV$452,MATCH(Q422&amp;V422,【参考】数式用!$AS$3:$AS$452,0),MATCH(VLOOKUP(Z422,【参考】数式用!$AW$2:$AX$53,2,FALSE),【参考】数式用!$AT$2:$AV$2,0)),10)))</f>
        <v/>
      </c>
    </row>
    <row r="423" spans="1:31" ht="49.8" customHeight="1">
      <c r="A423" s="431">
        <f t="shared" si="8"/>
        <v>374</v>
      </c>
      <c r="B423" s="447"/>
      <c r="C423" s="448"/>
      <c r="D423" s="448"/>
      <c r="E423" s="448"/>
      <c r="F423" s="448"/>
      <c r="G423" s="448"/>
      <c r="H423" s="448"/>
      <c r="I423" s="448"/>
      <c r="J423" s="448"/>
      <c r="K423" s="448"/>
      <c r="L423" s="436"/>
      <c r="M423" s="437"/>
      <c r="N423" s="437"/>
      <c r="O423" s="437"/>
      <c r="P423" s="438"/>
      <c r="Q423" s="439"/>
      <c r="R423" s="440"/>
      <c r="S423" s="440"/>
      <c r="T423" s="440"/>
      <c r="U423" s="441"/>
      <c r="V423" s="257"/>
      <c r="W423" s="444"/>
      <c r="X423" s="445"/>
      <c r="Y423" s="446"/>
      <c r="Z423" s="443"/>
      <c r="AA423" s="443"/>
      <c r="AB423" s="443"/>
      <c r="AC423" s="317" t="str">
        <f>IFERROR(VLOOKUP(Z423,【参考】数式用!$A$4:$B$54,2,FALSE),"")</f>
        <v/>
      </c>
      <c r="AD423" s="209"/>
      <c r="AE423" s="208" t="str">
        <f>IF(B423="","",IF(AO423="総合事業","数式を削除して手入力",IFERROR(INDEX(【参考】数式用!$AT$3:$AV$452,MATCH(Q423&amp;V423,【参考】数式用!$AS$3:$AS$452,0),MATCH(VLOOKUP(Z423,【参考】数式用!$AW$2:$AX$53,2,FALSE),【参考】数式用!$AT$2:$AV$2,0)),10)))</f>
        <v/>
      </c>
    </row>
    <row r="424" spans="1:31" ht="49.8" customHeight="1">
      <c r="A424" s="431">
        <f t="shared" si="8"/>
        <v>375</v>
      </c>
      <c r="B424" s="447"/>
      <c r="C424" s="448"/>
      <c r="D424" s="448"/>
      <c r="E424" s="448"/>
      <c r="F424" s="448"/>
      <c r="G424" s="448"/>
      <c r="H424" s="448"/>
      <c r="I424" s="448"/>
      <c r="J424" s="448"/>
      <c r="K424" s="448"/>
      <c r="L424" s="436"/>
      <c r="M424" s="437"/>
      <c r="N424" s="437"/>
      <c r="O424" s="437"/>
      <c r="P424" s="438"/>
      <c r="Q424" s="439"/>
      <c r="R424" s="440"/>
      <c r="S424" s="440"/>
      <c r="T424" s="440"/>
      <c r="U424" s="441"/>
      <c r="V424" s="257"/>
      <c r="W424" s="444"/>
      <c r="X424" s="445"/>
      <c r="Y424" s="446"/>
      <c r="Z424" s="443"/>
      <c r="AA424" s="443"/>
      <c r="AB424" s="443"/>
      <c r="AC424" s="317" t="str">
        <f>IFERROR(VLOOKUP(Z424,【参考】数式用!$A$4:$B$54,2,FALSE),"")</f>
        <v/>
      </c>
      <c r="AD424" s="209"/>
      <c r="AE424" s="208" t="str">
        <f>IF(B424="","",IF(AO424="総合事業","数式を削除して手入力",IFERROR(INDEX(【参考】数式用!$AT$3:$AV$452,MATCH(Q424&amp;V424,【参考】数式用!$AS$3:$AS$452,0),MATCH(VLOOKUP(Z424,【参考】数式用!$AW$2:$AX$53,2,FALSE),【参考】数式用!$AT$2:$AV$2,0)),10)))</f>
        <v/>
      </c>
    </row>
    <row r="425" spans="1:31" ht="49.8" customHeight="1">
      <c r="A425" s="431">
        <f t="shared" si="8"/>
        <v>376</v>
      </c>
      <c r="B425" s="447"/>
      <c r="C425" s="448"/>
      <c r="D425" s="448"/>
      <c r="E425" s="448"/>
      <c r="F425" s="448"/>
      <c r="G425" s="448"/>
      <c r="H425" s="448"/>
      <c r="I425" s="448"/>
      <c r="J425" s="448"/>
      <c r="K425" s="448"/>
      <c r="L425" s="436"/>
      <c r="M425" s="437"/>
      <c r="N425" s="437"/>
      <c r="O425" s="437"/>
      <c r="P425" s="438"/>
      <c r="Q425" s="439"/>
      <c r="R425" s="440"/>
      <c r="S425" s="440"/>
      <c r="T425" s="440"/>
      <c r="U425" s="441"/>
      <c r="V425" s="257"/>
      <c r="W425" s="444"/>
      <c r="X425" s="445"/>
      <c r="Y425" s="446"/>
      <c r="Z425" s="443"/>
      <c r="AA425" s="443"/>
      <c r="AB425" s="443"/>
      <c r="AC425" s="317" t="str">
        <f>IFERROR(VLOOKUP(Z425,【参考】数式用!$A$4:$B$54,2,FALSE),"")</f>
        <v/>
      </c>
      <c r="AD425" s="209"/>
      <c r="AE425" s="208" t="str">
        <f>IF(B425="","",IF(AO425="総合事業","数式を削除して手入力",IFERROR(INDEX(【参考】数式用!$AT$3:$AV$452,MATCH(Q425&amp;V425,【参考】数式用!$AS$3:$AS$452,0),MATCH(VLOOKUP(Z425,【参考】数式用!$AW$2:$AX$53,2,FALSE),【参考】数式用!$AT$2:$AV$2,0)),10)))</f>
        <v/>
      </c>
    </row>
    <row r="426" spans="1:31" ht="49.8" customHeight="1">
      <c r="A426" s="431">
        <f t="shared" si="8"/>
        <v>377</v>
      </c>
      <c r="B426" s="447"/>
      <c r="C426" s="448"/>
      <c r="D426" s="448"/>
      <c r="E426" s="448"/>
      <c r="F426" s="448"/>
      <c r="G426" s="448"/>
      <c r="H426" s="448"/>
      <c r="I426" s="448"/>
      <c r="J426" s="448"/>
      <c r="K426" s="448"/>
      <c r="L426" s="436"/>
      <c r="M426" s="437"/>
      <c r="N426" s="437"/>
      <c r="O426" s="437"/>
      <c r="P426" s="438"/>
      <c r="Q426" s="439"/>
      <c r="R426" s="440"/>
      <c r="S426" s="440"/>
      <c r="T426" s="440"/>
      <c r="U426" s="441"/>
      <c r="V426" s="257"/>
      <c r="W426" s="444"/>
      <c r="X426" s="445"/>
      <c r="Y426" s="446"/>
      <c r="Z426" s="443"/>
      <c r="AA426" s="443"/>
      <c r="AB426" s="443"/>
      <c r="AC426" s="317" t="str">
        <f>IFERROR(VLOOKUP(Z426,【参考】数式用!$A$4:$B$54,2,FALSE),"")</f>
        <v/>
      </c>
      <c r="AD426" s="209"/>
      <c r="AE426" s="208" t="str">
        <f>IF(B426="","",IF(AO426="総合事業","数式を削除して手入力",IFERROR(INDEX(【参考】数式用!$AT$3:$AV$452,MATCH(Q426&amp;V426,【参考】数式用!$AS$3:$AS$452,0),MATCH(VLOOKUP(Z426,【参考】数式用!$AW$2:$AX$53,2,FALSE),【参考】数式用!$AT$2:$AV$2,0)),10)))</f>
        <v/>
      </c>
    </row>
    <row r="427" spans="1:31" ht="49.8" customHeight="1">
      <c r="A427" s="431">
        <f t="shared" si="8"/>
        <v>378</v>
      </c>
      <c r="B427" s="447"/>
      <c r="C427" s="448"/>
      <c r="D427" s="448"/>
      <c r="E427" s="448"/>
      <c r="F427" s="448"/>
      <c r="G427" s="448"/>
      <c r="H427" s="448"/>
      <c r="I427" s="448"/>
      <c r="J427" s="448"/>
      <c r="K427" s="448"/>
      <c r="L427" s="436"/>
      <c r="M427" s="437"/>
      <c r="N427" s="437"/>
      <c r="O427" s="437"/>
      <c r="P427" s="438"/>
      <c r="Q427" s="439"/>
      <c r="R427" s="440"/>
      <c r="S427" s="440"/>
      <c r="T427" s="440"/>
      <c r="U427" s="441"/>
      <c r="V427" s="257"/>
      <c r="W427" s="444"/>
      <c r="X427" s="445"/>
      <c r="Y427" s="446"/>
      <c r="Z427" s="443"/>
      <c r="AA427" s="443"/>
      <c r="AB427" s="443"/>
      <c r="AC427" s="317" t="str">
        <f>IFERROR(VLOOKUP(Z427,【参考】数式用!$A$4:$B$54,2,FALSE),"")</f>
        <v/>
      </c>
      <c r="AD427" s="209"/>
      <c r="AE427" s="208" t="str">
        <f>IF(B427="","",IF(AO427="総合事業","数式を削除して手入力",IFERROR(INDEX(【参考】数式用!$AT$3:$AV$452,MATCH(Q427&amp;V427,【参考】数式用!$AS$3:$AS$452,0),MATCH(VLOOKUP(Z427,【参考】数式用!$AW$2:$AX$53,2,FALSE),【参考】数式用!$AT$2:$AV$2,0)),10)))</f>
        <v/>
      </c>
    </row>
    <row r="428" spans="1:31" ht="49.8" customHeight="1">
      <c r="A428" s="431">
        <f t="shared" si="8"/>
        <v>379</v>
      </c>
      <c r="B428" s="447"/>
      <c r="C428" s="448"/>
      <c r="D428" s="448"/>
      <c r="E428" s="448"/>
      <c r="F428" s="448"/>
      <c r="G428" s="448"/>
      <c r="H428" s="448"/>
      <c r="I428" s="448"/>
      <c r="J428" s="448"/>
      <c r="K428" s="448"/>
      <c r="L428" s="436"/>
      <c r="M428" s="437"/>
      <c r="N428" s="437"/>
      <c r="O428" s="437"/>
      <c r="P428" s="438"/>
      <c r="Q428" s="439"/>
      <c r="R428" s="440"/>
      <c r="S428" s="440"/>
      <c r="T428" s="440"/>
      <c r="U428" s="441"/>
      <c r="V428" s="257"/>
      <c r="W428" s="444"/>
      <c r="X428" s="445"/>
      <c r="Y428" s="446"/>
      <c r="Z428" s="443"/>
      <c r="AA428" s="443"/>
      <c r="AB428" s="443"/>
      <c r="AC428" s="317" t="str">
        <f>IFERROR(VLOOKUP(Z428,【参考】数式用!$A$4:$B$54,2,FALSE),"")</f>
        <v/>
      </c>
      <c r="AD428" s="209"/>
      <c r="AE428" s="208" t="str">
        <f>IF(B428="","",IF(AO428="総合事業","数式を削除して手入力",IFERROR(INDEX(【参考】数式用!$AT$3:$AV$452,MATCH(Q428&amp;V428,【参考】数式用!$AS$3:$AS$452,0),MATCH(VLOOKUP(Z428,【参考】数式用!$AW$2:$AX$53,2,FALSE),【参考】数式用!$AT$2:$AV$2,0)),10)))</f>
        <v/>
      </c>
    </row>
    <row r="429" spans="1:31" ht="49.8" customHeight="1">
      <c r="A429" s="431">
        <f t="shared" si="8"/>
        <v>380</v>
      </c>
      <c r="B429" s="447"/>
      <c r="C429" s="448"/>
      <c r="D429" s="448"/>
      <c r="E429" s="448"/>
      <c r="F429" s="448"/>
      <c r="G429" s="448"/>
      <c r="H429" s="448"/>
      <c r="I429" s="448"/>
      <c r="J429" s="448"/>
      <c r="K429" s="448"/>
      <c r="L429" s="436"/>
      <c r="M429" s="437"/>
      <c r="N429" s="437"/>
      <c r="O429" s="437"/>
      <c r="P429" s="438"/>
      <c r="Q429" s="439"/>
      <c r="R429" s="440"/>
      <c r="S429" s="440"/>
      <c r="T429" s="440"/>
      <c r="U429" s="441"/>
      <c r="V429" s="257"/>
      <c r="W429" s="444"/>
      <c r="X429" s="445"/>
      <c r="Y429" s="446"/>
      <c r="Z429" s="443"/>
      <c r="AA429" s="443"/>
      <c r="AB429" s="443"/>
      <c r="AC429" s="317" t="str">
        <f>IFERROR(VLOOKUP(Z429,【参考】数式用!$A$4:$B$54,2,FALSE),"")</f>
        <v/>
      </c>
      <c r="AD429" s="209"/>
      <c r="AE429" s="208" t="str">
        <f>IF(B429="","",IF(AO429="総合事業","数式を削除して手入力",IFERROR(INDEX(【参考】数式用!$AT$3:$AV$452,MATCH(Q429&amp;V429,【参考】数式用!$AS$3:$AS$452,0),MATCH(VLOOKUP(Z429,【参考】数式用!$AW$2:$AX$53,2,FALSE),【参考】数式用!$AT$2:$AV$2,0)),10)))</f>
        <v/>
      </c>
    </row>
    <row r="430" spans="1:31" ht="49.8" customHeight="1">
      <c r="A430" s="431">
        <f t="shared" si="8"/>
        <v>381</v>
      </c>
      <c r="B430" s="447"/>
      <c r="C430" s="448"/>
      <c r="D430" s="448"/>
      <c r="E430" s="448"/>
      <c r="F430" s="448"/>
      <c r="G430" s="448"/>
      <c r="H430" s="448"/>
      <c r="I430" s="448"/>
      <c r="J430" s="448"/>
      <c r="K430" s="448"/>
      <c r="L430" s="436"/>
      <c r="M430" s="437"/>
      <c r="N430" s="437"/>
      <c r="O430" s="437"/>
      <c r="P430" s="438"/>
      <c r="Q430" s="439"/>
      <c r="R430" s="440"/>
      <c r="S430" s="440"/>
      <c r="T430" s="440"/>
      <c r="U430" s="441"/>
      <c r="V430" s="257"/>
      <c r="W430" s="444"/>
      <c r="X430" s="445"/>
      <c r="Y430" s="446"/>
      <c r="Z430" s="443"/>
      <c r="AA430" s="443"/>
      <c r="AB430" s="443"/>
      <c r="AC430" s="317" t="str">
        <f>IFERROR(VLOOKUP(Z430,【参考】数式用!$A$4:$B$54,2,FALSE),"")</f>
        <v/>
      </c>
      <c r="AD430" s="209"/>
      <c r="AE430" s="208" t="str">
        <f>IF(B430="","",IF(AO430="総合事業","数式を削除して手入力",IFERROR(INDEX(【参考】数式用!$AT$3:$AV$452,MATCH(Q430&amp;V430,【参考】数式用!$AS$3:$AS$452,0),MATCH(VLOOKUP(Z430,【参考】数式用!$AW$2:$AX$53,2,FALSE),【参考】数式用!$AT$2:$AV$2,0)),10)))</f>
        <v/>
      </c>
    </row>
    <row r="431" spans="1:31" ht="49.8" customHeight="1">
      <c r="A431" s="431">
        <f t="shared" si="8"/>
        <v>382</v>
      </c>
      <c r="B431" s="447"/>
      <c r="C431" s="448"/>
      <c r="D431" s="448"/>
      <c r="E431" s="448"/>
      <c r="F431" s="448"/>
      <c r="G431" s="448"/>
      <c r="H431" s="448"/>
      <c r="I431" s="448"/>
      <c r="J431" s="448"/>
      <c r="K431" s="448"/>
      <c r="L431" s="436"/>
      <c r="M431" s="437"/>
      <c r="N431" s="437"/>
      <c r="O431" s="437"/>
      <c r="P431" s="438"/>
      <c r="Q431" s="439"/>
      <c r="R431" s="440"/>
      <c r="S431" s="440"/>
      <c r="T431" s="440"/>
      <c r="U431" s="441"/>
      <c r="V431" s="257"/>
      <c r="W431" s="444"/>
      <c r="X431" s="445"/>
      <c r="Y431" s="446"/>
      <c r="Z431" s="443"/>
      <c r="AA431" s="443"/>
      <c r="AB431" s="443"/>
      <c r="AC431" s="317" t="str">
        <f>IFERROR(VLOOKUP(Z431,【参考】数式用!$A$4:$B$54,2,FALSE),"")</f>
        <v/>
      </c>
      <c r="AD431" s="209"/>
      <c r="AE431" s="208" t="str">
        <f>IF(B431="","",IF(AO431="総合事業","数式を削除して手入力",IFERROR(INDEX(【参考】数式用!$AT$3:$AV$452,MATCH(Q431&amp;V431,【参考】数式用!$AS$3:$AS$452,0),MATCH(VLOOKUP(Z431,【参考】数式用!$AW$2:$AX$53,2,FALSE),【参考】数式用!$AT$2:$AV$2,0)),10)))</f>
        <v/>
      </c>
    </row>
    <row r="432" spans="1:31" ht="49.8" customHeight="1">
      <c r="A432" s="431">
        <f t="shared" si="8"/>
        <v>383</v>
      </c>
      <c r="B432" s="447"/>
      <c r="C432" s="448"/>
      <c r="D432" s="448"/>
      <c r="E432" s="448"/>
      <c r="F432" s="448"/>
      <c r="G432" s="448"/>
      <c r="H432" s="448"/>
      <c r="I432" s="448"/>
      <c r="J432" s="448"/>
      <c r="K432" s="448"/>
      <c r="L432" s="436"/>
      <c r="M432" s="437"/>
      <c r="N432" s="437"/>
      <c r="O432" s="437"/>
      <c r="P432" s="438"/>
      <c r="Q432" s="439"/>
      <c r="R432" s="440"/>
      <c r="S432" s="440"/>
      <c r="T432" s="440"/>
      <c r="U432" s="441"/>
      <c r="V432" s="257"/>
      <c r="W432" s="444"/>
      <c r="X432" s="445"/>
      <c r="Y432" s="446"/>
      <c r="Z432" s="443"/>
      <c r="AA432" s="443"/>
      <c r="AB432" s="443"/>
      <c r="AC432" s="317" t="str">
        <f>IFERROR(VLOOKUP(Z432,【参考】数式用!$A$4:$B$54,2,FALSE),"")</f>
        <v/>
      </c>
      <c r="AD432" s="209"/>
      <c r="AE432" s="208" t="str">
        <f>IF(B432="","",IF(AO432="総合事業","数式を削除して手入力",IFERROR(INDEX(【参考】数式用!$AT$3:$AV$452,MATCH(Q432&amp;V432,【参考】数式用!$AS$3:$AS$452,0),MATCH(VLOOKUP(Z432,【参考】数式用!$AW$2:$AX$53,2,FALSE),【参考】数式用!$AT$2:$AV$2,0)),10)))</f>
        <v/>
      </c>
    </row>
    <row r="433" spans="1:31" ht="49.8" customHeight="1">
      <c r="A433" s="431">
        <f t="shared" si="8"/>
        <v>384</v>
      </c>
      <c r="B433" s="447"/>
      <c r="C433" s="448"/>
      <c r="D433" s="448"/>
      <c r="E433" s="448"/>
      <c r="F433" s="448"/>
      <c r="G433" s="448"/>
      <c r="H433" s="448"/>
      <c r="I433" s="448"/>
      <c r="J433" s="448"/>
      <c r="K433" s="448"/>
      <c r="L433" s="436"/>
      <c r="M433" s="437"/>
      <c r="N433" s="437"/>
      <c r="O433" s="437"/>
      <c r="P433" s="438"/>
      <c r="Q433" s="439"/>
      <c r="R433" s="440"/>
      <c r="S433" s="440"/>
      <c r="T433" s="440"/>
      <c r="U433" s="441"/>
      <c r="V433" s="257"/>
      <c r="W433" s="444"/>
      <c r="X433" s="445"/>
      <c r="Y433" s="446"/>
      <c r="Z433" s="443"/>
      <c r="AA433" s="443"/>
      <c r="AB433" s="443"/>
      <c r="AC433" s="317" t="str">
        <f>IFERROR(VLOOKUP(Z433,【参考】数式用!$A$4:$B$54,2,FALSE),"")</f>
        <v/>
      </c>
      <c r="AD433" s="209"/>
      <c r="AE433" s="208" t="str">
        <f>IF(B433="","",IF(AO433="総合事業","数式を削除して手入力",IFERROR(INDEX(【参考】数式用!$AT$3:$AV$452,MATCH(Q433&amp;V433,【参考】数式用!$AS$3:$AS$452,0),MATCH(VLOOKUP(Z433,【参考】数式用!$AW$2:$AX$53,2,FALSE),【参考】数式用!$AT$2:$AV$2,0)),10)))</f>
        <v/>
      </c>
    </row>
    <row r="434" spans="1:31" ht="49.8" customHeight="1">
      <c r="A434" s="431">
        <f t="shared" si="8"/>
        <v>385</v>
      </c>
      <c r="B434" s="447"/>
      <c r="C434" s="448"/>
      <c r="D434" s="448"/>
      <c r="E434" s="448"/>
      <c r="F434" s="448"/>
      <c r="G434" s="448"/>
      <c r="H434" s="448"/>
      <c r="I434" s="448"/>
      <c r="J434" s="448"/>
      <c r="K434" s="448"/>
      <c r="L434" s="436"/>
      <c r="M434" s="437"/>
      <c r="N434" s="437"/>
      <c r="O434" s="437"/>
      <c r="P434" s="438"/>
      <c r="Q434" s="439"/>
      <c r="R434" s="440"/>
      <c r="S434" s="440"/>
      <c r="T434" s="440"/>
      <c r="U434" s="441"/>
      <c r="V434" s="257"/>
      <c r="W434" s="444"/>
      <c r="X434" s="445"/>
      <c r="Y434" s="446"/>
      <c r="Z434" s="443"/>
      <c r="AA434" s="443"/>
      <c r="AB434" s="443"/>
      <c r="AC434" s="317" t="str">
        <f>IFERROR(VLOOKUP(Z434,【参考】数式用!$A$4:$B$54,2,FALSE),"")</f>
        <v/>
      </c>
      <c r="AD434" s="209"/>
      <c r="AE434" s="208" t="str">
        <f>IF(B434="","",IF(AO434="総合事業","数式を削除して手入力",IFERROR(INDEX(【参考】数式用!$AT$3:$AV$452,MATCH(Q434&amp;V434,【参考】数式用!$AS$3:$AS$452,0),MATCH(VLOOKUP(Z434,【参考】数式用!$AW$2:$AX$53,2,FALSE),【参考】数式用!$AT$2:$AV$2,0)),10)))</f>
        <v/>
      </c>
    </row>
    <row r="435" spans="1:31" ht="49.8" customHeight="1">
      <c r="A435" s="431">
        <f t="shared" si="8"/>
        <v>386</v>
      </c>
      <c r="B435" s="447"/>
      <c r="C435" s="448"/>
      <c r="D435" s="448"/>
      <c r="E435" s="448"/>
      <c r="F435" s="448"/>
      <c r="G435" s="448"/>
      <c r="H435" s="448"/>
      <c r="I435" s="448"/>
      <c r="J435" s="448"/>
      <c r="K435" s="448"/>
      <c r="L435" s="436"/>
      <c r="M435" s="437"/>
      <c r="N435" s="437"/>
      <c r="O435" s="437"/>
      <c r="P435" s="438"/>
      <c r="Q435" s="439"/>
      <c r="R435" s="440"/>
      <c r="S435" s="440"/>
      <c r="T435" s="440"/>
      <c r="U435" s="441"/>
      <c r="V435" s="257"/>
      <c r="W435" s="444"/>
      <c r="X435" s="445"/>
      <c r="Y435" s="446"/>
      <c r="Z435" s="443"/>
      <c r="AA435" s="443"/>
      <c r="AB435" s="443"/>
      <c r="AC435" s="317" t="str">
        <f>IFERROR(VLOOKUP(Z435,【参考】数式用!$A$4:$B$54,2,FALSE),"")</f>
        <v/>
      </c>
      <c r="AD435" s="209"/>
      <c r="AE435" s="208" t="str">
        <f>IF(B435="","",IF(AO435="総合事業","数式を削除して手入力",IFERROR(INDEX(【参考】数式用!$AT$3:$AV$452,MATCH(Q435&amp;V435,【参考】数式用!$AS$3:$AS$452,0),MATCH(VLOOKUP(Z435,【参考】数式用!$AW$2:$AX$53,2,FALSE),【参考】数式用!$AT$2:$AV$2,0)),10)))</f>
        <v/>
      </c>
    </row>
    <row r="436" spans="1:31" ht="49.8" customHeight="1">
      <c r="A436" s="431">
        <f t="shared" si="8"/>
        <v>387</v>
      </c>
      <c r="B436" s="447"/>
      <c r="C436" s="448"/>
      <c r="D436" s="448"/>
      <c r="E436" s="448"/>
      <c r="F436" s="448"/>
      <c r="G436" s="448"/>
      <c r="H436" s="448"/>
      <c r="I436" s="448"/>
      <c r="J436" s="448"/>
      <c r="K436" s="448"/>
      <c r="L436" s="436"/>
      <c r="M436" s="437"/>
      <c r="N436" s="437"/>
      <c r="O436" s="437"/>
      <c r="P436" s="438"/>
      <c r="Q436" s="439"/>
      <c r="R436" s="440"/>
      <c r="S436" s="440"/>
      <c r="T436" s="440"/>
      <c r="U436" s="441"/>
      <c r="V436" s="257"/>
      <c r="W436" s="444"/>
      <c r="X436" s="445"/>
      <c r="Y436" s="446"/>
      <c r="Z436" s="443"/>
      <c r="AA436" s="443"/>
      <c r="AB436" s="443"/>
      <c r="AC436" s="317" t="str">
        <f>IFERROR(VLOOKUP(Z436,【参考】数式用!$A$4:$B$54,2,FALSE),"")</f>
        <v/>
      </c>
      <c r="AD436" s="209"/>
      <c r="AE436" s="208" t="str">
        <f>IF(B436="","",IF(AO436="総合事業","数式を削除して手入力",IFERROR(INDEX(【参考】数式用!$AT$3:$AV$452,MATCH(Q436&amp;V436,【参考】数式用!$AS$3:$AS$452,0),MATCH(VLOOKUP(Z436,【参考】数式用!$AW$2:$AX$53,2,FALSE),【参考】数式用!$AT$2:$AV$2,0)),10)))</f>
        <v/>
      </c>
    </row>
    <row r="437" spans="1:31" ht="49.8" customHeight="1">
      <c r="A437" s="431">
        <f t="shared" si="8"/>
        <v>388</v>
      </c>
      <c r="B437" s="447"/>
      <c r="C437" s="448"/>
      <c r="D437" s="448"/>
      <c r="E437" s="448"/>
      <c r="F437" s="448"/>
      <c r="G437" s="448"/>
      <c r="H437" s="448"/>
      <c r="I437" s="448"/>
      <c r="J437" s="448"/>
      <c r="K437" s="448"/>
      <c r="L437" s="436"/>
      <c r="M437" s="437"/>
      <c r="N437" s="437"/>
      <c r="O437" s="437"/>
      <c r="P437" s="438"/>
      <c r="Q437" s="439"/>
      <c r="R437" s="440"/>
      <c r="S437" s="440"/>
      <c r="T437" s="440"/>
      <c r="U437" s="441"/>
      <c r="V437" s="257"/>
      <c r="W437" s="444"/>
      <c r="X437" s="445"/>
      <c r="Y437" s="446"/>
      <c r="Z437" s="443"/>
      <c r="AA437" s="443"/>
      <c r="AB437" s="443"/>
      <c r="AC437" s="317" t="str">
        <f>IFERROR(VLOOKUP(Z437,【参考】数式用!$A$4:$B$54,2,FALSE),"")</f>
        <v/>
      </c>
      <c r="AD437" s="209"/>
      <c r="AE437" s="208" t="str">
        <f>IF(B437="","",IF(AO437="総合事業","数式を削除して手入力",IFERROR(INDEX(【参考】数式用!$AT$3:$AV$452,MATCH(Q437&amp;V437,【参考】数式用!$AS$3:$AS$452,0),MATCH(VLOOKUP(Z437,【参考】数式用!$AW$2:$AX$53,2,FALSE),【参考】数式用!$AT$2:$AV$2,0)),10)))</f>
        <v/>
      </c>
    </row>
    <row r="438" spans="1:31" ht="49.8" customHeight="1">
      <c r="A438" s="431">
        <f t="shared" si="8"/>
        <v>389</v>
      </c>
      <c r="B438" s="447"/>
      <c r="C438" s="448"/>
      <c r="D438" s="448"/>
      <c r="E438" s="448"/>
      <c r="F438" s="448"/>
      <c r="G438" s="448"/>
      <c r="H438" s="448"/>
      <c r="I438" s="448"/>
      <c r="J438" s="448"/>
      <c r="K438" s="448"/>
      <c r="L438" s="436"/>
      <c r="M438" s="437"/>
      <c r="N438" s="437"/>
      <c r="O438" s="437"/>
      <c r="P438" s="438"/>
      <c r="Q438" s="439"/>
      <c r="R438" s="440"/>
      <c r="S438" s="440"/>
      <c r="T438" s="440"/>
      <c r="U438" s="441"/>
      <c r="V438" s="257"/>
      <c r="W438" s="444"/>
      <c r="X438" s="445"/>
      <c r="Y438" s="446"/>
      <c r="Z438" s="443"/>
      <c r="AA438" s="443"/>
      <c r="AB438" s="443"/>
      <c r="AC438" s="317" t="str">
        <f>IFERROR(VLOOKUP(Z438,【参考】数式用!$A$4:$B$54,2,FALSE),"")</f>
        <v/>
      </c>
      <c r="AD438" s="209"/>
      <c r="AE438" s="208" t="str">
        <f>IF(B438="","",IF(AO438="総合事業","数式を削除して手入力",IFERROR(INDEX(【参考】数式用!$AT$3:$AV$452,MATCH(Q438&amp;V438,【参考】数式用!$AS$3:$AS$452,0),MATCH(VLOOKUP(Z438,【参考】数式用!$AW$2:$AX$53,2,FALSE),【参考】数式用!$AT$2:$AV$2,0)),10)))</f>
        <v/>
      </c>
    </row>
    <row r="439" spans="1:31" ht="49.8" customHeight="1">
      <c r="A439" s="431">
        <f t="shared" si="8"/>
        <v>390</v>
      </c>
      <c r="B439" s="447"/>
      <c r="C439" s="448"/>
      <c r="D439" s="448"/>
      <c r="E439" s="448"/>
      <c r="F439" s="448"/>
      <c r="G439" s="448"/>
      <c r="H439" s="448"/>
      <c r="I439" s="448"/>
      <c r="J439" s="448"/>
      <c r="K439" s="448"/>
      <c r="L439" s="436"/>
      <c r="M439" s="437"/>
      <c r="N439" s="437"/>
      <c r="O439" s="437"/>
      <c r="P439" s="438"/>
      <c r="Q439" s="439"/>
      <c r="R439" s="440"/>
      <c r="S439" s="440"/>
      <c r="T439" s="440"/>
      <c r="U439" s="441"/>
      <c r="V439" s="257"/>
      <c r="W439" s="444"/>
      <c r="X439" s="445"/>
      <c r="Y439" s="446"/>
      <c r="Z439" s="443"/>
      <c r="AA439" s="443"/>
      <c r="AB439" s="443"/>
      <c r="AC439" s="317" t="str">
        <f>IFERROR(VLOOKUP(Z439,【参考】数式用!$A$4:$B$54,2,FALSE),"")</f>
        <v/>
      </c>
      <c r="AD439" s="209"/>
      <c r="AE439" s="208" t="str">
        <f>IF(B439="","",IF(AO439="総合事業","数式を削除して手入力",IFERROR(INDEX(【参考】数式用!$AT$3:$AV$452,MATCH(Q439&amp;V439,【参考】数式用!$AS$3:$AS$452,0),MATCH(VLOOKUP(Z439,【参考】数式用!$AW$2:$AX$53,2,FALSE),【参考】数式用!$AT$2:$AV$2,0)),10)))</f>
        <v/>
      </c>
    </row>
    <row r="440" spans="1:31" ht="49.8" customHeight="1">
      <c r="A440" s="431">
        <f t="shared" si="8"/>
        <v>391</v>
      </c>
      <c r="B440" s="447"/>
      <c r="C440" s="448"/>
      <c r="D440" s="448"/>
      <c r="E440" s="448"/>
      <c r="F440" s="448"/>
      <c r="G440" s="448"/>
      <c r="H440" s="448"/>
      <c r="I440" s="448"/>
      <c r="J440" s="448"/>
      <c r="K440" s="448"/>
      <c r="L440" s="436"/>
      <c r="M440" s="437"/>
      <c r="N440" s="437"/>
      <c r="O440" s="437"/>
      <c r="P440" s="438"/>
      <c r="Q440" s="439"/>
      <c r="R440" s="440"/>
      <c r="S440" s="440"/>
      <c r="T440" s="440"/>
      <c r="U440" s="441"/>
      <c r="V440" s="257"/>
      <c r="W440" s="444"/>
      <c r="X440" s="445"/>
      <c r="Y440" s="446"/>
      <c r="Z440" s="443"/>
      <c r="AA440" s="443"/>
      <c r="AB440" s="443"/>
      <c r="AC440" s="317" t="str">
        <f>IFERROR(VLOOKUP(Z440,【参考】数式用!$A$4:$B$54,2,FALSE),"")</f>
        <v/>
      </c>
      <c r="AD440" s="209"/>
      <c r="AE440" s="208" t="str">
        <f>IF(B440="","",IF(AO440="総合事業","数式を削除して手入力",IFERROR(INDEX(【参考】数式用!$AT$3:$AV$452,MATCH(Q440&amp;V440,【参考】数式用!$AS$3:$AS$452,0),MATCH(VLOOKUP(Z440,【参考】数式用!$AW$2:$AX$53,2,FALSE),【参考】数式用!$AT$2:$AV$2,0)),10)))</f>
        <v/>
      </c>
    </row>
    <row r="441" spans="1:31" ht="49.8" customHeight="1">
      <c r="A441" s="431">
        <f t="shared" si="8"/>
        <v>392</v>
      </c>
      <c r="B441" s="447"/>
      <c r="C441" s="448"/>
      <c r="D441" s="448"/>
      <c r="E441" s="448"/>
      <c r="F441" s="448"/>
      <c r="G441" s="448"/>
      <c r="H441" s="448"/>
      <c r="I441" s="448"/>
      <c r="J441" s="448"/>
      <c r="K441" s="448"/>
      <c r="L441" s="436"/>
      <c r="M441" s="437"/>
      <c r="N441" s="437"/>
      <c r="O441" s="437"/>
      <c r="P441" s="438"/>
      <c r="Q441" s="439"/>
      <c r="R441" s="440"/>
      <c r="S441" s="440"/>
      <c r="T441" s="440"/>
      <c r="U441" s="441"/>
      <c r="V441" s="257"/>
      <c r="W441" s="444"/>
      <c r="X441" s="445"/>
      <c r="Y441" s="446"/>
      <c r="Z441" s="443"/>
      <c r="AA441" s="443"/>
      <c r="AB441" s="443"/>
      <c r="AC441" s="317" t="str">
        <f>IFERROR(VLOOKUP(Z441,【参考】数式用!$A$4:$B$54,2,FALSE),"")</f>
        <v/>
      </c>
      <c r="AD441" s="209"/>
      <c r="AE441" s="208" t="str">
        <f>IF(B441="","",IF(AO441="総合事業","数式を削除して手入力",IFERROR(INDEX(【参考】数式用!$AT$3:$AV$452,MATCH(Q441&amp;V441,【参考】数式用!$AS$3:$AS$452,0),MATCH(VLOOKUP(Z441,【参考】数式用!$AW$2:$AX$53,2,FALSE),【参考】数式用!$AT$2:$AV$2,0)),10)))</f>
        <v/>
      </c>
    </row>
    <row r="442" spans="1:31" ht="49.8" customHeight="1">
      <c r="A442" s="431">
        <f t="shared" si="8"/>
        <v>393</v>
      </c>
      <c r="B442" s="447"/>
      <c r="C442" s="448"/>
      <c r="D442" s="448"/>
      <c r="E442" s="448"/>
      <c r="F442" s="448"/>
      <c r="G442" s="448"/>
      <c r="H442" s="448"/>
      <c r="I442" s="448"/>
      <c r="J442" s="448"/>
      <c r="K442" s="448"/>
      <c r="L442" s="436"/>
      <c r="M442" s="437"/>
      <c r="N442" s="437"/>
      <c r="O442" s="437"/>
      <c r="P442" s="438"/>
      <c r="Q442" s="439"/>
      <c r="R442" s="440"/>
      <c r="S442" s="440"/>
      <c r="T442" s="440"/>
      <c r="U442" s="441"/>
      <c r="V442" s="257"/>
      <c r="W442" s="444"/>
      <c r="X442" s="445"/>
      <c r="Y442" s="446"/>
      <c r="Z442" s="443"/>
      <c r="AA442" s="443"/>
      <c r="AB442" s="443"/>
      <c r="AC442" s="317" t="str">
        <f>IFERROR(VLOOKUP(Z442,【参考】数式用!$A$4:$B$54,2,FALSE),"")</f>
        <v/>
      </c>
      <c r="AD442" s="209"/>
      <c r="AE442" s="208" t="str">
        <f>IF(B442="","",IF(AO442="総合事業","数式を削除して手入力",IFERROR(INDEX(【参考】数式用!$AT$3:$AV$452,MATCH(Q442&amp;V442,【参考】数式用!$AS$3:$AS$452,0),MATCH(VLOOKUP(Z442,【参考】数式用!$AW$2:$AX$53,2,FALSE),【参考】数式用!$AT$2:$AV$2,0)),10)))</f>
        <v/>
      </c>
    </row>
    <row r="443" spans="1:31" ht="49.8" customHeight="1">
      <c r="A443" s="431">
        <f t="shared" si="8"/>
        <v>394</v>
      </c>
      <c r="B443" s="447"/>
      <c r="C443" s="448"/>
      <c r="D443" s="448"/>
      <c r="E443" s="448"/>
      <c r="F443" s="448"/>
      <c r="G443" s="448"/>
      <c r="H443" s="448"/>
      <c r="I443" s="448"/>
      <c r="J443" s="448"/>
      <c r="K443" s="448"/>
      <c r="L443" s="436"/>
      <c r="M443" s="437"/>
      <c r="N443" s="437"/>
      <c r="O443" s="437"/>
      <c r="P443" s="438"/>
      <c r="Q443" s="439"/>
      <c r="R443" s="440"/>
      <c r="S443" s="440"/>
      <c r="T443" s="440"/>
      <c r="U443" s="441"/>
      <c r="V443" s="257"/>
      <c r="W443" s="444"/>
      <c r="X443" s="445"/>
      <c r="Y443" s="446"/>
      <c r="Z443" s="443"/>
      <c r="AA443" s="443"/>
      <c r="AB443" s="443"/>
      <c r="AC443" s="317" t="str">
        <f>IFERROR(VLOOKUP(Z443,【参考】数式用!$A$4:$B$54,2,FALSE),"")</f>
        <v/>
      </c>
      <c r="AD443" s="209"/>
      <c r="AE443" s="208" t="str">
        <f>IF(B443="","",IF(AO443="総合事業","数式を削除して手入力",IFERROR(INDEX(【参考】数式用!$AT$3:$AV$452,MATCH(Q443&amp;V443,【参考】数式用!$AS$3:$AS$452,0),MATCH(VLOOKUP(Z443,【参考】数式用!$AW$2:$AX$53,2,FALSE),【参考】数式用!$AT$2:$AV$2,0)),10)))</f>
        <v/>
      </c>
    </row>
    <row r="444" spans="1:31" ht="49.8" customHeight="1">
      <c r="A444" s="431">
        <f t="shared" si="8"/>
        <v>395</v>
      </c>
      <c r="B444" s="447"/>
      <c r="C444" s="448"/>
      <c r="D444" s="448"/>
      <c r="E444" s="448"/>
      <c r="F444" s="448"/>
      <c r="G444" s="448"/>
      <c r="H444" s="448"/>
      <c r="I444" s="448"/>
      <c r="J444" s="448"/>
      <c r="K444" s="448"/>
      <c r="L444" s="436"/>
      <c r="M444" s="437"/>
      <c r="N444" s="437"/>
      <c r="O444" s="437"/>
      <c r="P444" s="438"/>
      <c r="Q444" s="439"/>
      <c r="R444" s="440"/>
      <c r="S444" s="440"/>
      <c r="T444" s="440"/>
      <c r="U444" s="441"/>
      <c r="V444" s="257"/>
      <c r="W444" s="444"/>
      <c r="X444" s="445"/>
      <c r="Y444" s="446"/>
      <c r="Z444" s="443"/>
      <c r="AA444" s="443"/>
      <c r="AB444" s="443"/>
      <c r="AC444" s="317" t="str">
        <f>IFERROR(VLOOKUP(Z444,【参考】数式用!$A$4:$B$54,2,FALSE),"")</f>
        <v/>
      </c>
      <c r="AD444" s="209"/>
      <c r="AE444" s="208" t="str">
        <f>IF(B444="","",IF(AO444="総合事業","数式を削除して手入力",IFERROR(INDEX(【参考】数式用!$AT$3:$AV$452,MATCH(Q444&amp;V444,【参考】数式用!$AS$3:$AS$452,0),MATCH(VLOOKUP(Z444,【参考】数式用!$AW$2:$AX$53,2,FALSE),【参考】数式用!$AT$2:$AV$2,0)),10)))</f>
        <v/>
      </c>
    </row>
    <row r="445" spans="1:31" ht="49.8" customHeight="1">
      <c r="A445" s="431">
        <f t="shared" si="8"/>
        <v>396</v>
      </c>
      <c r="B445" s="447"/>
      <c r="C445" s="448"/>
      <c r="D445" s="448"/>
      <c r="E445" s="448"/>
      <c r="F445" s="448"/>
      <c r="G445" s="448"/>
      <c r="H445" s="448"/>
      <c r="I445" s="448"/>
      <c r="J445" s="448"/>
      <c r="K445" s="448"/>
      <c r="L445" s="436"/>
      <c r="M445" s="437"/>
      <c r="N445" s="437"/>
      <c r="O445" s="437"/>
      <c r="P445" s="438"/>
      <c r="Q445" s="439"/>
      <c r="R445" s="440"/>
      <c r="S445" s="440"/>
      <c r="T445" s="440"/>
      <c r="U445" s="441"/>
      <c r="V445" s="257"/>
      <c r="W445" s="444"/>
      <c r="X445" s="445"/>
      <c r="Y445" s="446"/>
      <c r="Z445" s="443"/>
      <c r="AA445" s="443"/>
      <c r="AB445" s="443"/>
      <c r="AC445" s="317" t="str">
        <f>IFERROR(VLOOKUP(Z445,【参考】数式用!$A$4:$B$54,2,FALSE),"")</f>
        <v/>
      </c>
      <c r="AD445" s="209"/>
      <c r="AE445" s="208" t="str">
        <f>IF(B445="","",IF(AO445="総合事業","数式を削除して手入力",IFERROR(INDEX(【参考】数式用!$AT$3:$AV$452,MATCH(Q445&amp;V445,【参考】数式用!$AS$3:$AS$452,0),MATCH(VLOOKUP(Z445,【参考】数式用!$AW$2:$AX$53,2,FALSE),【参考】数式用!$AT$2:$AV$2,0)),10)))</f>
        <v/>
      </c>
    </row>
    <row r="446" spans="1:31" ht="49.8" customHeight="1">
      <c r="A446" s="431">
        <f t="shared" si="8"/>
        <v>397</v>
      </c>
      <c r="B446" s="447"/>
      <c r="C446" s="448"/>
      <c r="D446" s="448"/>
      <c r="E446" s="448"/>
      <c r="F446" s="448"/>
      <c r="G446" s="448"/>
      <c r="H446" s="448"/>
      <c r="I446" s="448"/>
      <c r="J446" s="448"/>
      <c r="K446" s="448"/>
      <c r="L446" s="436"/>
      <c r="M446" s="437"/>
      <c r="N446" s="437"/>
      <c r="O446" s="437"/>
      <c r="P446" s="438"/>
      <c r="Q446" s="439"/>
      <c r="R446" s="440"/>
      <c r="S446" s="440"/>
      <c r="T446" s="440"/>
      <c r="U446" s="441"/>
      <c r="V446" s="257"/>
      <c r="W446" s="444"/>
      <c r="X446" s="445"/>
      <c r="Y446" s="446"/>
      <c r="Z446" s="443"/>
      <c r="AA446" s="443"/>
      <c r="AB446" s="443"/>
      <c r="AC446" s="317" t="str">
        <f>IFERROR(VLOOKUP(Z446,【参考】数式用!$A$4:$B$54,2,FALSE),"")</f>
        <v/>
      </c>
      <c r="AD446" s="209"/>
      <c r="AE446" s="208" t="str">
        <f>IF(B446="","",IF(AO446="総合事業","数式を削除して手入力",IFERROR(INDEX(【参考】数式用!$AT$3:$AV$452,MATCH(Q446&amp;V446,【参考】数式用!$AS$3:$AS$452,0),MATCH(VLOOKUP(Z446,【参考】数式用!$AW$2:$AX$53,2,FALSE),【参考】数式用!$AT$2:$AV$2,0)),10)))</f>
        <v/>
      </c>
    </row>
    <row r="447" spans="1:31" ht="49.8" customHeight="1">
      <c r="A447" s="431">
        <f t="shared" si="8"/>
        <v>398</v>
      </c>
      <c r="B447" s="433"/>
      <c r="C447" s="434"/>
      <c r="D447" s="434"/>
      <c r="E447" s="434"/>
      <c r="F447" s="434"/>
      <c r="G447" s="434"/>
      <c r="H447" s="434"/>
      <c r="I447" s="434"/>
      <c r="J447" s="434"/>
      <c r="K447" s="435"/>
      <c r="L447" s="436"/>
      <c r="M447" s="437"/>
      <c r="N447" s="437"/>
      <c r="O447" s="437"/>
      <c r="P447" s="438"/>
      <c r="Q447" s="439"/>
      <c r="R447" s="440"/>
      <c r="S447" s="440"/>
      <c r="T447" s="440"/>
      <c r="U447" s="441"/>
      <c r="V447" s="257"/>
      <c r="W447" s="442"/>
      <c r="X447" s="442"/>
      <c r="Y447" s="442"/>
      <c r="Z447" s="444"/>
      <c r="AA447" s="445"/>
      <c r="AB447" s="446"/>
      <c r="AC447" s="317" t="str">
        <f>IFERROR(VLOOKUP(Z447,【参考】数式用!$A$4:$B$54,2,FALSE),"")</f>
        <v/>
      </c>
      <c r="AD447" s="209"/>
      <c r="AE447" s="208" t="str">
        <f>IF(B447="","",IF(AO447="総合事業","数式を削除して手入力",IFERROR(INDEX(【参考】数式用!$AT$3:$AV$452,MATCH(Q447&amp;V447,【参考】数式用!$AS$3:$AS$452,0),MATCH(VLOOKUP(Z447,【参考】数式用!$AW$2:$AX$53,2,FALSE),【参考】数式用!$AT$2:$AV$2,0)),10)))</f>
        <v/>
      </c>
    </row>
    <row r="448" spans="1:31" ht="49.8" customHeight="1">
      <c r="A448" s="431">
        <f t="shared" si="8"/>
        <v>399</v>
      </c>
      <c r="B448" s="433"/>
      <c r="C448" s="434"/>
      <c r="D448" s="434"/>
      <c r="E448" s="434"/>
      <c r="F448" s="434"/>
      <c r="G448" s="434"/>
      <c r="H448" s="434"/>
      <c r="I448" s="434"/>
      <c r="J448" s="434"/>
      <c r="K448" s="435"/>
      <c r="L448" s="436"/>
      <c r="M448" s="437"/>
      <c r="N448" s="437"/>
      <c r="O448" s="437"/>
      <c r="P448" s="438"/>
      <c r="Q448" s="439"/>
      <c r="R448" s="440"/>
      <c r="S448" s="440"/>
      <c r="T448" s="440"/>
      <c r="U448" s="441"/>
      <c r="V448" s="257"/>
      <c r="W448" s="442"/>
      <c r="X448" s="442"/>
      <c r="Y448" s="442"/>
      <c r="Z448" s="444"/>
      <c r="AA448" s="445"/>
      <c r="AB448" s="446"/>
      <c r="AC448" s="317" t="str">
        <f>IFERROR(VLOOKUP(Z448,【参考】数式用!$A$4:$B$54,2,FALSE),"")</f>
        <v/>
      </c>
      <c r="AD448" s="209"/>
      <c r="AE448" s="208" t="str">
        <f>IF(B448="","",IF(AO448="総合事業","数式を削除して手入力",IFERROR(INDEX(【参考】数式用!$AT$3:$AV$452,MATCH(Q448&amp;V448,【参考】数式用!$AS$3:$AS$452,0),MATCH(VLOOKUP(Z448,【参考】数式用!$AW$2:$AX$53,2,FALSE),【参考】数式用!$AT$2:$AV$2,0)),10)))</f>
        <v/>
      </c>
    </row>
    <row r="449" spans="1:31" ht="49.8" customHeight="1">
      <c r="A449" s="431">
        <f t="shared" si="8"/>
        <v>400</v>
      </c>
      <c r="B449" s="433"/>
      <c r="C449" s="434"/>
      <c r="D449" s="434"/>
      <c r="E449" s="434"/>
      <c r="F449" s="434"/>
      <c r="G449" s="434"/>
      <c r="H449" s="434"/>
      <c r="I449" s="434"/>
      <c r="J449" s="434"/>
      <c r="K449" s="435"/>
      <c r="L449" s="436"/>
      <c r="M449" s="437"/>
      <c r="N449" s="437"/>
      <c r="O449" s="437"/>
      <c r="P449" s="438"/>
      <c r="Q449" s="439"/>
      <c r="R449" s="440"/>
      <c r="S449" s="440"/>
      <c r="T449" s="440"/>
      <c r="U449" s="441"/>
      <c r="V449" s="257"/>
      <c r="W449" s="442"/>
      <c r="X449" s="442"/>
      <c r="Y449" s="442"/>
      <c r="Z449" s="444"/>
      <c r="AA449" s="445"/>
      <c r="AB449" s="446"/>
      <c r="AC449" s="317" t="str">
        <f>IFERROR(VLOOKUP(Z449,【参考】数式用!$A$4:$B$54,2,FALSE),"")</f>
        <v/>
      </c>
      <c r="AD449" s="209"/>
      <c r="AE449" s="208" t="str">
        <f>IF(B449="","",IF(AO449="総合事業","数式を削除して手入力",IFERROR(INDEX(【参考】数式用!$AT$3:$AV$452,MATCH(Q449&amp;V449,【参考】数式用!$AS$3:$AS$452,0),MATCH(VLOOKUP(Z449,【参考】数式用!$AW$2:$AX$53,2,FALSE),【参考】数式用!$AT$2:$AV$2,0)),10)))</f>
        <v/>
      </c>
    </row>
    <row r="450" spans="1:31" ht="49.8" customHeight="1">
      <c r="A450" s="431">
        <f t="shared" si="8"/>
        <v>401</v>
      </c>
      <c r="B450" s="433"/>
      <c r="C450" s="434"/>
      <c r="D450" s="434"/>
      <c r="E450" s="434"/>
      <c r="F450" s="434"/>
      <c r="G450" s="434"/>
      <c r="H450" s="434"/>
      <c r="I450" s="434"/>
      <c r="J450" s="434"/>
      <c r="K450" s="435"/>
      <c r="L450" s="436"/>
      <c r="M450" s="437"/>
      <c r="N450" s="437"/>
      <c r="O450" s="437"/>
      <c r="P450" s="438"/>
      <c r="Q450" s="439"/>
      <c r="R450" s="440"/>
      <c r="S450" s="440"/>
      <c r="T450" s="440"/>
      <c r="U450" s="441"/>
      <c r="V450" s="257"/>
      <c r="W450" s="442"/>
      <c r="X450" s="442"/>
      <c r="Y450" s="442"/>
      <c r="Z450" s="443"/>
      <c r="AA450" s="443"/>
      <c r="AB450" s="443"/>
      <c r="AC450" s="317" t="str">
        <f>IFERROR(VLOOKUP(Z450,【参考】数式用!$A$4:$B$54,2,FALSE),"")</f>
        <v/>
      </c>
      <c r="AD450" s="209"/>
      <c r="AE450" s="208" t="str">
        <f>IF(B450="","",IF(AO450="総合事業","数式を削除して手入力",IFERROR(INDEX(【参考】数式用!$AT$3:$AV$452,MATCH(Q450&amp;V450,【参考】数式用!$AS$3:$AS$452,0),MATCH(VLOOKUP(Z450,【参考】数式用!$AW$2:$AX$53,2,FALSE),【参考】数式用!$AT$2:$AV$2,0)),10)))</f>
        <v/>
      </c>
    </row>
    <row r="451" spans="1:31" ht="49.8" customHeight="1">
      <c r="A451" s="431">
        <f t="shared" si="8"/>
        <v>402</v>
      </c>
      <c r="B451" s="433"/>
      <c r="C451" s="434"/>
      <c r="D451" s="434"/>
      <c r="E451" s="434"/>
      <c r="F451" s="434"/>
      <c r="G451" s="434"/>
      <c r="H451" s="434"/>
      <c r="I451" s="434"/>
      <c r="J451" s="434"/>
      <c r="K451" s="435"/>
      <c r="L451" s="436"/>
      <c r="M451" s="437"/>
      <c r="N451" s="437"/>
      <c r="O451" s="437"/>
      <c r="P451" s="438"/>
      <c r="Q451" s="439"/>
      <c r="R451" s="440"/>
      <c r="S451" s="440"/>
      <c r="T451" s="440"/>
      <c r="U451" s="441"/>
      <c r="V451" s="257"/>
      <c r="W451" s="442"/>
      <c r="X451" s="442"/>
      <c r="Y451" s="442"/>
      <c r="Z451" s="443"/>
      <c r="AA451" s="443"/>
      <c r="AB451" s="443"/>
      <c r="AC451" s="317" t="str">
        <f>IFERROR(VLOOKUP(Z451,【参考】数式用!$A$4:$B$54,2,FALSE),"")</f>
        <v/>
      </c>
      <c r="AD451" s="209"/>
      <c r="AE451" s="208" t="str">
        <f>IF(B451="","",IF(AO451="総合事業","数式を削除して手入力",IFERROR(INDEX(【参考】数式用!$AT$3:$AV$452,MATCH(Q451&amp;V451,【参考】数式用!$AS$3:$AS$452,0),MATCH(VLOOKUP(Z451,【参考】数式用!$AW$2:$AX$53,2,FALSE),【参考】数式用!$AT$2:$AV$2,0)),10)))</f>
        <v/>
      </c>
    </row>
    <row r="452" spans="1:31" ht="49.8" customHeight="1">
      <c r="A452" s="431">
        <f t="shared" si="8"/>
        <v>403</v>
      </c>
      <c r="B452" s="433"/>
      <c r="C452" s="434"/>
      <c r="D452" s="434"/>
      <c r="E452" s="434"/>
      <c r="F452" s="434"/>
      <c r="G452" s="434"/>
      <c r="H452" s="434"/>
      <c r="I452" s="434"/>
      <c r="J452" s="434"/>
      <c r="K452" s="435"/>
      <c r="L452" s="436"/>
      <c r="M452" s="437"/>
      <c r="N452" s="437"/>
      <c r="O452" s="437"/>
      <c r="P452" s="438"/>
      <c r="Q452" s="439"/>
      <c r="R452" s="440"/>
      <c r="S452" s="440"/>
      <c r="T452" s="440"/>
      <c r="U452" s="441"/>
      <c r="V452" s="257"/>
      <c r="W452" s="442"/>
      <c r="X452" s="442"/>
      <c r="Y452" s="442"/>
      <c r="Z452" s="443"/>
      <c r="AA452" s="443"/>
      <c r="AB452" s="443"/>
      <c r="AC452" s="317" t="str">
        <f>IFERROR(VLOOKUP(Z452,【参考】数式用!$A$4:$B$54,2,FALSE),"")</f>
        <v/>
      </c>
      <c r="AD452" s="209"/>
      <c r="AE452" s="208" t="str">
        <f>IF(B452="","",IF(AO452="総合事業","数式を削除して手入力",IFERROR(INDEX(【参考】数式用!$AT$3:$AV$452,MATCH(Q452&amp;V452,【参考】数式用!$AS$3:$AS$452,0),MATCH(VLOOKUP(Z452,【参考】数式用!$AW$2:$AX$53,2,FALSE),【参考】数式用!$AT$2:$AV$2,0)),10)))</f>
        <v/>
      </c>
    </row>
    <row r="453" spans="1:31" ht="49.8" customHeight="1">
      <c r="A453" s="431">
        <f t="shared" si="8"/>
        <v>404</v>
      </c>
      <c r="B453" s="433"/>
      <c r="C453" s="434"/>
      <c r="D453" s="434"/>
      <c r="E453" s="434"/>
      <c r="F453" s="434"/>
      <c r="G453" s="434"/>
      <c r="H453" s="434"/>
      <c r="I453" s="434"/>
      <c r="J453" s="434"/>
      <c r="K453" s="435"/>
      <c r="L453" s="436"/>
      <c r="M453" s="437"/>
      <c r="N453" s="437"/>
      <c r="O453" s="437"/>
      <c r="P453" s="438"/>
      <c r="Q453" s="439"/>
      <c r="R453" s="440"/>
      <c r="S453" s="440"/>
      <c r="T453" s="440"/>
      <c r="U453" s="441"/>
      <c r="V453" s="257"/>
      <c r="W453" s="442"/>
      <c r="X453" s="442"/>
      <c r="Y453" s="442"/>
      <c r="Z453" s="443"/>
      <c r="AA453" s="443"/>
      <c r="AB453" s="443"/>
      <c r="AC453" s="317" t="str">
        <f>IFERROR(VLOOKUP(Z453,【参考】数式用!$A$4:$B$54,2,FALSE),"")</f>
        <v/>
      </c>
      <c r="AD453" s="209"/>
      <c r="AE453" s="208" t="str">
        <f>IF(B453="","",IF(AO453="総合事業","数式を削除して手入力",IFERROR(INDEX(【参考】数式用!$AT$3:$AV$452,MATCH(Q453&amp;V453,【参考】数式用!$AS$3:$AS$452,0),MATCH(VLOOKUP(Z453,【参考】数式用!$AW$2:$AX$53,2,FALSE),【参考】数式用!$AT$2:$AV$2,0)),10)))</f>
        <v/>
      </c>
    </row>
    <row r="454" spans="1:31" ht="49.8" customHeight="1">
      <c r="A454" s="431">
        <f t="shared" si="8"/>
        <v>405</v>
      </c>
      <c r="B454" s="433"/>
      <c r="C454" s="434"/>
      <c r="D454" s="434"/>
      <c r="E454" s="434"/>
      <c r="F454" s="434"/>
      <c r="G454" s="434"/>
      <c r="H454" s="434"/>
      <c r="I454" s="434"/>
      <c r="J454" s="434"/>
      <c r="K454" s="435"/>
      <c r="L454" s="436"/>
      <c r="M454" s="437"/>
      <c r="N454" s="437"/>
      <c r="O454" s="437"/>
      <c r="P454" s="438"/>
      <c r="Q454" s="439"/>
      <c r="R454" s="440"/>
      <c r="S454" s="440"/>
      <c r="T454" s="440"/>
      <c r="U454" s="441"/>
      <c r="V454" s="257"/>
      <c r="W454" s="442"/>
      <c r="X454" s="442"/>
      <c r="Y454" s="442"/>
      <c r="Z454" s="443"/>
      <c r="AA454" s="443"/>
      <c r="AB454" s="443"/>
      <c r="AC454" s="317" t="str">
        <f>IFERROR(VLOOKUP(Z454,【参考】数式用!$A$4:$B$54,2,FALSE),"")</f>
        <v/>
      </c>
      <c r="AD454" s="209"/>
      <c r="AE454" s="208" t="str">
        <f>IF(B454="","",IF(AO454="総合事業","数式を削除して手入力",IFERROR(INDEX(【参考】数式用!$AT$3:$AV$452,MATCH(Q454&amp;V454,【参考】数式用!$AS$3:$AS$452,0),MATCH(VLOOKUP(Z454,【参考】数式用!$AW$2:$AX$53,2,FALSE),【参考】数式用!$AT$2:$AV$2,0)),10)))</f>
        <v/>
      </c>
    </row>
    <row r="455" spans="1:31" ht="49.8" customHeight="1">
      <c r="A455" s="431">
        <f t="shared" si="8"/>
        <v>406</v>
      </c>
      <c r="B455" s="433"/>
      <c r="C455" s="434"/>
      <c r="D455" s="434"/>
      <c r="E455" s="434"/>
      <c r="F455" s="434"/>
      <c r="G455" s="434"/>
      <c r="H455" s="434"/>
      <c r="I455" s="434"/>
      <c r="J455" s="434"/>
      <c r="K455" s="435"/>
      <c r="L455" s="436"/>
      <c r="M455" s="437"/>
      <c r="N455" s="437"/>
      <c r="O455" s="437"/>
      <c r="P455" s="438"/>
      <c r="Q455" s="439"/>
      <c r="R455" s="440"/>
      <c r="S455" s="440"/>
      <c r="T455" s="440"/>
      <c r="U455" s="441"/>
      <c r="V455" s="257"/>
      <c r="W455" s="442"/>
      <c r="X455" s="442"/>
      <c r="Y455" s="442"/>
      <c r="Z455" s="443"/>
      <c r="AA455" s="443"/>
      <c r="AB455" s="443"/>
      <c r="AC455" s="317" t="str">
        <f>IFERROR(VLOOKUP(Z455,【参考】数式用!$A$4:$B$54,2,FALSE),"")</f>
        <v/>
      </c>
      <c r="AD455" s="209"/>
      <c r="AE455" s="208" t="str">
        <f>IF(B455="","",IF(AO455="総合事業","数式を削除して手入力",IFERROR(INDEX(【参考】数式用!$AT$3:$AV$452,MATCH(Q455&amp;V455,【参考】数式用!$AS$3:$AS$452,0),MATCH(VLOOKUP(Z455,【参考】数式用!$AW$2:$AX$53,2,FALSE),【参考】数式用!$AT$2:$AV$2,0)),10)))</f>
        <v/>
      </c>
    </row>
    <row r="456" spans="1:31" ht="49.8" customHeight="1">
      <c r="A456" s="431">
        <f t="shared" si="8"/>
        <v>407</v>
      </c>
      <c r="B456" s="433"/>
      <c r="C456" s="434"/>
      <c r="D456" s="434"/>
      <c r="E456" s="434"/>
      <c r="F456" s="434"/>
      <c r="G456" s="434"/>
      <c r="H456" s="434"/>
      <c r="I456" s="434"/>
      <c r="J456" s="434"/>
      <c r="K456" s="435"/>
      <c r="L456" s="436"/>
      <c r="M456" s="437"/>
      <c r="N456" s="437"/>
      <c r="O456" s="437"/>
      <c r="P456" s="438"/>
      <c r="Q456" s="439"/>
      <c r="R456" s="440"/>
      <c r="S456" s="440"/>
      <c r="T456" s="440"/>
      <c r="U456" s="441"/>
      <c r="V456" s="257"/>
      <c r="W456" s="442"/>
      <c r="X456" s="442"/>
      <c r="Y456" s="442"/>
      <c r="Z456" s="443"/>
      <c r="AA456" s="443"/>
      <c r="AB456" s="443"/>
      <c r="AC456" s="317" t="str">
        <f>IFERROR(VLOOKUP(Z456,【参考】数式用!$A$4:$B$54,2,FALSE),"")</f>
        <v/>
      </c>
      <c r="AD456" s="209"/>
      <c r="AE456" s="208" t="str">
        <f>IF(B456="","",IF(AO456="総合事業","数式を削除して手入力",IFERROR(INDEX(【参考】数式用!$AT$3:$AV$452,MATCH(Q456&amp;V456,【参考】数式用!$AS$3:$AS$452,0),MATCH(VLOOKUP(Z456,【参考】数式用!$AW$2:$AX$53,2,FALSE),【参考】数式用!$AT$2:$AV$2,0)),10)))</f>
        <v/>
      </c>
    </row>
    <row r="457" spans="1:31" ht="49.8" customHeight="1">
      <c r="A457" s="431">
        <f t="shared" si="8"/>
        <v>408</v>
      </c>
      <c r="B457" s="433"/>
      <c r="C457" s="434"/>
      <c r="D457" s="434"/>
      <c r="E457" s="434"/>
      <c r="F457" s="434"/>
      <c r="G457" s="434"/>
      <c r="H457" s="434"/>
      <c r="I457" s="434"/>
      <c r="J457" s="434"/>
      <c r="K457" s="435"/>
      <c r="L457" s="436"/>
      <c r="M457" s="437"/>
      <c r="N457" s="437"/>
      <c r="O457" s="437"/>
      <c r="P457" s="438"/>
      <c r="Q457" s="439"/>
      <c r="R457" s="440"/>
      <c r="S457" s="440"/>
      <c r="T457" s="440"/>
      <c r="U457" s="441"/>
      <c r="V457" s="257"/>
      <c r="W457" s="442"/>
      <c r="X457" s="442"/>
      <c r="Y457" s="442"/>
      <c r="Z457" s="443"/>
      <c r="AA457" s="443"/>
      <c r="AB457" s="443"/>
      <c r="AC457" s="317" t="str">
        <f>IFERROR(VLOOKUP(Z457,【参考】数式用!$A$4:$B$54,2,FALSE),"")</f>
        <v/>
      </c>
      <c r="AD457" s="209"/>
      <c r="AE457" s="208" t="str">
        <f>IF(B457="","",IF(AO457="総合事業","数式を削除して手入力",IFERROR(INDEX(【参考】数式用!$AT$3:$AV$452,MATCH(Q457&amp;V457,【参考】数式用!$AS$3:$AS$452,0),MATCH(VLOOKUP(Z457,【参考】数式用!$AW$2:$AX$53,2,FALSE),【参考】数式用!$AT$2:$AV$2,0)),10)))</f>
        <v/>
      </c>
    </row>
    <row r="458" spans="1:31" ht="49.8" customHeight="1">
      <c r="A458" s="431">
        <f t="shared" si="8"/>
        <v>409</v>
      </c>
      <c r="B458" s="433"/>
      <c r="C458" s="434"/>
      <c r="D458" s="434"/>
      <c r="E458" s="434"/>
      <c r="F458" s="434"/>
      <c r="G458" s="434"/>
      <c r="H458" s="434"/>
      <c r="I458" s="434"/>
      <c r="J458" s="434"/>
      <c r="K458" s="435"/>
      <c r="L458" s="436"/>
      <c r="M458" s="437"/>
      <c r="N458" s="437"/>
      <c r="O458" s="437"/>
      <c r="P458" s="438"/>
      <c r="Q458" s="439"/>
      <c r="R458" s="440"/>
      <c r="S458" s="440"/>
      <c r="T458" s="440"/>
      <c r="U458" s="441"/>
      <c r="V458" s="257"/>
      <c r="W458" s="442"/>
      <c r="X458" s="442"/>
      <c r="Y458" s="442"/>
      <c r="Z458" s="443"/>
      <c r="AA458" s="443"/>
      <c r="AB458" s="443"/>
      <c r="AC458" s="317" t="str">
        <f>IFERROR(VLOOKUP(Z458,【参考】数式用!$A$4:$B$54,2,FALSE),"")</f>
        <v/>
      </c>
      <c r="AD458" s="209"/>
      <c r="AE458" s="208" t="str">
        <f>IF(B458="","",IF(AO458="総合事業","数式を削除して手入力",IFERROR(INDEX(【参考】数式用!$AT$3:$AV$452,MATCH(Q458&amp;V458,【参考】数式用!$AS$3:$AS$452,0),MATCH(VLOOKUP(Z458,【参考】数式用!$AW$2:$AX$53,2,FALSE),【参考】数式用!$AT$2:$AV$2,0)),10)))</f>
        <v/>
      </c>
    </row>
    <row r="459" spans="1:31" ht="49.8" customHeight="1">
      <c r="A459" s="431">
        <f t="shared" si="8"/>
        <v>410</v>
      </c>
      <c r="B459" s="433"/>
      <c r="C459" s="434"/>
      <c r="D459" s="434"/>
      <c r="E459" s="434"/>
      <c r="F459" s="434"/>
      <c r="G459" s="434"/>
      <c r="H459" s="434"/>
      <c r="I459" s="434"/>
      <c r="J459" s="434"/>
      <c r="K459" s="435"/>
      <c r="L459" s="436"/>
      <c r="M459" s="437"/>
      <c r="N459" s="437"/>
      <c r="O459" s="437"/>
      <c r="P459" s="438"/>
      <c r="Q459" s="439"/>
      <c r="R459" s="440"/>
      <c r="S459" s="440"/>
      <c r="T459" s="440"/>
      <c r="U459" s="441"/>
      <c r="V459" s="257"/>
      <c r="W459" s="442"/>
      <c r="X459" s="442"/>
      <c r="Y459" s="442"/>
      <c r="Z459" s="443"/>
      <c r="AA459" s="443"/>
      <c r="AB459" s="443"/>
      <c r="AC459" s="317" t="str">
        <f>IFERROR(VLOOKUP(Z459,【参考】数式用!$A$4:$B$54,2,FALSE),"")</f>
        <v/>
      </c>
      <c r="AD459" s="209"/>
      <c r="AE459" s="208" t="str">
        <f>IF(B459="","",IF(AO459="総合事業","数式を削除して手入力",IFERROR(INDEX(【参考】数式用!$AT$3:$AV$452,MATCH(Q459&amp;V459,【参考】数式用!$AS$3:$AS$452,0),MATCH(VLOOKUP(Z459,【参考】数式用!$AW$2:$AX$53,2,FALSE),【参考】数式用!$AT$2:$AV$2,0)),10)))</f>
        <v/>
      </c>
    </row>
    <row r="460" spans="1:31" ht="49.8" customHeight="1">
      <c r="A460" s="431">
        <f t="shared" si="8"/>
        <v>411</v>
      </c>
      <c r="B460" s="433"/>
      <c r="C460" s="434"/>
      <c r="D460" s="434"/>
      <c r="E460" s="434"/>
      <c r="F460" s="434"/>
      <c r="G460" s="434"/>
      <c r="H460" s="434"/>
      <c r="I460" s="434"/>
      <c r="J460" s="434"/>
      <c r="K460" s="435"/>
      <c r="L460" s="436"/>
      <c r="M460" s="437"/>
      <c r="N460" s="437"/>
      <c r="O460" s="437"/>
      <c r="P460" s="438"/>
      <c r="Q460" s="439"/>
      <c r="R460" s="440"/>
      <c r="S460" s="440"/>
      <c r="T460" s="440"/>
      <c r="U460" s="441"/>
      <c r="V460" s="257"/>
      <c r="W460" s="442"/>
      <c r="X460" s="442"/>
      <c r="Y460" s="442"/>
      <c r="Z460" s="443"/>
      <c r="AA460" s="443"/>
      <c r="AB460" s="443"/>
      <c r="AC460" s="317" t="str">
        <f>IFERROR(VLOOKUP(Z460,【参考】数式用!$A$4:$B$54,2,FALSE),"")</f>
        <v/>
      </c>
      <c r="AD460" s="209"/>
      <c r="AE460" s="208" t="str">
        <f>IF(B460="","",IF(AO460="総合事業","数式を削除して手入力",IFERROR(INDEX(【参考】数式用!$AT$3:$AV$452,MATCH(Q460&amp;V460,【参考】数式用!$AS$3:$AS$452,0),MATCH(VLOOKUP(Z460,【参考】数式用!$AW$2:$AX$53,2,FALSE),【参考】数式用!$AT$2:$AV$2,0)),10)))</f>
        <v/>
      </c>
    </row>
    <row r="461" spans="1:31" ht="49.8" customHeight="1">
      <c r="A461" s="431">
        <f t="shared" si="8"/>
        <v>412</v>
      </c>
      <c r="B461" s="433"/>
      <c r="C461" s="434"/>
      <c r="D461" s="434"/>
      <c r="E461" s="434"/>
      <c r="F461" s="434"/>
      <c r="G461" s="434"/>
      <c r="H461" s="434"/>
      <c r="I461" s="434"/>
      <c r="J461" s="434"/>
      <c r="K461" s="435"/>
      <c r="L461" s="436"/>
      <c r="M461" s="437"/>
      <c r="N461" s="437"/>
      <c r="O461" s="437"/>
      <c r="P461" s="438"/>
      <c r="Q461" s="439"/>
      <c r="R461" s="440"/>
      <c r="S461" s="440"/>
      <c r="T461" s="440"/>
      <c r="U461" s="441"/>
      <c r="V461" s="257"/>
      <c r="W461" s="442"/>
      <c r="X461" s="442"/>
      <c r="Y461" s="442"/>
      <c r="Z461" s="443"/>
      <c r="AA461" s="443"/>
      <c r="AB461" s="443"/>
      <c r="AC461" s="317" t="str">
        <f>IFERROR(VLOOKUP(Z461,【参考】数式用!$A$4:$B$54,2,FALSE),"")</f>
        <v/>
      </c>
      <c r="AD461" s="209"/>
      <c r="AE461" s="208" t="str">
        <f>IF(B461="","",IF(AO461="総合事業","数式を削除して手入力",IFERROR(INDEX(【参考】数式用!$AT$3:$AV$452,MATCH(Q461&amp;V461,【参考】数式用!$AS$3:$AS$452,0),MATCH(VLOOKUP(Z461,【参考】数式用!$AW$2:$AX$53,2,FALSE),【参考】数式用!$AT$2:$AV$2,0)),10)))</f>
        <v/>
      </c>
    </row>
    <row r="462" spans="1:31" ht="49.8" customHeight="1">
      <c r="A462" s="431">
        <f t="shared" si="8"/>
        <v>413</v>
      </c>
      <c r="B462" s="433"/>
      <c r="C462" s="434"/>
      <c r="D462" s="434"/>
      <c r="E462" s="434"/>
      <c r="F462" s="434"/>
      <c r="G462" s="434"/>
      <c r="H462" s="434"/>
      <c r="I462" s="434"/>
      <c r="J462" s="434"/>
      <c r="K462" s="435"/>
      <c r="L462" s="436"/>
      <c r="M462" s="437"/>
      <c r="N462" s="437"/>
      <c r="O462" s="437"/>
      <c r="P462" s="438"/>
      <c r="Q462" s="439"/>
      <c r="R462" s="440"/>
      <c r="S462" s="440"/>
      <c r="T462" s="440"/>
      <c r="U462" s="441"/>
      <c r="V462" s="257"/>
      <c r="W462" s="442"/>
      <c r="X462" s="442"/>
      <c r="Y462" s="442"/>
      <c r="Z462" s="444"/>
      <c r="AA462" s="445"/>
      <c r="AB462" s="446"/>
      <c r="AC462" s="317" t="str">
        <f>IFERROR(VLOOKUP(Z462,【参考】数式用!$A$4:$B$54,2,FALSE),"")</f>
        <v/>
      </c>
      <c r="AD462" s="209"/>
      <c r="AE462" s="208" t="str">
        <f>IF(B462="","",IF(AO462="総合事業","数式を削除して手入力",IFERROR(INDEX(【参考】数式用!$AT$3:$AV$452,MATCH(Q462&amp;V462,【参考】数式用!$AS$3:$AS$452,0),MATCH(VLOOKUP(Z462,【参考】数式用!$AW$2:$AX$53,2,FALSE),【参考】数式用!$AT$2:$AV$2,0)),10)))</f>
        <v/>
      </c>
    </row>
    <row r="463" spans="1:31" ht="49.8" customHeight="1">
      <c r="A463" s="431">
        <f t="shared" si="8"/>
        <v>414</v>
      </c>
      <c r="B463" s="433"/>
      <c r="C463" s="434"/>
      <c r="D463" s="434"/>
      <c r="E463" s="434"/>
      <c r="F463" s="434"/>
      <c r="G463" s="434"/>
      <c r="H463" s="434"/>
      <c r="I463" s="434"/>
      <c r="J463" s="434"/>
      <c r="K463" s="435"/>
      <c r="L463" s="436"/>
      <c r="M463" s="437"/>
      <c r="N463" s="437"/>
      <c r="O463" s="437"/>
      <c r="P463" s="438"/>
      <c r="Q463" s="439"/>
      <c r="R463" s="440"/>
      <c r="S463" s="440"/>
      <c r="T463" s="440"/>
      <c r="U463" s="441"/>
      <c r="V463" s="257"/>
      <c r="W463" s="442"/>
      <c r="X463" s="442"/>
      <c r="Y463" s="442"/>
      <c r="Z463" s="443"/>
      <c r="AA463" s="443"/>
      <c r="AB463" s="443"/>
      <c r="AC463" s="317" t="str">
        <f>IFERROR(VLOOKUP(Z463,【参考】数式用!$A$4:$B$54,2,FALSE),"")</f>
        <v/>
      </c>
      <c r="AD463" s="209"/>
      <c r="AE463" s="208" t="str">
        <f>IF(B463="","",IF(AO463="総合事業","数式を削除して手入力",IFERROR(INDEX(【参考】数式用!$AT$3:$AV$452,MATCH(Q463&amp;V463,【参考】数式用!$AS$3:$AS$452,0),MATCH(VLOOKUP(Z463,【参考】数式用!$AW$2:$AX$53,2,FALSE),【参考】数式用!$AT$2:$AV$2,0)),10)))</f>
        <v/>
      </c>
    </row>
    <row r="464" spans="1:31" ht="49.8" customHeight="1">
      <c r="A464" s="431">
        <f t="shared" si="8"/>
        <v>415</v>
      </c>
      <c r="B464" s="433"/>
      <c r="C464" s="434"/>
      <c r="D464" s="434"/>
      <c r="E464" s="434"/>
      <c r="F464" s="434"/>
      <c r="G464" s="434"/>
      <c r="H464" s="434"/>
      <c r="I464" s="434"/>
      <c r="J464" s="434"/>
      <c r="K464" s="435"/>
      <c r="L464" s="436"/>
      <c r="M464" s="437"/>
      <c r="N464" s="437"/>
      <c r="O464" s="437"/>
      <c r="P464" s="438"/>
      <c r="Q464" s="439"/>
      <c r="R464" s="440"/>
      <c r="S464" s="440"/>
      <c r="T464" s="440"/>
      <c r="U464" s="441"/>
      <c r="V464" s="257"/>
      <c r="W464" s="442"/>
      <c r="X464" s="442"/>
      <c r="Y464" s="442"/>
      <c r="Z464" s="442"/>
      <c r="AA464" s="442"/>
      <c r="AB464" s="442"/>
      <c r="AC464" s="317" t="str">
        <f>IFERROR(VLOOKUP(Z464,【参考】数式用!$A$4:$B$54,2,FALSE),"")</f>
        <v/>
      </c>
      <c r="AD464" s="209"/>
      <c r="AE464" s="208" t="str">
        <f>IF(B464="","",IF(AO464="総合事業","数式を削除して手入力",IFERROR(INDEX(【参考】数式用!$AT$3:$AV$452,MATCH(Q464&amp;V464,【参考】数式用!$AS$3:$AS$452,0),MATCH(VLOOKUP(Z464,【参考】数式用!$AW$2:$AX$53,2,FALSE),【参考】数式用!$AT$2:$AV$2,0)),10)))</f>
        <v/>
      </c>
    </row>
    <row r="465" spans="1:31" ht="49.8" customHeight="1">
      <c r="A465" s="431">
        <f t="shared" si="8"/>
        <v>416</v>
      </c>
      <c r="B465" s="433"/>
      <c r="C465" s="434"/>
      <c r="D465" s="434"/>
      <c r="E465" s="434"/>
      <c r="F465" s="434"/>
      <c r="G465" s="434"/>
      <c r="H465" s="434"/>
      <c r="I465" s="434"/>
      <c r="J465" s="434"/>
      <c r="K465" s="435"/>
      <c r="L465" s="436"/>
      <c r="M465" s="437"/>
      <c r="N465" s="437"/>
      <c r="O465" s="437"/>
      <c r="P465" s="438"/>
      <c r="Q465" s="439"/>
      <c r="R465" s="440"/>
      <c r="S465" s="440"/>
      <c r="T465" s="440"/>
      <c r="U465" s="441"/>
      <c r="V465" s="257"/>
      <c r="W465" s="442"/>
      <c r="X465" s="442"/>
      <c r="Y465" s="442"/>
      <c r="Z465" s="443"/>
      <c r="AA465" s="443"/>
      <c r="AB465" s="443"/>
      <c r="AC465" s="317" t="str">
        <f>IFERROR(VLOOKUP(Z465,【参考】数式用!$A$4:$B$54,2,FALSE),"")</f>
        <v/>
      </c>
      <c r="AD465" s="209"/>
      <c r="AE465" s="208" t="str">
        <f>IF(B465="","",IF(AO465="総合事業","数式を削除して手入力",IFERROR(INDEX(【参考】数式用!$AT$3:$AV$452,MATCH(Q465&amp;V465,【参考】数式用!$AS$3:$AS$452,0),MATCH(VLOOKUP(Z465,【参考】数式用!$AW$2:$AX$53,2,FALSE),【参考】数式用!$AT$2:$AV$2,0)),10)))</f>
        <v/>
      </c>
    </row>
    <row r="466" spans="1:31" ht="49.8" customHeight="1">
      <c r="A466" s="431">
        <f t="shared" si="8"/>
        <v>417</v>
      </c>
      <c r="B466" s="433"/>
      <c r="C466" s="434"/>
      <c r="D466" s="434"/>
      <c r="E466" s="434"/>
      <c r="F466" s="434"/>
      <c r="G466" s="434"/>
      <c r="H466" s="434"/>
      <c r="I466" s="434"/>
      <c r="J466" s="434"/>
      <c r="K466" s="435"/>
      <c r="L466" s="436"/>
      <c r="M466" s="437"/>
      <c r="N466" s="437"/>
      <c r="O466" s="437"/>
      <c r="P466" s="438"/>
      <c r="Q466" s="439"/>
      <c r="R466" s="440"/>
      <c r="S466" s="440"/>
      <c r="T466" s="440"/>
      <c r="U466" s="441"/>
      <c r="V466" s="257"/>
      <c r="W466" s="442"/>
      <c r="X466" s="442"/>
      <c r="Y466" s="442"/>
      <c r="Z466" s="443"/>
      <c r="AA466" s="443"/>
      <c r="AB466" s="443"/>
      <c r="AC466" s="317" t="str">
        <f>IFERROR(VLOOKUP(Z466,【参考】数式用!$A$4:$B$54,2,FALSE),"")</f>
        <v/>
      </c>
      <c r="AD466" s="209"/>
      <c r="AE466" s="208" t="str">
        <f>IF(B466="","",IF(AO466="総合事業","数式を削除して手入力",IFERROR(INDEX(【参考】数式用!$AT$3:$AV$452,MATCH(Q466&amp;V466,【参考】数式用!$AS$3:$AS$452,0),MATCH(VLOOKUP(Z466,【参考】数式用!$AW$2:$AX$53,2,FALSE),【参考】数式用!$AT$2:$AV$2,0)),10)))</f>
        <v/>
      </c>
    </row>
    <row r="467" spans="1:31" ht="49.8" customHeight="1">
      <c r="A467" s="431">
        <f t="shared" si="8"/>
        <v>418</v>
      </c>
      <c r="B467" s="433"/>
      <c r="C467" s="434"/>
      <c r="D467" s="434"/>
      <c r="E467" s="434"/>
      <c r="F467" s="434"/>
      <c r="G467" s="434"/>
      <c r="H467" s="434"/>
      <c r="I467" s="434"/>
      <c r="J467" s="434"/>
      <c r="K467" s="435"/>
      <c r="L467" s="436"/>
      <c r="M467" s="437"/>
      <c r="N467" s="437"/>
      <c r="O467" s="437"/>
      <c r="P467" s="438"/>
      <c r="Q467" s="439"/>
      <c r="R467" s="440"/>
      <c r="S467" s="440"/>
      <c r="T467" s="440"/>
      <c r="U467" s="441"/>
      <c r="V467" s="257"/>
      <c r="W467" s="442"/>
      <c r="X467" s="442"/>
      <c r="Y467" s="442"/>
      <c r="Z467" s="443"/>
      <c r="AA467" s="443"/>
      <c r="AB467" s="443"/>
      <c r="AC467" s="317" t="str">
        <f>IFERROR(VLOOKUP(Z467,【参考】数式用!$A$4:$B$54,2,FALSE),"")</f>
        <v/>
      </c>
      <c r="AD467" s="209"/>
      <c r="AE467" s="208" t="str">
        <f>IF(B467="","",IF(AO467="総合事業","数式を削除して手入力",IFERROR(INDEX(【参考】数式用!$AT$3:$AV$452,MATCH(Q467&amp;V467,【参考】数式用!$AS$3:$AS$452,0),MATCH(VLOOKUP(Z467,【参考】数式用!$AW$2:$AX$53,2,FALSE),【参考】数式用!$AT$2:$AV$2,0)),10)))</f>
        <v/>
      </c>
    </row>
    <row r="468" spans="1:31" ht="49.8" customHeight="1">
      <c r="A468" s="431">
        <f t="shared" si="8"/>
        <v>419</v>
      </c>
      <c r="B468" s="433"/>
      <c r="C468" s="434"/>
      <c r="D468" s="434"/>
      <c r="E468" s="434"/>
      <c r="F468" s="434"/>
      <c r="G468" s="434"/>
      <c r="H468" s="434"/>
      <c r="I468" s="434"/>
      <c r="J468" s="434"/>
      <c r="K468" s="435"/>
      <c r="L468" s="436"/>
      <c r="M468" s="437"/>
      <c r="N468" s="437"/>
      <c r="O468" s="437"/>
      <c r="P468" s="438"/>
      <c r="Q468" s="439"/>
      <c r="R468" s="440"/>
      <c r="S468" s="440"/>
      <c r="T468" s="440"/>
      <c r="U468" s="441"/>
      <c r="V468" s="257"/>
      <c r="W468" s="442"/>
      <c r="X468" s="442"/>
      <c r="Y468" s="442"/>
      <c r="Z468" s="443"/>
      <c r="AA468" s="443"/>
      <c r="AB468" s="443"/>
      <c r="AC468" s="317" t="str">
        <f>IFERROR(VLOOKUP(Z468,【参考】数式用!$A$4:$B$54,2,FALSE),"")</f>
        <v/>
      </c>
      <c r="AD468" s="209"/>
      <c r="AE468" s="208" t="str">
        <f>IF(B468="","",IF(AO468="総合事業","数式を削除して手入力",IFERROR(INDEX(【参考】数式用!$AT$3:$AV$452,MATCH(Q468&amp;V468,【参考】数式用!$AS$3:$AS$452,0),MATCH(VLOOKUP(Z468,【参考】数式用!$AW$2:$AX$53,2,FALSE),【参考】数式用!$AT$2:$AV$2,0)),10)))</f>
        <v/>
      </c>
    </row>
    <row r="469" spans="1:31" ht="49.8" customHeight="1">
      <c r="A469" s="431">
        <f t="shared" si="8"/>
        <v>420</v>
      </c>
      <c r="B469" s="433"/>
      <c r="C469" s="434"/>
      <c r="D469" s="434"/>
      <c r="E469" s="434"/>
      <c r="F469" s="434"/>
      <c r="G469" s="434"/>
      <c r="H469" s="434"/>
      <c r="I469" s="434"/>
      <c r="J469" s="434"/>
      <c r="K469" s="435"/>
      <c r="L469" s="436"/>
      <c r="M469" s="437"/>
      <c r="N469" s="437"/>
      <c r="O469" s="437"/>
      <c r="P469" s="438"/>
      <c r="Q469" s="439"/>
      <c r="R469" s="440"/>
      <c r="S469" s="440"/>
      <c r="T469" s="440"/>
      <c r="U469" s="441"/>
      <c r="V469" s="257"/>
      <c r="W469" s="442"/>
      <c r="X469" s="442"/>
      <c r="Y469" s="442"/>
      <c r="Z469" s="443"/>
      <c r="AA469" s="443"/>
      <c r="AB469" s="443"/>
      <c r="AC469" s="317" t="str">
        <f>IFERROR(VLOOKUP(Z469,【参考】数式用!$A$4:$B$54,2,FALSE),"")</f>
        <v/>
      </c>
      <c r="AD469" s="209"/>
      <c r="AE469" s="208" t="str">
        <f>IF(B469="","",IF(AO469="総合事業","数式を削除して手入力",IFERROR(INDEX(【参考】数式用!$AT$3:$AV$452,MATCH(Q469&amp;V469,【参考】数式用!$AS$3:$AS$452,0),MATCH(VLOOKUP(Z469,【参考】数式用!$AW$2:$AX$53,2,FALSE),【参考】数式用!$AT$2:$AV$2,0)),10)))</f>
        <v/>
      </c>
    </row>
    <row r="470" spans="1:31" ht="49.8" customHeight="1">
      <c r="A470" s="431">
        <f t="shared" ref="A470:A533" si="9">A469+1</f>
        <v>421</v>
      </c>
      <c r="B470" s="433"/>
      <c r="C470" s="434"/>
      <c r="D470" s="434"/>
      <c r="E470" s="434"/>
      <c r="F470" s="434"/>
      <c r="G470" s="434"/>
      <c r="H470" s="434"/>
      <c r="I470" s="434"/>
      <c r="J470" s="434"/>
      <c r="K470" s="435"/>
      <c r="L470" s="436"/>
      <c r="M470" s="437"/>
      <c r="N470" s="437"/>
      <c r="O470" s="437"/>
      <c r="P470" s="438"/>
      <c r="Q470" s="439"/>
      <c r="R470" s="440"/>
      <c r="S470" s="440"/>
      <c r="T470" s="440"/>
      <c r="U470" s="441"/>
      <c r="V470" s="257"/>
      <c r="W470" s="442"/>
      <c r="X470" s="442"/>
      <c r="Y470" s="442"/>
      <c r="Z470" s="443"/>
      <c r="AA470" s="443"/>
      <c r="AB470" s="443"/>
      <c r="AC470" s="317" t="str">
        <f>IFERROR(VLOOKUP(Z470,【参考】数式用!$A$4:$B$54,2,FALSE),"")</f>
        <v/>
      </c>
      <c r="AD470" s="209"/>
      <c r="AE470" s="208" t="str">
        <f>IF(B470="","",IF(AO470="総合事業","数式を削除して手入力",IFERROR(INDEX(【参考】数式用!$AT$3:$AV$452,MATCH(Q470&amp;V470,【参考】数式用!$AS$3:$AS$452,0),MATCH(VLOOKUP(Z470,【参考】数式用!$AW$2:$AX$53,2,FALSE),【参考】数式用!$AT$2:$AV$2,0)),10)))</f>
        <v/>
      </c>
    </row>
    <row r="471" spans="1:31" ht="49.8" customHeight="1">
      <c r="A471" s="431">
        <f t="shared" si="9"/>
        <v>422</v>
      </c>
      <c r="B471" s="433"/>
      <c r="C471" s="434"/>
      <c r="D471" s="434"/>
      <c r="E471" s="434"/>
      <c r="F471" s="434"/>
      <c r="G471" s="434"/>
      <c r="H471" s="434"/>
      <c r="I471" s="434"/>
      <c r="J471" s="434"/>
      <c r="K471" s="435"/>
      <c r="L471" s="436"/>
      <c r="M471" s="437"/>
      <c r="N471" s="437"/>
      <c r="O471" s="437"/>
      <c r="P471" s="438"/>
      <c r="Q471" s="439"/>
      <c r="R471" s="440"/>
      <c r="S471" s="440"/>
      <c r="T471" s="440"/>
      <c r="U471" s="441"/>
      <c r="V471" s="257"/>
      <c r="W471" s="442"/>
      <c r="X471" s="442"/>
      <c r="Y471" s="442"/>
      <c r="Z471" s="443"/>
      <c r="AA471" s="443"/>
      <c r="AB471" s="443"/>
      <c r="AC471" s="317" t="str">
        <f>IFERROR(VLOOKUP(Z471,【参考】数式用!$A$4:$B$54,2,FALSE),"")</f>
        <v/>
      </c>
      <c r="AD471" s="209"/>
      <c r="AE471" s="208" t="str">
        <f>IF(B471="","",IF(AO471="総合事業","数式を削除して手入力",IFERROR(INDEX(【参考】数式用!$AT$3:$AV$452,MATCH(Q471&amp;V471,【参考】数式用!$AS$3:$AS$452,0),MATCH(VLOOKUP(Z471,【参考】数式用!$AW$2:$AX$53,2,FALSE),【参考】数式用!$AT$2:$AV$2,0)),10)))</f>
        <v/>
      </c>
    </row>
    <row r="472" spans="1:31" ht="49.8" customHeight="1">
      <c r="A472" s="431">
        <f t="shared" si="9"/>
        <v>423</v>
      </c>
      <c r="B472" s="433"/>
      <c r="C472" s="434"/>
      <c r="D472" s="434"/>
      <c r="E472" s="434"/>
      <c r="F472" s="434"/>
      <c r="G472" s="434"/>
      <c r="H472" s="434"/>
      <c r="I472" s="434"/>
      <c r="J472" s="434"/>
      <c r="K472" s="435"/>
      <c r="L472" s="436"/>
      <c r="M472" s="437"/>
      <c r="N472" s="437"/>
      <c r="O472" s="437"/>
      <c r="P472" s="438"/>
      <c r="Q472" s="439"/>
      <c r="R472" s="440"/>
      <c r="S472" s="440"/>
      <c r="T472" s="440"/>
      <c r="U472" s="441"/>
      <c r="V472" s="257"/>
      <c r="W472" s="442"/>
      <c r="X472" s="442"/>
      <c r="Y472" s="442"/>
      <c r="Z472" s="443"/>
      <c r="AA472" s="443"/>
      <c r="AB472" s="443"/>
      <c r="AC472" s="317" t="str">
        <f>IFERROR(VLOOKUP(Z472,【参考】数式用!$A$4:$B$54,2,FALSE),"")</f>
        <v/>
      </c>
      <c r="AD472" s="209"/>
      <c r="AE472" s="208" t="str">
        <f>IF(B472="","",IF(AO472="総合事業","数式を削除して手入力",IFERROR(INDEX(【参考】数式用!$AT$3:$AV$452,MATCH(Q472&amp;V472,【参考】数式用!$AS$3:$AS$452,0),MATCH(VLOOKUP(Z472,【参考】数式用!$AW$2:$AX$53,2,FALSE),【参考】数式用!$AT$2:$AV$2,0)),10)))</f>
        <v/>
      </c>
    </row>
    <row r="473" spans="1:31" ht="49.8" customHeight="1">
      <c r="A473" s="431">
        <f t="shared" si="9"/>
        <v>424</v>
      </c>
      <c r="B473" s="433"/>
      <c r="C473" s="434"/>
      <c r="D473" s="434"/>
      <c r="E473" s="434"/>
      <c r="F473" s="434"/>
      <c r="G473" s="434"/>
      <c r="H473" s="434"/>
      <c r="I473" s="434"/>
      <c r="J473" s="434"/>
      <c r="K473" s="435"/>
      <c r="L473" s="436"/>
      <c r="M473" s="437"/>
      <c r="N473" s="437"/>
      <c r="O473" s="437"/>
      <c r="P473" s="438"/>
      <c r="Q473" s="439"/>
      <c r="R473" s="440"/>
      <c r="S473" s="440"/>
      <c r="T473" s="440"/>
      <c r="U473" s="441"/>
      <c r="V473" s="257"/>
      <c r="W473" s="442"/>
      <c r="X473" s="442"/>
      <c r="Y473" s="442"/>
      <c r="Z473" s="443"/>
      <c r="AA473" s="443"/>
      <c r="AB473" s="443"/>
      <c r="AC473" s="317" t="str">
        <f>IFERROR(VLOOKUP(Z473,【参考】数式用!$A$4:$B$54,2,FALSE),"")</f>
        <v/>
      </c>
      <c r="AD473" s="209"/>
      <c r="AE473" s="208" t="str">
        <f>IF(B473="","",IF(AO473="総合事業","数式を削除して手入力",IFERROR(INDEX(【参考】数式用!$AT$3:$AV$452,MATCH(Q473&amp;V473,【参考】数式用!$AS$3:$AS$452,0),MATCH(VLOOKUP(Z473,【参考】数式用!$AW$2:$AX$53,2,FALSE),【参考】数式用!$AT$2:$AV$2,0)),10)))</f>
        <v/>
      </c>
    </row>
    <row r="474" spans="1:31" ht="49.8" customHeight="1">
      <c r="A474" s="431">
        <f t="shared" si="9"/>
        <v>425</v>
      </c>
      <c r="B474" s="433"/>
      <c r="C474" s="434"/>
      <c r="D474" s="434"/>
      <c r="E474" s="434"/>
      <c r="F474" s="434"/>
      <c r="G474" s="434"/>
      <c r="H474" s="434"/>
      <c r="I474" s="434"/>
      <c r="J474" s="434"/>
      <c r="K474" s="435"/>
      <c r="L474" s="436"/>
      <c r="M474" s="437"/>
      <c r="N474" s="437"/>
      <c r="O474" s="437"/>
      <c r="P474" s="438"/>
      <c r="Q474" s="439"/>
      <c r="R474" s="440"/>
      <c r="S474" s="440"/>
      <c r="T474" s="440"/>
      <c r="U474" s="441"/>
      <c r="V474" s="257"/>
      <c r="W474" s="442"/>
      <c r="X474" s="442"/>
      <c r="Y474" s="442"/>
      <c r="Z474" s="443"/>
      <c r="AA474" s="443"/>
      <c r="AB474" s="443"/>
      <c r="AC474" s="317" t="str">
        <f>IFERROR(VLOOKUP(Z474,【参考】数式用!$A$4:$B$54,2,FALSE),"")</f>
        <v/>
      </c>
      <c r="AD474" s="209"/>
      <c r="AE474" s="208" t="str">
        <f>IF(B474="","",IF(AO474="総合事業","数式を削除して手入力",IFERROR(INDEX(【参考】数式用!$AT$3:$AV$452,MATCH(Q474&amp;V474,【参考】数式用!$AS$3:$AS$452,0),MATCH(VLOOKUP(Z474,【参考】数式用!$AW$2:$AX$53,2,FALSE),【参考】数式用!$AT$2:$AV$2,0)),10)))</f>
        <v/>
      </c>
    </row>
    <row r="475" spans="1:31" ht="49.8" customHeight="1">
      <c r="A475" s="431">
        <f t="shared" si="9"/>
        <v>426</v>
      </c>
      <c r="B475" s="433"/>
      <c r="C475" s="434"/>
      <c r="D475" s="434"/>
      <c r="E475" s="434"/>
      <c r="F475" s="434"/>
      <c r="G475" s="434"/>
      <c r="H475" s="434"/>
      <c r="I475" s="434"/>
      <c r="J475" s="434"/>
      <c r="K475" s="435"/>
      <c r="L475" s="436"/>
      <c r="M475" s="437"/>
      <c r="N475" s="437"/>
      <c r="O475" s="437"/>
      <c r="P475" s="438"/>
      <c r="Q475" s="439"/>
      <c r="R475" s="440"/>
      <c r="S475" s="440"/>
      <c r="T475" s="440"/>
      <c r="U475" s="441"/>
      <c r="V475" s="257"/>
      <c r="W475" s="442"/>
      <c r="X475" s="442"/>
      <c r="Y475" s="442"/>
      <c r="Z475" s="443"/>
      <c r="AA475" s="443"/>
      <c r="AB475" s="443"/>
      <c r="AC475" s="317" t="str">
        <f>IFERROR(VLOOKUP(Z475,【参考】数式用!$A$4:$B$54,2,FALSE),"")</f>
        <v/>
      </c>
      <c r="AD475" s="209"/>
      <c r="AE475" s="208" t="str">
        <f>IF(B475="","",IF(AO475="総合事業","数式を削除して手入力",IFERROR(INDEX(【参考】数式用!$AT$3:$AV$452,MATCH(Q475&amp;V475,【参考】数式用!$AS$3:$AS$452,0),MATCH(VLOOKUP(Z475,【参考】数式用!$AW$2:$AX$53,2,FALSE),【参考】数式用!$AT$2:$AV$2,0)),10)))</f>
        <v/>
      </c>
    </row>
    <row r="476" spans="1:31" ht="49.8" customHeight="1">
      <c r="A476" s="431">
        <f t="shared" si="9"/>
        <v>427</v>
      </c>
      <c r="B476" s="433"/>
      <c r="C476" s="434"/>
      <c r="D476" s="434"/>
      <c r="E476" s="434"/>
      <c r="F476" s="434"/>
      <c r="G476" s="434"/>
      <c r="H476" s="434"/>
      <c r="I476" s="434"/>
      <c r="J476" s="434"/>
      <c r="K476" s="435"/>
      <c r="L476" s="436"/>
      <c r="M476" s="437"/>
      <c r="N476" s="437"/>
      <c r="O476" s="437"/>
      <c r="P476" s="438"/>
      <c r="Q476" s="439"/>
      <c r="R476" s="440"/>
      <c r="S476" s="440"/>
      <c r="T476" s="440"/>
      <c r="U476" s="441"/>
      <c r="V476" s="257"/>
      <c r="W476" s="442"/>
      <c r="X476" s="442"/>
      <c r="Y476" s="442"/>
      <c r="Z476" s="443"/>
      <c r="AA476" s="443"/>
      <c r="AB476" s="443"/>
      <c r="AC476" s="317" t="str">
        <f>IFERROR(VLOOKUP(Z476,【参考】数式用!$A$4:$B$54,2,FALSE),"")</f>
        <v/>
      </c>
      <c r="AD476" s="209"/>
      <c r="AE476" s="208" t="str">
        <f>IF(B476="","",IF(AO476="総合事業","数式を削除して手入力",IFERROR(INDEX(【参考】数式用!$AT$3:$AV$452,MATCH(Q476&amp;V476,【参考】数式用!$AS$3:$AS$452,0),MATCH(VLOOKUP(Z476,【参考】数式用!$AW$2:$AX$53,2,FALSE),【参考】数式用!$AT$2:$AV$2,0)),10)))</f>
        <v/>
      </c>
    </row>
    <row r="477" spans="1:31" ht="49.8" customHeight="1">
      <c r="A477" s="431">
        <f t="shared" si="9"/>
        <v>428</v>
      </c>
      <c r="B477" s="433"/>
      <c r="C477" s="434"/>
      <c r="D477" s="434"/>
      <c r="E477" s="434"/>
      <c r="F477" s="434"/>
      <c r="G477" s="434"/>
      <c r="H477" s="434"/>
      <c r="I477" s="434"/>
      <c r="J477" s="434"/>
      <c r="K477" s="435"/>
      <c r="L477" s="436"/>
      <c r="M477" s="437"/>
      <c r="N477" s="437"/>
      <c r="O477" s="437"/>
      <c r="P477" s="438"/>
      <c r="Q477" s="439"/>
      <c r="R477" s="440"/>
      <c r="S477" s="440"/>
      <c r="T477" s="440"/>
      <c r="U477" s="441"/>
      <c r="V477" s="257"/>
      <c r="W477" s="442"/>
      <c r="X477" s="442"/>
      <c r="Y477" s="442"/>
      <c r="Z477" s="443"/>
      <c r="AA477" s="443"/>
      <c r="AB477" s="443"/>
      <c r="AC477" s="317" t="str">
        <f>IFERROR(VLOOKUP(Z477,【参考】数式用!$A$4:$B$54,2,FALSE),"")</f>
        <v/>
      </c>
      <c r="AD477" s="209"/>
      <c r="AE477" s="208" t="str">
        <f>IF(B477="","",IF(AO477="総合事業","数式を削除して手入力",IFERROR(INDEX(【参考】数式用!$AT$3:$AV$452,MATCH(Q477&amp;V477,【参考】数式用!$AS$3:$AS$452,0),MATCH(VLOOKUP(Z477,【参考】数式用!$AW$2:$AX$53,2,FALSE),【参考】数式用!$AT$2:$AV$2,0)),10)))</f>
        <v/>
      </c>
    </row>
    <row r="478" spans="1:31" ht="49.8" customHeight="1">
      <c r="A478" s="431">
        <f t="shared" si="9"/>
        <v>429</v>
      </c>
      <c r="B478" s="433"/>
      <c r="C478" s="434"/>
      <c r="D478" s="434"/>
      <c r="E478" s="434"/>
      <c r="F478" s="434"/>
      <c r="G478" s="434"/>
      <c r="H478" s="434"/>
      <c r="I478" s="434"/>
      <c r="J478" s="434"/>
      <c r="K478" s="435"/>
      <c r="L478" s="436"/>
      <c r="M478" s="437"/>
      <c r="N478" s="437"/>
      <c r="O478" s="437"/>
      <c r="P478" s="438"/>
      <c r="Q478" s="439"/>
      <c r="R478" s="440"/>
      <c r="S478" s="440"/>
      <c r="T478" s="440"/>
      <c r="U478" s="441"/>
      <c r="V478" s="257"/>
      <c r="W478" s="442"/>
      <c r="X478" s="442"/>
      <c r="Y478" s="442"/>
      <c r="Z478" s="443"/>
      <c r="AA478" s="443"/>
      <c r="AB478" s="443"/>
      <c r="AC478" s="317" t="str">
        <f>IFERROR(VLOOKUP(Z478,【参考】数式用!$A$4:$B$54,2,FALSE),"")</f>
        <v/>
      </c>
      <c r="AD478" s="209"/>
      <c r="AE478" s="208" t="str">
        <f>IF(B478="","",IF(AO478="総合事業","数式を削除して手入力",IFERROR(INDEX(【参考】数式用!$AT$3:$AV$452,MATCH(Q478&amp;V478,【参考】数式用!$AS$3:$AS$452,0),MATCH(VLOOKUP(Z478,【参考】数式用!$AW$2:$AX$53,2,FALSE),【参考】数式用!$AT$2:$AV$2,0)),10)))</f>
        <v/>
      </c>
    </row>
    <row r="479" spans="1:31" ht="49.8" customHeight="1">
      <c r="A479" s="431">
        <f t="shared" si="9"/>
        <v>430</v>
      </c>
      <c r="B479" s="433"/>
      <c r="C479" s="434"/>
      <c r="D479" s="434"/>
      <c r="E479" s="434"/>
      <c r="F479" s="434"/>
      <c r="G479" s="434"/>
      <c r="H479" s="434"/>
      <c r="I479" s="434"/>
      <c r="J479" s="434"/>
      <c r="K479" s="435"/>
      <c r="L479" s="436"/>
      <c r="M479" s="437"/>
      <c r="N479" s="437"/>
      <c r="O479" s="437"/>
      <c r="P479" s="438"/>
      <c r="Q479" s="439"/>
      <c r="R479" s="440"/>
      <c r="S479" s="440"/>
      <c r="T479" s="440"/>
      <c r="U479" s="441"/>
      <c r="V479" s="257"/>
      <c r="W479" s="442"/>
      <c r="X479" s="442"/>
      <c r="Y479" s="442"/>
      <c r="Z479" s="443"/>
      <c r="AA479" s="443"/>
      <c r="AB479" s="443"/>
      <c r="AC479" s="317" t="str">
        <f>IFERROR(VLOOKUP(Z479,【参考】数式用!$A$4:$B$54,2,FALSE),"")</f>
        <v/>
      </c>
      <c r="AD479" s="209"/>
      <c r="AE479" s="208" t="str">
        <f>IF(B479="","",IF(AO479="総合事業","数式を削除して手入力",IFERROR(INDEX(【参考】数式用!$AT$3:$AV$452,MATCH(Q479&amp;V479,【参考】数式用!$AS$3:$AS$452,0),MATCH(VLOOKUP(Z479,【参考】数式用!$AW$2:$AX$53,2,FALSE),【参考】数式用!$AT$2:$AV$2,0)),10)))</f>
        <v/>
      </c>
    </row>
    <row r="480" spans="1:31" ht="49.8" customHeight="1">
      <c r="A480" s="431">
        <f t="shared" si="9"/>
        <v>431</v>
      </c>
      <c r="B480" s="433"/>
      <c r="C480" s="434"/>
      <c r="D480" s="434"/>
      <c r="E480" s="434"/>
      <c r="F480" s="434"/>
      <c r="G480" s="434"/>
      <c r="H480" s="434"/>
      <c r="I480" s="434"/>
      <c r="J480" s="434"/>
      <c r="K480" s="435"/>
      <c r="L480" s="436"/>
      <c r="M480" s="437"/>
      <c r="N480" s="437"/>
      <c r="O480" s="437"/>
      <c r="P480" s="438"/>
      <c r="Q480" s="439"/>
      <c r="R480" s="440"/>
      <c r="S480" s="440"/>
      <c r="T480" s="440"/>
      <c r="U480" s="441"/>
      <c r="V480" s="257"/>
      <c r="W480" s="442"/>
      <c r="X480" s="442"/>
      <c r="Y480" s="442"/>
      <c r="Z480" s="443"/>
      <c r="AA480" s="443"/>
      <c r="AB480" s="443"/>
      <c r="AC480" s="317" t="str">
        <f>IFERROR(VLOOKUP(Z480,【参考】数式用!$A$4:$B$54,2,FALSE),"")</f>
        <v/>
      </c>
      <c r="AD480" s="209"/>
      <c r="AE480" s="208" t="str">
        <f>IF(B480="","",IF(AO480="総合事業","数式を削除して手入力",IFERROR(INDEX(【参考】数式用!$AT$3:$AV$452,MATCH(Q480&amp;V480,【参考】数式用!$AS$3:$AS$452,0),MATCH(VLOOKUP(Z480,【参考】数式用!$AW$2:$AX$53,2,FALSE),【参考】数式用!$AT$2:$AV$2,0)),10)))</f>
        <v/>
      </c>
    </row>
    <row r="481" spans="1:31" ht="49.8" customHeight="1">
      <c r="A481" s="431">
        <f t="shared" si="9"/>
        <v>432</v>
      </c>
      <c r="B481" s="433"/>
      <c r="C481" s="434"/>
      <c r="D481" s="434"/>
      <c r="E481" s="434"/>
      <c r="F481" s="434"/>
      <c r="G481" s="434"/>
      <c r="H481" s="434"/>
      <c r="I481" s="434"/>
      <c r="J481" s="434"/>
      <c r="K481" s="435"/>
      <c r="L481" s="436"/>
      <c r="M481" s="437"/>
      <c r="N481" s="437"/>
      <c r="O481" s="437"/>
      <c r="P481" s="438"/>
      <c r="Q481" s="439"/>
      <c r="R481" s="440"/>
      <c r="S481" s="440"/>
      <c r="T481" s="440"/>
      <c r="U481" s="441"/>
      <c r="V481" s="257"/>
      <c r="W481" s="442"/>
      <c r="X481" s="442"/>
      <c r="Y481" s="442"/>
      <c r="Z481" s="443"/>
      <c r="AA481" s="443"/>
      <c r="AB481" s="443"/>
      <c r="AC481" s="317" t="str">
        <f>IFERROR(VLOOKUP(Z481,【参考】数式用!$A$4:$B$54,2,FALSE),"")</f>
        <v/>
      </c>
      <c r="AD481" s="209"/>
      <c r="AE481" s="208" t="str">
        <f>IF(B481="","",IF(AO481="総合事業","数式を削除して手入力",IFERROR(INDEX(【参考】数式用!$AT$3:$AV$452,MATCH(Q481&amp;V481,【参考】数式用!$AS$3:$AS$452,0),MATCH(VLOOKUP(Z481,【参考】数式用!$AW$2:$AX$53,2,FALSE),【参考】数式用!$AT$2:$AV$2,0)),10)))</f>
        <v/>
      </c>
    </row>
    <row r="482" spans="1:31" ht="49.8" customHeight="1">
      <c r="A482" s="431">
        <f t="shared" si="9"/>
        <v>433</v>
      </c>
      <c r="B482" s="433"/>
      <c r="C482" s="434"/>
      <c r="D482" s="434"/>
      <c r="E482" s="434"/>
      <c r="F482" s="434"/>
      <c r="G482" s="434"/>
      <c r="H482" s="434"/>
      <c r="I482" s="434"/>
      <c r="J482" s="434"/>
      <c r="K482" s="435"/>
      <c r="L482" s="436"/>
      <c r="M482" s="437"/>
      <c r="N482" s="437"/>
      <c r="O482" s="437"/>
      <c r="P482" s="438"/>
      <c r="Q482" s="439"/>
      <c r="R482" s="440"/>
      <c r="S482" s="440"/>
      <c r="T482" s="440"/>
      <c r="U482" s="441"/>
      <c r="V482" s="257"/>
      <c r="W482" s="442"/>
      <c r="X482" s="442"/>
      <c r="Y482" s="442"/>
      <c r="Z482" s="443"/>
      <c r="AA482" s="443"/>
      <c r="AB482" s="443"/>
      <c r="AC482" s="317" t="str">
        <f>IFERROR(VLOOKUP(Z482,【参考】数式用!$A$4:$B$54,2,FALSE),"")</f>
        <v/>
      </c>
      <c r="AD482" s="209"/>
      <c r="AE482" s="208" t="str">
        <f>IF(B482="","",IF(AO482="総合事業","数式を削除して手入力",IFERROR(INDEX(【参考】数式用!$AT$3:$AV$452,MATCH(Q482&amp;V482,【参考】数式用!$AS$3:$AS$452,0),MATCH(VLOOKUP(Z482,【参考】数式用!$AW$2:$AX$53,2,FALSE),【参考】数式用!$AT$2:$AV$2,0)),10)))</f>
        <v/>
      </c>
    </row>
    <row r="483" spans="1:31" ht="49.8" customHeight="1">
      <c r="A483" s="431">
        <f t="shared" si="9"/>
        <v>434</v>
      </c>
      <c r="B483" s="433"/>
      <c r="C483" s="434"/>
      <c r="D483" s="434"/>
      <c r="E483" s="434"/>
      <c r="F483" s="434"/>
      <c r="G483" s="434"/>
      <c r="H483" s="434"/>
      <c r="I483" s="434"/>
      <c r="J483" s="434"/>
      <c r="K483" s="435"/>
      <c r="L483" s="436"/>
      <c r="M483" s="437"/>
      <c r="N483" s="437"/>
      <c r="O483" s="437"/>
      <c r="P483" s="438"/>
      <c r="Q483" s="439"/>
      <c r="R483" s="440"/>
      <c r="S483" s="440"/>
      <c r="T483" s="440"/>
      <c r="U483" s="441"/>
      <c r="V483" s="257"/>
      <c r="W483" s="442"/>
      <c r="X483" s="442"/>
      <c r="Y483" s="442"/>
      <c r="Z483" s="443"/>
      <c r="AA483" s="443"/>
      <c r="AB483" s="443"/>
      <c r="AC483" s="317" t="str">
        <f>IFERROR(VLOOKUP(Z483,【参考】数式用!$A$4:$B$54,2,FALSE),"")</f>
        <v/>
      </c>
      <c r="AD483" s="209"/>
      <c r="AE483" s="208" t="str">
        <f>IF(B483="","",IF(AO483="総合事業","数式を削除して手入力",IFERROR(INDEX(【参考】数式用!$AT$3:$AV$452,MATCH(Q483&amp;V483,【参考】数式用!$AS$3:$AS$452,0),MATCH(VLOOKUP(Z483,【参考】数式用!$AW$2:$AX$53,2,FALSE),【参考】数式用!$AT$2:$AV$2,0)),10)))</f>
        <v/>
      </c>
    </row>
    <row r="484" spans="1:31" ht="49.8" customHeight="1">
      <c r="A484" s="431">
        <f t="shared" si="9"/>
        <v>435</v>
      </c>
      <c r="B484" s="433"/>
      <c r="C484" s="434"/>
      <c r="D484" s="434"/>
      <c r="E484" s="434"/>
      <c r="F484" s="434"/>
      <c r="G484" s="434"/>
      <c r="H484" s="434"/>
      <c r="I484" s="434"/>
      <c r="J484" s="434"/>
      <c r="K484" s="435"/>
      <c r="L484" s="436"/>
      <c r="M484" s="437"/>
      <c r="N484" s="437"/>
      <c r="O484" s="437"/>
      <c r="P484" s="438"/>
      <c r="Q484" s="439"/>
      <c r="R484" s="440"/>
      <c r="S484" s="440"/>
      <c r="T484" s="440"/>
      <c r="U484" s="441"/>
      <c r="V484" s="257"/>
      <c r="W484" s="442"/>
      <c r="X484" s="442"/>
      <c r="Y484" s="442"/>
      <c r="Z484" s="443"/>
      <c r="AA484" s="443"/>
      <c r="AB484" s="443"/>
      <c r="AC484" s="317" t="str">
        <f>IFERROR(VLOOKUP(Z484,【参考】数式用!$A$4:$B$54,2,FALSE),"")</f>
        <v/>
      </c>
      <c r="AD484" s="209"/>
      <c r="AE484" s="208" t="str">
        <f>IF(B484="","",IF(AO484="総合事業","数式を削除して手入力",IFERROR(INDEX(【参考】数式用!$AT$3:$AV$452,MATCH(Q484&amp;V484,【参考】数式用!$AS$3:$AS$452,0),MATCH(VLOOKUP(Z484,【参考】数式用!$AW$2:$AX$53,2,FALSE),【参考】数式用!$AT$2:$AV$2,0)),10)))</f>
        <v/>
      </c>
    </row>
    <row r="485" spans="1:31" ht="49.8" customHeight="1">
      <c r="A485" s="431">
        <f t="shared" si="9"/>
        <v>436</v>
      </c>
      <c r="B485" s="433"/>
      <c r="C485" s="434"/>
      <c r="D485" s="434"/>
      <c r="E485" s="434"/>
      <c r="F485" s="434"/>
      <c r="G485" s="434"/>
      <c r="H485" s="434"/>
      <c r="I485" s="434"/>
      <c r="J485" s="434"/>
      <c r="K485" s="435"/>
      <c r="L485" s="436"/>
      <c r="M485" s="437"/>
      <c r="N485" s="437"/>
      <c r="O485" s="437"/>
      <c r="P485" s="438"/>
      <c r="Q485" s="439"/>
      <c r="R485" s="440"/>
      <c r="S485" s="440"/>
      <c r="T485" s="440"/>
      <c r="U485" s="441"/>
      <c r="V485" s="257"/>
      <c r="W485" s="442"/>
      <c r="X485" s="442"/>
      <c r="Y485" s="442"/>
      <c r="Z485" s="443"/>
      <c r="AA485" s="443"/>
      <c r="AB485" s="443"/>
      <c r="AC485" s="317" t="str">
        <f>IFERROR(VLOOKUP(Z485,【参考】数式用!$A$4:$B$54,2,FALSE),"")</f>
        <v/>
      </c>
      <c r="AD485" s="209"/>
      <c r="AE485" s="208" t="str">
        <f>IF(B485="","",IF(AO485="総合事業","数式を削除して手入力",IFERROR(INDEX(【参考】数式用!$AT$3:$AV$452,MATCH(Q485&amp;V485,【参考】数式用!$AS$3:$AS$452,0),MATCH(VLOOKUP(Z485,【参考】数式用!$AW$2:$AX$53,2,FALSE),【参考】数式用!$AT$2:$AV$2,0)),10)))</f>
        <v/>
      </c>
    </row>
    <row r="486" spans="1:31" ht="49.8" customHeight="1">
      <c r="A486" s="431">
        <f t="shared" si="9"/>
        <v>437</v>
      </c>
      <c r="B486" s="433"/>
      <c r="C486" s="434"/>
      <c r="D486" s="434"/>
      <c r="E486" s="434"/>
      <c r="F486" s="434"/>
      <c r="G486" s="434"/>
      <c r="H486" s="434"/>
      <c r="I486" s="434"/>
      <c r="J486" s="434"/>
      <c r="K486" s="435"/>
      <c r="L486" s="436"/>
      <c r="M486" s="437"/>
      <c r="N486" s="437"/>
      <c r="O486" s="437"/>
      <c r="P486" s="438"/>
      <c r="Q486" s="439"/>
      <c r="R486" s="440"/>
      <c r="S486" s="440"/>
      <c r="T486" s="440"/>
      <c r="U486" s="441"/>
      <c r="V486" s="257"/>
      <c r="W486" s="442"/>
      <c r="X486" s="442"/>
      <c r="Y486" s="442"/>
      <c r="Z486" s="443"/>
      <c r="AA486" s="443"/>
      <c r="AB486" s="443"/>
      <c r="AC486" s="317" t="str">
        <f>IFERROR(VLOOKUP(Z486,【参考】数式用!$A$4:$B$54,2,FALSE),"")</f>
        <v/>
      </c>
      <c r="AD486" s="209"/>
      <c r="AE486" s="208" t="str">
        <f>IF(B486="","",IF(AO486="総合事業","数式を削除して手入力",IFERROR(INDEX(【参考】数式用!$AT$3:$AV$452,MATCH(Q486&amp;V486,【参考】数式用!$AS$3:$AS$452,0),MATCH(VLOOKUP(Z486,【参考】数式用!$AW$2:$AX$53,2,FALSE),【参考】数式用!$AT$2:$AV$2,0)),10)))</f>
        <v/>
      </c>
    </row>
    <row r="487" spans="1:31" ht="49.8" customHeight="1">
      <c r="A487" s="431">
        <f t="shared" si="9"/>
        <v>438</v>
      </c>
      <c r="B487" s="433"/>
      <c r="C487" s="434"/>
      <c r="D487" s="434"/>
      <c r="E487" s="434"/>
      <c r="F487" s="434"/>
      <c r="G487" s="434"/>
      <c r="H487" s="434"/>
      <c r="I487" s="434"/>
      <c r="J487" s="434"/>
      <c r="K487" s="435"/>
      <c r="L487" s="436"/>
      <c r="M487" s="437"/>
      <c r="N487" s="437"/>
      <c r="O487" s="437"/>
      <c r="P487" s="438"/>
      <c r="Q487" s="439"/>
      <c r="R487" s="440"/>
      <c r="S487" s="440"/>
      <c r="T487" s="440"/>
      <c r="U487" s="441"/>
      <c r="V487" s="257"/>
      <c r="W487" s="442"/>
      <c r="X487" s="442"/>
      <c r="Y487" s="442"/>
      <c r="Z487" s="443"/>
      <c r="AA487" s="443"/>
      <c r="AB487" s="443"/>
      <c r="AC487" s="317" t="str">
        <f>IFERROR(VLOOKUP(Z487,【参考】数式用!$A$4:$B$54,2,FALSE),"")</f>
        <v/>
      </c>
      <c r="AD487" s="209"/>
      <c r="AE487" s="208" t="str">
        <f>IF(B487="","",IF(AO487="総合事業","数式を削除して手入力",IFERROR(INDEX(【参考】数式用!$AT$3:$AV$452,MATCH(Q487&amp;V487,【参考】数式用!$AS$3:$AS$452,0),MATCH(VLOOKUP(Z487,【参考】数式用!$AW$2:$AX$53,2,FALSE),【参考】数式用!$AT$2:$AV$2,0)),10)))</f>
        <v/>
      </c>
    </row>
    <row r="488" spans="1:31" ht="49.8" customHeight="1">
      <c r="A488" s="431">
        <f t="shared" si="9"/>
        <v>439</v>
      </c>
      <c r="B488" s="433"/>
      <c r="C488" s="434"/>
      <c r="D488" s="434"/>
      <c r="E488" s="434"/>
      <c r="F488" s="434"/>
      <c r="G488" s="434"/>
      <c r="H488" s="434"/>
      <c r="I488" s="434"/>
      <c r="J488" s="434"/>
      <c r="K488" s="435"/>
      <c r="L488" s="436"/>
      <c r="M488" s="437"/>
      <c r="N488" s="437"/>
      <c r="O488" s="437"/>
      <c r="P488" s="438"/>
      <c r="Q488" s="439"/>
      <c r="R488" s="440"/>
      <c r="S488" s="440"/>
      <c r="T488" s="440"/>
      <c r="U488" s="441"/>
      <c r="V488" s="257"/>
      <c r="W488" s="442"/>
      <c r="X488" s="442"/>
      <c r="Y488" s="442"/>
      <c r="Z488" s="443"/>
      <c r="AA488" s="443"/>
      <c r="AB488" s="443"/>
      <c r="AC488" s="317" t="str">
        <f>IFERROR(VLOOKUP(Z488,【参考】数式用!$A$4:$B$54,2,FALSE),"")</f>
        <v/>
      </c>
      <c r="AD488" s="209"/>
      <c r="AE488" s="208" t="str">
        <f>IF(B488="","",IF(AO488="総合事業","数式を削除して手入力",IFERROR(INDEX(【参考】数式用!$AT$3:$AV$452,MATCH(Q488&amp;V488,【参考】数式用!$AS$3:$AS$452,0),MATCH(VLOOKUP(Z488,【参考】数式用!$AW$2:$AX$53,2,FALSE),【参考】数式用!$AT$2:$AV$2,0)),10)))</f>
        <v/>
      </c>
    </row>
    <row r="489" spans="1:31" ht="49.8" customHeight="1">
      <c r="A489" s="431">
        <f t="shared" si="9"/>
        <v>440</v>
      </c>
      <c r="B489" s="433"/>
      <c r="C489" s="434"/>
      <c r="D489" s="434"/>
      <c r="E489" s="434"/>
      <c r="F489" s="434"/>
      <c r="G489" s="434"/>
      <c r="H489" s="434"/>
      <c r="I489" s="434"/>
      <c r="J489" s="434"/>
      <c r="K489" s="435"/>
      <c r="L489" s="436"/>
      <c r="M489" s="437"/>
      <c r="N489" s="437"/>
      <c r="O489" s="437"/>
      <c r="P489" s="438"/>
      <c r="Q489" s="439"/>
      <c r="R489" s="440"/>
      <c r="S489" s="440"/>
      <c r="T489" s="440"/>
      <c r="U489" s="441"/>
      <c r="V489" s="257"/>
      <c r="W489" s="442"/>
      <c r="X489" s="442"/>
      <c r="Y489" s="442"/>
      <c r="Z489" s="443"/>
      <c r="AA489" s="443"/>
      <c r="AB489" s="443"/>
      <c r="AC489" s="317" t="str">
        <f>IFERROR(VLOOKUP(Z489,【参考】数式用!$A$4:$B$54,2,FALSE),"")</f>
        <v/>
      </c>
      <c r="AD489" s="209"/>
      <c r="AE489" s="208" t="str">
        <f>IF(B489="","",IF(AO489="総合事業","数式を削除して手入力",IFERROR(INDEX(【参考】数式用!$AT$3:$AV$452,MATCH(Q489&amp;V489,【参考】数式用!$AS$3:$AS$452,0),MATCH(VLOOKUP(Z489,【参考】数式用!$AW$2:$AX$53,2,FALSE),【参考】数式用!$AT$2:$AV$2,0)),10)))</f>
        <v/>
      </c>
    </row>
    <row r="490" spans="1:31" ht="49.8" customHeight="1">
      <c r="A490" s="431">
        <f t="shared" si="9"/>
        <v>441</v>
      </c>
      <c r="B490" s="433"/>
      <c r="C490" s="434"/>
      <c r="D490" s="434"/>
      <c r="E490" s="434"/>
      <c r="F490" s="434"/>
      <c r="G490" s="434"/>
      <c r="H490" s="434"/>
      <c r="I490" s="434"/>
      <c r="J490" s="434"/>
      <c r="K490" s="435"/>
      <c r="L490" s="436"/>
      <c r="M490" s="437"/>
      <c r="N490" s="437"/>
      <c r="O490" s="437"/>
      <c r="P490" s="438"/>
      <c r="Q490" s="439"/>
      <c r="R490" s="440"/>
      <c r="S490" s="440"/>
      <c r="T490" s="440"/>
      <c r="U490" s="441"/>
      <c r="V490" s="257"/>
      <c r="W490" s="442"/>
      <c r="X490" s="442"/>
      <c r="Y490" s="442"/>
      <c r="Z490" s="443"/>
      <c r="AA490" s="443"/>
      <c r="AB490" s="443"/>
      <c r="AC490" s="317" t="str">
        <f>IFERROR(VLOOKUP(Z490,【参考】数式用!$A$4:$B$54,2,FALSE),"")</f>
        <v/>
      </c>
      <c r="AD490" s="209"/>
      <c r="AE490" s="208" t="str">
        <f>IF(B490="","",IF(AO490="総合事業","数式を削除して手入力",IFERROR(INDEX(【参考】数式用!$AT$3:$AV$452,MATCH(Q490&amp;V490,【参考】数式用!$AS$3:$AS$452,0),MATCH(VLOOKUP(Z490,【参考】数式用!$AW$2:$AX$53,2,FALSE),【参考】数式用!$AT$2:$AV$2,0)),10)))</f>
        <v/>
      </c>
    </row>
    <row r="491" spans="1:31" ht="49.8" customHeight="1">
      <c r="A491" s="431">
        <f t="shared" si="9"/>
        <v>442</v>
      </c>
      <c r="B491" s="433"/>
      <c r="C491" s="434"/>
      <c r="D491" s="434"/>
      <c r="E491" s="434"/>
      <c r="F491" s="434"/>
      <c r="G491" s="434"/>
      <c r="H491" s="434"/>
      <c r="I491" s="434"/>
      <c r="J491" s="434"/>
      <c r="K491" s="435"/>
      <c r="L491" s="436"/>
      <c r="M491" s="437"/>
      <c r="N491" s="437"/>
      <c r="O491" s="437"/>
      <c r="P491" s="438"/>
      <c r="Q491" s="439"/>
      <c r="R491" s="440"/>
      <c r="S491" s="440"/>
      <c r="T491" s="440"/>
      <c r="U491" s="441"/>
      <c r="V491" s="257"/>
      <c r="W491" s="442"/>
      <c r="X491" s="442"/>
      <c r="Y491" s="442"/>
      <c r="Z491" s="443"/>
      <c r="AA491" s="443"/>
      <c r="AB491" s="443"/>
      <c r="AC491" s="317" t="str">
        <f>IFERROR(VLOOKUP(Z491,【参考】数式用!$A$4:$B$54,2,FALSE),"")</f>
        <v/>
      </c>
      <c r="AD491" s="209"/>
      <c r="AE491" s="208" t="str">
        <f>IF(B491="","",IF(AO491="総合事業","数式を削除して手入力",IFERROR(INDEX(【参考】数式用!$AT$3:$AV$452,MATCH(Q491&amp;V491,【参考】数式用!$AS$3:$AS$452,0),MATCH(VLOOKUP(Z491,【参考】数式用!$AW$2:$AX$53,2,FALSE),【参考】数式用!$AT$2:$AV$2,0)),10)))</f>
        <v/>
      </c>
    </row>
    <row r="492" spans="1:31" ht="49.8" customHeight="1">
      <c r="A492" s="431">
        <f t="shared" si="9"/>
        <v>443</v>
      </c>
      <c r="B492" s="433"/>
      <c r="C492" s="434"/>
      <c r="D492" s="434"/>
      <c r="E492" s="434"/>
      <c r="F492" s="434"/>
      <c r="G492" s="434"/>
      <c r="H492" s="434"/>
      <c r="I492" s="434"/>
      <c r="J492" s="434"/>
      <c r="K492" s="435"/>
      <c r="L492" s="436"/>
      <c r="M492" s="437"/>
      <c r="N492" s="437"/>
      <c r="O492" s="437"/>
      <c r="P492" s="438"/>
      <c r="Q492" s="439"/>
      <c r="R492" s="440"/>
      <c r="S492" s="440"/>
      <c r="T492" s="440"/>
      <c r="U492" s="441"/>
      <c r="V492" s="257"/>
      <c r="W492" s="442"/>
      <c r="X492" s="442"/>
      <c r="Y492" s="442"/>
      <c r="Z492" s="443"/>
      <c r="AA492" s="443"/>
      <c r="AB492" s="443"/>
      <c r="AC492" s="317" t="str">
        <f>IFERROR(VLOOKUP(Z492,【参考】数式用!$A$4:$B$54,2,FALSE),"")</f>
        <v/>
      </c>
      <c r="AD492" s="209"/>
      <c r="AE492" s="208" t="str">
        <f>IF(B492="","",IF(AO492="総合事業","数式を削除して手入力",IFERROR(INDEX(【参考】数式用!$AT$3:$AV$452,MATCH(Q492&amp;V492,【参考】数式用!$AS$3:$AS$452,0),MATCH(VLOOKUP(Z492,【参考】数式用!$AW$2:$AX$53,2,FALSE),【参考】数式用!$AT$2:$AV$2,0)),10)))</f>
        <v/>
      </c>
    </row>
    <row r="493" spans="1:31" ht="49.8" customHeight="1">
      <c r="A493" s="431">
        <f t="shared" si="9"/>
        <v>444</v>
      </c>
      <c r="B493" s="433"/>
      <c r="C493" s="434"/>
      <c r="D493" s="434"/>
      <c r="E493" s="434"/>
      <c r="F493" s="434"/>
      <c r="G493" s="434"/>
      <c r="H493" s="434"/>
      <c r="I493" s="434"/>
      <c r="J493" s="434"/>
      <c r="K493" s="435"/>
      <c r="L493" s="436"/>
      <c r="M493" s="437"/>
      <c r="N493" s="437"/>
      <c r="O493" s="437"/>
      <c r="P493" s="438"/>
      <c r="Q493" s="439"/>
      <c r="R493" s="440"/>
      <c r="S493" s="440"/>
      <c r="T493" s="440"/>
      <c r="U493" s="441"/>
      <c r="V493" s="257"/>
      <c r="W493" s="442"/>
      <c r="X493" s="442"/>
      <c r="Y493" s="442"/>
      <c r="Z493" s="443"/>
      <c r="AA493" s="443"/>
      <c r="AB493" s="443"/>
      <c r="AC493" s="317" t="str">
        <f>IFERROR(VLOOKUP(Z493,【参考】数式用!$A$4:$B$54,2,FALSE),"")</f>
        <v/>
      </c>
      <c r="AD493" s="209"/>
      <c r="AE493" s="208" t="str">
        <f>IF(B493="","",IF(AO493="総合事業","数式を削除して手入力",IFERROR(INDEX(【参考】数式用!$AT$3:$AV$452,MATCH(Q493&amp;V493,【参考】数式用!$AS$3:$AS$452,0),MATCH(VLOOKUP(Z493,【参考】数式用!$AW$2:$AX$53,2,FALSE),【参考】数式用!$AT$2:$AV$2,0)),10)))</f>
        <v/>
      </c>
    </row>
    <row r="494" spans="1:31" ht="49.8" customHeight="1">
      <c r="A494" s="431">
        <f t="shared" si="9"/>
        <v>445</v>
      </c>
      <c r="B494" s="433"/>
      <c r="C494" s="434"/>
      <c r="D494" s="434"/>
      <c r="E494" s="434"/>
      <c r="F494" s="434"/>
      <c r="G494" s="434"/>
      <c r="H494" s="434"/>
      <c r="I494" s="434"/>
      <c r="J494" s="434"/>
      <c r="K494" s="435"/>
      <c r="L494" s="436"/>
      <c r="M494" s="437"/>
      <c r="N494" s="437"/>
      <c r="O494" s="437"/>
      <c r="P494" s="438"/>
      <c r="Q494" s="439"/>
      <c r="R494" s="440"/>
      <c r="S494" s="440"/>
      <c r="T494" s="440"/>
      <c r="U494" s="441"/>
      <c r="V494" s="257"/>
      <c r="W494" s="442"/>
      <c r="X494" s="442"/>
      <c r="Y494" s="442"/>
      <c r="Z494" s="443"/>
      <c r="AA494" s="443"/>
      <c r="AB494" s="443"/>
      <c r="AC494" s="317" t="str">
        <f>IFERROR(VLOOKUP(Z494,【参考】数式用!$A$4:$B$54,2,FALSE),"")</f>
        <v/>
      </c>
      <c r="AD494" s="209"/>
      <c r="AE494" s="208" t="str">
        <f>IF(B494="","",IF(AO494="総合事業","数式を削除して手入力",IFERROR(INDEX(【参考】数式用!$AT$3:$AV$452,MATCH(Q494&amp;V494,【参考】数式用!$AS$3:$AS$452,0),MATCH(VLOOKUP(Z494,【参考】数式用!$AW$2:$AX$53,2,FALSE),【参考】数式用!$AT$2:$AV$2,0)),10)))</f>
        <v/>
      </c>
    </row>
    <row r="495" spans="1:31" ht="49.8" customHeight="1">
      <c r="A495" s="431">
        <f t="shared" si="9"/>
        <v>446</v>
      </c>
      <c r="B495" s="433"/>
      <c r="C495" s="434"/>
      <c r="D495" s="434"/>
      <c r="E495" s="434"/>
      <c r="F495" s="434"/>
      <c r="G495" s="434"/>
      <c r="H495" s="434"/>
      <c r="I495" s="434"/>
      <c r="J495" s="434"/>
      <c r="K495" s="435"/>
      <c r="L495" s="436"/>
      <c r="M495" s="437"/>
      <c r="N495" s="437"/>
      <c r="O495" s="437"/>
      <c r="P495" s="438"/>
      <c r="Q495" s="439"/>
      <c r="R495" s="440"/>
      <c r="S495" s="440"/>
      <c r="T495" s="440"/>
      <c r="U495" s="441"/>
      <c r="V495" s="257"/>
      <c r="W495" s="442"/>
      <c r="X495" s="442"/>
      <c r="Y495" s="442"/>
      <c r="Z495" s="443"/>
      <c r="AA495" s="443"/>
      <c r="AB495" s="443"/>
      <c r="AC495" s="317" t="str">
        <f>IFERROR(VLOOKUP(Z495,【参考】数式用!$A$4:$B$54,2,FALSE),"")</f>
        <v/>
      </c>
      <c r="AD495" s="209"/>
      <c r="AE495" s="208" t="str">
        <f>IF(B495="","",IF(AO495="総合事業","数式を削除して手入力",IFERROR(INDEX(【参考】数式用!$AT$3:$AV$452,MATCH(Q495&amp;V495,【参考】数式用!$AS$3:$AS$452,0),MATCH(VLOOKUP(Z495,【参考】数式用!$AW$2:$AX$53,2,FALSE),【参考】数式用!$AT$2:$AV$2,0)),10)))</f>
        <v/>
      </c>
    </row>
    <row r="496" spans="1:31" ht="49.8" customHeight="1">
      <c r="A496" s="431">
        <f t="shared" si="9"/>
        <v>447</v>
      </c>
      <c r="B496" s="433"/>
      <c r="C496" s="434"/>
      <c r="D496" s="434"/>
      <c r="E496" s="434"/>
      <c r="F496" s="434"/>
      <c r="G496" s="434"/>
      <c r="H496" s="434"/>
      <c r="I496" s="434"/>
      <c r="J496" s="434"/>
      <c r="K496" s="435"/>
      <c r="L496" s="436"/>
      <c r="M496" s="437"/>
      <c r="N496" s="437"/>
      <c r="O496" s="437"/>
      <c r="P496" s="438"/>
      <c r="Q496" s="439"/>
      <c r="R496" s="440"/>
      <c r="S496" s="440"/>
      <c r="T496" s="440"/>
      <c r="U496" s="441"/>
      <c r="V496" s="257"/>
      <c r="W496" s="442"/>
      <c r="X496" s="442"/>
      <c r="Y496" s="442"/>
      <c r="Z496" s="443"/>
      <c r="AA496" s="443"/>
      <c r="AB496" s="443"/>
      <c r="AC496" s="317" t="str">
        <f>IFERROR(VLOOKUP(Z496,【参考】数式用!$A$4:$B$54,2,FALSE),"")</f>
        <v/>
      </c>
      <c r="AD496" s="209"/>
      <c r="AE496" s="208" t="str">
        <f>IF(B496="","",IF(AO496="総合事業","数式を削除して手入力",IFERROR(INDEX(【参考】数式用!$AT$3:$AV$452,MATCH(Q496&amp;V496,【参考】数式用!$AS$3:$AS$452,0),MATCH(VLOOKUP(Z496,【参考】数式用!$AW$2:$AX$53,2,FALSE),【参考】数式用!$AT$2:$AV$2,0)),10)))</f>
        <v/>
      </c>
    </row>
    <row r="497" spans="1:31" ht="49.8" customHeight="1">
      <c r="A497" s="431">
        <f t="shared" si="9"/>
        <v>448</v>
      </c>
      <c r="B497" s="447"/>
      <c r="C497" s="448"/>
      <c r="D497" s="448"/>
      <c r="E497" s="448"/>
      <c r="F497" s="448"/>
      <c r="G497" s="448"/>
      <c r="H497" s="448"/>
      <c r="I497" s="448"/>
      <c r="J497" s="448"/>
      <c r="K497" s="448"/>
      <c r="L497" s="436"/>
      <c r="M497" s="437"/>
      <c r="N497" s="437"/>
      <c r="O497" s="437"/>
      <c r="P497" s="438"/>
      <c r="Q497" s="439"/>
      <c r="R497" s="440"/>
      <c r="S497" s="440"/>
      <c r="T497" s="440"/>
      <c r="U497" s="441"/>
      <c r="V497" s="257"/>
      <c r="W497" s="444"/>
      <c r="X497" s="445"/>
      <c r="Y497" s="446"/>
      <c r="Z497" s="443"/>
      <c r="AA497" s="443"/>
      <c r="AB497" s="443"/>
      <c r="AC497" s="317" t="str">
        <f>IFERROR(VLOOKUP(Z497,【参考】数式用!$A$4:$B$54,2,FALSE),"")</f>
        <v/>
      </c>
      <c r="AD497" s="209"/>
      <c r="AE497" s="208" t="str">
        <f>IF(B497="","",IF(AO497="総合事業","数式を削除して手入力",IFERROR(INDEX(【参考】数式用!$AT$3:$AV$452,MATCH(Q497&amp;V497,【参考】数式用!$AS$3:$AS$452,0),MATCH(VLOOKUP(Z497,【参考】数式用!$AW$2:$AX$53,2,FALSE),【参考】数式用!$AT$2:$AV$2,0)),10)))</f>
        <v/>
      </c>
    </row>
    <row r="498" spans="1:31" ht="49.8" customHeight="1">
      <c r="A498" s="431">
        <f t="shared" si="9"/>
        <v>449</v>
      </c>
      <c r="B498" s="447"/>
      <c r="C498" s="448"/>
      <c r="D498" s="448"/>
      <c r="E498" s="448"/>
      <c r="F498" s="448"/>
      <c r="G498" s="448"/>
      <c r="H498" s="448"/>
      <c r="I498" s="448"/>
      <c r="J498" s="448"/>
      <c r="K498" s="448"/>
      <c r="L498" s="436"/>
      <c r="M498" s="437"/>
      <c r="N498" s="437"/>
      <c r="O498" s="437"/>
      <c r="P498" s="438"/>
      <c r="Q498" s="439"/>
      <c r="R498" s="440"/>
      <c r="S498" s="440"/>
      <c r="T498" s="440"/>
      <c r="U498" s="441"/>
      <c r="V498" s="257"/>
      <c r="W498" s="444"/>
      <c r="X498" s="445"/>
      <c r="Y498" s="446"/>
      <c r="Z498" s="443"/>
      <c r="AA498" s="443"/>
      <c r="AB498" s="443"/>
      <c r="AC498" s="317" t="str">
        <f>IFERROR(VLOOKUP(Z498,【参考】数式用!$A$4:$B$54,2,FALSE),"")</f>
        <v/>
      </c>
      <c r="AD498" s="209"/>
      <c r="AE498" s="208" t="str">
        <f>IF(B498="","",IF(AO498="総合事業","数式を削除して手入力",IFERROR(INDEX(【参考】数式用!$AT$3:$AV$452,MATCH(Q498&amp;V498,【参考】数式用!$AS$3:$AS$452,0),MATCH(VLOOKUP(Z498,【参考】数式用!$AW$2:$AX$53,2,FALSE),【参考】数式用!$AT$2:$AV$2,0)),10)))</f>
        <v/>
      </c>
    </row>
    <row r="499" spans="1:31" ht="49.8" customHeight="1">
      <c r="A499" s="431">
        <f t="shared" si="9"/>
        <v>450</v>
      </c>
      <c r="B499" s="447"/>
      <c r="C499" s="448"/>
      <c r="D499" s="448"/>
      <c r="E499" s="448"/>
      <c r="F499" s="448"/>
      <c r="G499" s="448"/>
      <c r="H499" s="448"/>
      <c r="I499" s="448"/>
      <c r="J499" s="448"/>
      <c r="K499" s="448"/>
      <c r="L499" s="436"/>
      <c r="M499" s="437"/>
      <c r="N499" s="437"/>
      <c r="O499" s="437"/>
      <c r="P499" s="438"/>
      <c r="Q499" s="439"/>
      <c r="R499" s="440"/>
      <c r="S499" s="440"/>
      <c r="T499" s="440"/>
      <c r="U499" s="441"/>
      <c r="V499" s="257"/>
      <c r="W499" s="444"/>
      <c r="X499" s="445"/>
      <c r="Y499" s="446"/>
      <c r="Z499" s="443"/>
      <c r="AA499" s="443"/>
      <c r="AB499" s="443"/>
      <c r="AC499" s="317" t="str">
        <f>IFERROR(VLOOKUP(Z499,【参考】数式用!$A$4:$B$54,2,FALSE),"")</f>
        <v/>
      </c>
      <c r="AD499" s="209"/>
      <c r="AE499" s="208" t="str">
        <f>IF(B499="","",IF(AO499="総合事業","数式を削除して手入力",IFERROR(INDEX(【参考】数式用!$AT$3:$AV$452,MATCH(Q499&amp;V499,【参考】数式用!$AS$3:$AS$452,0),MATCH(VLOOKUP(Z499,【参考】数式用!$AW$2:$AX$53,2,FALSE),【参考】数式用!$AT$2:$AV$2,0)),10)))</f>
        <v/>
      </c>
    </row>
    <row r="500" spans="1:31" ht="49.8" customHeight="1">
      <c r="A500" s="431">
        <f t="shared" si="9"/>
        <v>451</v>
      </c>
      <c r="B500" s="447"/>
      <c r="C500" s="448"/>
      <c r="D500" s="448"/>
      <c r="E500" s="448"/>
      <c r="F500" s="448"/>
      <c r="G500" s="448"/>
      <c r="H500" s="448"/>
      <c r="I500" s="448"/>
      <c r="J500" s="448"/>
      <c r="K500" s="448"/>
      <c r="L500" s="436"/>
      <c r="M500" s="437"/>
      <c r="N500" s="437"/>
      <c r="O500" s="437"/>
      <c r="P500" s="438"/>
      <c r="Q500" s="439"/>
      <c r="R500" s="440"/>
      <c r="S500" s="440"/>
      <c r="T500" s="440"/>
      <c r="U500" s="441"/>
      <c r="V500" s="257"/>
      <c r="W500" s="444"/>
      <c r="X500" s="445"/>
      <c r="Y500" s="446"/>
      <c r="Z500" s="443"/>
      <c r="AA500" s="443"/>
      <c r="AB500" s="443"/>
      <c r="AC500" s="317" t="str">
        <f>IFERROR(VLOOKUP(Z500,【参考】数式用!$A$4:$B$54,2,FALSE),"")</f>
        <v/>
      </c>
      <c r="AD500" s="209"/>
      <c r="AE500" s="208" t="str">
        <f>IF(B500="","",IF(AO500="総合事業","数式を削除して手入力",IFERROR(INDEX(【参考】数式用!$AT$3:$AV$452,MATCH(Q500&amp;V500,【参考】数式用!$AS$3:$AS$452,0),MATCH(VLOOKUP(Z500,【参考】数式用!$AW$2:$AX$53,2,FALSE),【参考】数式用!$AT$2:$AV$2,0)),10)))</f>
        <v/>
      </c>
    </row>
    <row r="501" spans="1:31" ht="49.8" customHeight="1">
      <c r="A501" s="431">
        <f t="shared" si="9"/>
        <v>452</v>
      </c>
      <c r="B501" s="447"/>
      <c r="C501" s="448"/>
      <c r="D501" s="448"/>
      <c r="E501" s="448"/>
      <c r="F501" s="448"/>
      <c r="G501" s="448"/>
      <c r="H501" s="448"/>
      <c r="I501" s="448"/>
      <c r="J501" s="448"/>
      <c r="K501" s="448"/>
      <c r="L501" s="436"/>
      <c r="M501" s="437"/>
      <c r="N501" s="437"/>
      <c r="O501" s="437"/>
      <c r="P501" s="438"/>
      <c r="Q501" s="439"/>
      <c r="R501" s="440"/>
      <c r="S501" s="440"/>
      <c r="T501" s="440"/>
      <c r="U501" s="441"/>
      <c r="V501" s="257"/>
      <c r="W501" s="444"/>
      <c r="X501" s="445"/>
      <c r="Y501" s="446"/>
      <c r="Z501" s="443"/>
      <c r="AA501" s="443"/>
      <c r="AB501" s="443"/>
      <c r="AC501" s="317" t="str">
        <f>IFERROR(VLOOKUP(Z501,【参考】数式用!$A$4:$B$54,2,FALSE),"")</f>
        <v/>
      </c>
      <c r="AD501" s="209"/>
      <c r="AE501" s="208" t="str">
        <f>IF(B501="","",IF(AO501="総合事業","数式を削除して手入力",IFERROR(INDEX(【参考】数式用!$AT$3:$AV$452,MATCH(Q501&amp;V501,【参考】数式用!$AS$3:$AS$452,0),MATCH(VLOOKUP(Z501,【参考】数式用!$AW$2:$AX$53,2,FALSE),【参考】数式用!$AT$2:$AV$2,0)),10)))</f>
        <v/>
      </c>
    </row>
    <row r="502" spans="1:31" ht="49.8" customHeight="1">
      <c r="A502" s="431">
        <f t="shared" si="9"/>
        <v>453</v>
      </c>
      <c r="B502" s="447"/>
      <c r="C502" s="448"/>
      <c r="D502" s="448"/>
      <c r="E502" s="448"/>
      <c r="F502" s="448"/>
      <c r="G502" s="448"/>
      <c r="H502" s="448"/>
      <c r="I502" s="448"/>
      <c r="J502" s="448"/>
      <c r="K502" s="448"/>
      <c r="L502" s="436"/>
      <c r="M502" s="437"/>
      <c r="N502" s="437"/>
      <c r="O502" s="437"/>
      <c r="P502" s="438"/>
      <c r="Q502" s="439"/>
      <c r="R502" s="440"/>
      <c r="S502" s="440"/>
      <c r="T502" s="440"/>
      <c r="U502" s="441"/>
      <c r="V502" s="257"/>
      <c r="W502" s="444"/>
      <c r="X502" s="445"/>
      <c r="Y502" s="446"/>
      <c r="Z502" s="443"/>
      <c r="AA502" s="443"/>
      <c r="AB502" s="443"/>
      <c r="AC502" s="317" t="str">
        <f>IFERROR(VLOOKUP(Z502,【参考】数式用!$A$4:$B$54,2,FALSE),"")</f>
        <v/>
      </c>
      <c r="AD502" s="209"/>
      <c r="AE502" s="208" t="str">
        <f>IF(B502="","",IF(AO502="総合事業","数式を削除して手入力",IFERROR(INDEX(【参考】数式用!$AT$3:$AV$452,MATCH(Q502&amp;V502,【参考】数式用!$AS$3:$AS$452,0),MATCH(VLOOKUP(Z502,【参考】数式用!$AW$2:$AX$53,2,FALSE),【参考】数式用!$AT$2:$AV$2,0)),10)))</f>
        <v/>
      </c>
    </row>
    <row r="503" spans="1:31" ht="49.8" customHeight="1">
      <c r="A503" s="431">
        <f t="shared" si="9"/>
        <v>454</v>
      </c>
      <c r="B503" s="447"/>
      <c r="C503" s="448"/>
      <c r="D503" s="448"/>
      <c r="E503" s="448"/>
      <c r="F503" s="448"/>
      <c r="G503" s="448"/>
      <c r="H503" s="448"/>
      <c r="I503" s="448"/>
      <c r="J503" s="448"/>
      <c r="K503" s="448"/>
      <c r="L503" s="436"/>
      <c r="M503" s="437"/>
      <c r="N503" s="437"/>
      <c r="O503" s="437"/>
      <c r="P503" s="438"/>
      <c r="Q503" s="439"/>
      <c r="R503" s="440"/>
      <c r="S503" s="440"/>
      <c r="T503" s="440"/>
      <c r="U503" s="441"/>
      <c r="V503" s="257"/>
      <c r="W503" s="444"/>
      <c r="X503" s="445"/>
      <c r="Y503" s="446"/>
      <c r="Z503" s="443"/>
      <c r="AA503" s="443"/>
      <c r="AB503" s="443"/>
      <c r="AC503" s="317" t="str">
        <f>IFERROR(VLOOKUP(Z503,【参考】数式用!$A$4:$B$54,2,FALSE),"")</f>
        <v/>
      </c>
      <c r="AD503" s="209"/>
      <c r="AE503" s="208" t="str">
        <f>IF(B503="","",IF(AO503="総合事業","数式を削除して手入力",IFERROR(INDEX(【参考】数式用!$AT$3:$AV$452,MATCH(Q503&amp;V503,【参考】数式用!$AS$3:$AS$452,0),MATCH(VLOOKUP(Z503,【参考】数式用!$AW$2:$AX$53,2,FALSE),【参考】数式用!$AT$2:$AV$2,0)),10)))</f>
        <v/>
      </c>
    </row>
    <row r="504" spans="1:31" ht="49.8" customHeight="1">
      <c r="A504" s="431">
        <f t="shared" si="9"/>
        <v>455</v>
      </c>
      <c r="B504" s="447"/>
      <c r="C504" s="448"/>
      <c r="D504" s="448"/>
      <c r="E504" s="448"/>
      <c r="F504" s="448"/>
      <c r="G504" s="448"/>
      <c r="H504" s="448"/>
      <c r="I504" s="448"/>
      <c r="J504" s="448"/>
      <c r="K504" s="448"/>
      <c r="L504" s="436"/>
      <c r="M504" s="437"/>
      <c r="N504" s="437"/>
      <c r="O504" s="437"/>
      <c r="P504" s="438"/>
      <c r="Q504" s="439"/>
      <c r="R504" s="440"/>
      <c r="S504" s="440"/>
      <c r="T504" s="440"/>
      <c r="U504" s="441"/>
      <c r="V504" s="257"/>
      <c r="W504" s="444"/>
      <c r="X504" s="445"/>
      <c r="Y504" s="446"/>
      <c r="Z504" s="443"/>
      <c r="AA504" s="443"/>
      <c r="AB504" s="443"/>
      <c r="AC504" s="317" t="str">
        <f>IFERROR(VLOOKUP(Z504,【参考】数式用!$A$4:$B$54,2,FALSE),"")</f>
        <v/>
      </c>
      <c r="AD504" s="209"/>
      <c r="AE504" s="208" t="str">
        <f>IF(B504="","",IF(AO504="総合事業","数式を削除して手入力",IFERROR(INDEX(【参考】数式用!$AT$3:$AV$452,MATCH(Q504&amp;V504,【参考】数式用!$AS$3:$AS$452,0),MATCH(VLOOKUP(Z504,【参考】数式用!$AW$2:$AX$53,2,FALSE),【参考】数式用!$AT$2:$AV$2,0)),10)))</f>
        <v/>
      </c>
    </row>
    <row r="505" spans="1:31" ht="49.8" customHeight="1">
      <c r="A505" s="431">
        <f t="shared" si="9"/>
        <v>456</v>
      </c>
      <c r="B505" s="447"/>
      <c r="C505" s="448"/>
      <c r="D505" s="448"/>
      <c r="E505" s="448"/>
      <c r="F505" s="448"/>
      <c r="G505" s="448"/>
      <c r="H505" s="448"/>
      <c r="I505" s="448"/>
      <c r="J505" s="448"/>
      <c r="K505" s="448"/>
      <c r="L505" s="436"/>
      <c r="M505" s="437"/>
      <c r="N505" s="437"/>
      <c r="O505" s="437"/>
      <c r="P505" s="438"/>
      <c r="Q505" s="439"/>
      <c r="R505" s="440"/>
      <c r="S505" s="440"/>
      <c r="T505" s="440"/>
      <c r="U505" s="441"/>
      <c r="V505" s="257"/>
      <c r="W505" s="444"/>
      <c r="X505" s="445"/>
      <c r="Y505" s="446"/>
      <c r="Z505" s="443"/>
      <c r="AA505" s="443"/>
      <c r="AB505" s="443"/>
      <c r="AC505" s="317" t="str">
        <f>IFERROR(VLOOKUP(Z505,【参考】数式用!$A$4:$B$54,2,FALSE),"")</f>
        <v/>
      </c>
      <c r="AD505" s="209"/>
      <c r="AE505" s="208" t="str">
        <f>IF(B505="","",IF(AO505="総合事業","数式を削除して手入力",IFERROR(INDEX(【参考】数式用!$AT$3:$AV$452,MATCH(Q505&amp;V505,【参考】数式用!$AS$3:$AS$452,0),MATCH(VLOOKUP(Z505,【参考】数式用!$AW$2:$AX$53,2,FALSE),【参考】数式用!$AT$2:$AV$2,0)),10)))</f>
        <v/>
      </c>
    </row>
    <row r="506" spans="1:31" ht="49.8" customHeight="1">
      <c r="A506" s="431">
        <f t="shared" si="9"/>
        <v>457</v>
      </c>
      <c r="B506" s="447"/>
      <c r="C506" s="448"/>
      <c r="D506" s="448"/>
      <c r="E506" s="448"/>
      <c r="F506" s="448"/>
      <c r="G506" s="448"/>
      <c r="H506" s="448"/>
      <c r="I506" s="448"/>
      <c r="J506" s="448"/>
      <c r="K506" s="448"/>
      <c r="L506" s="436"/>
      <c r="M506" s="437"/>
      <c r="N506" s="437"/>
      <c r="O506" s="437"/>
      <c r="P506" s="438"/>
      <c r="Q506" s="439"/>
      <c r="R506" s="440"/>
      <c r="S506" s="440"/>
      <c r="T506" s="440"/>
      <c r="U506" s="441"/>
      <c r="V506" s="257"/>
      <c r="W506" s="444"/>
      <c r="X506" s="445"/>
      <c r="Y506" s="446"/>
      <c r="Z506" s="443"/>
      <c r="AA506" s="443"/>
      <c r="AB506" s="443"/>
      <c r="AC506" s="317" t="str">
        <f>IFERROR(VLOOKUP(Z506,【参考】数式用!$A$4:$B$54,2,FALSE),"")</f>
        <v/>
      </c>
      <c r="AD506" s="209"/>
      <c r="AE506" s="208" t="str">
        <f>IF(B506="","",IF(AO506="総合事業","数式を削除して手入力",IFERROR(INDEX(【参考】数式用!$AT$3:$AV$452,MATCH(Q506&amp;V506,【参考】数式用!$AS$3:$AS$452,0),MATCH(VLOOKUP(Z506,【参考】数式用!$AW$2:$AX$53,2,FALSE),【参考】数式用!$AT$2:$AV$2,0)),10)))</f>
        <v/>
      </c>
    </row>
    <row r="507" spans="1:31" ht="49.8" customHeight="1">
      <c r="A507" s="431">
        <f t="shared" si="9"/>
        <v>458</v>
      </c>
      <c r="B507" s="447"/>
      <c r="C507" s="448"/>
      <c r="D507" s="448"/>
      <c r="E507" s="448"/>
      <c r="F507" s="448"/>
      <c r="G507" s="448"/>
      <c r="H507" s="448"/>
      <c r="I507" s="448"/>
      <c r="J507" s="448"/>
      <c r="K507" s="448"/>
      <c r="L507" s="436"/>
      <c r="M507" s="437"/>
      <c r="N507" s="437"/>
      <c r="O507" s="437"/>
      <c r="P507" s="438"/>
      <c r="Q507" s="439"/>
      <c r="R507" s="440"/>
      <c r="S507" s="440"/>
      <c r="T507" s="440"/>
      <c r="U507" s="441"/>
      <c r="V507" s="257"/>
      <c r="W507" s="444"/>
      <c r="X507" s="445"/>
      <c r="Y507" s="446"/>
      <c r="Z507" s="443"/>
      <c r="AA507" s="443"/>
      <c r="AB507" s="443"/>
      <c r="AC507" s="317" t="str">
        <f>IFERROR(VLOOKUP(Z507,【参考】数式用!$A$4:$B$54,2,FALSE),"")</f>
        <v/>
      </c>
      <c r="AD507" s="209"/>
      <c r="AE507" s="208" t="str">
        <f>IF(B507="","",IF(AO507="総合事業","数式を削除して手入力",IFERROR(INDEX(【参考】数式用!$AT$3:$AV$452,MATCH(Q507&amp;V507,【参考】数式用!$AS$3:$AS$452,0),MATCH(VLOOKUP(Z507,【参考】数式用!$AW$2:$AX$53,2,FALSE),【参考】数式用!$AT$2:$AV$2,0)),10)))</f>
        <v/>
      </c>
    </row>
    <row r="508" spans="1:31" ht="49.8" customHeight="1">
      <c r="A508" s="431">
        <f t="shared" si="9"/>
        <v>459</v>
      </c>
      <c r="B508" s="447"/>
      <c r="C508" s="448"/>
      <c r="D508" s="448"/>
      <c r="E508" s="448"/>
      <c r="F508" s="448"/>
      <c r="G508" s="448"/>
      <c r="H508" s="448"/>
      <c r="I508" s="448"/>
      <c r="J508" s="448"/>
      <c r="K508" s="448"/>
      <c r="L508" s="436"/>
      <c r="M508" s="437"/>
      <c r="N508" s="437"/>
      <c r="O508" s="437"/>
      <c r="P508" s="438"/>
      <c r="Q508" s="439"/>
      <c r="R508" s="440"/>
      <c r="S508" s="440"/>
      <c r="T508" s="440"/>
      <c r="U508" s="441"/>
      <c r="V508" s="257"/>
      <c r="W508" s="444"/>
      <c r="X508" s="445"/>
      <c r="Y508" s="446"/>
      <c r="Z508" s="443"/>
      <c r="AA508" s="443"/>
      <c r="AB508" s="443"/>
      <c r="AC508" s="317" t="str">
        <f>IFERROR(VLOOKUP(Z508,【参考】数式用!$A$4:$B$54,2,FALSE),"")</f>
        <v/>
      </c>
      <c r="AD508" s="209"/>
      <c r="AE508" s="208" t="str">
        <f>IF(B508="","",IF(AO508="総合事業","数式を削除して手入力",IFERROR(INDEX(【参考】数式用!$AT$3:$AV$452,MATCH(Q508&amp;V508,【参考】数式用!$AS$3:$AS$452,0),MATCH(VLOOKUP(Z508,【参考】数式用!$AW$2:$AX$53,2,FALSE),【参考】数式用!$AT$2:$AV$2,0)),10)))</f>
        <v/>
      </c>
    </row>
    <row r="509" spans="1:31" ht="49.8" customHeight="1">
      <c r="A509" s="431">
        <f t="shared" si="9"/>
        <v>460</v>
      </c>
      <c r="B509" s="447"/>
      <c r="C509" s="448"/>
      <c r="D509" s="448"/>
      <c r="E509" s="448"/>
      <c r="F509" s="448"/>
      <c r="G509" s="448"/>
      <c r="H509" s="448"/>
      <c r="I509" s="448"/>
      <c r="J509" s="448"/>
      <c r="K509" s="448"/>
      <c r="L509" s="436"/>
      <c r="M509" s="437"/>
      <c r="N509" s="437"/>
      <c r="O509" s="437"/>
      <c r="P509" s="438"/>
      <c r="Q509" s="439"/>
      <c r="R509" s="440"/>
      <c r="S509" s="440"/>
      <c r="T509" s="440"/>
      <c r="U509" s="441"/>
      <c r="V509" s="257"/>
      <c r="W509" s="444"/>
      <c r="X509" s="445"/>
      <c r="Y509" s="446"/>
      <c r="Z509" s="443"/>
      <c r="AA509" s="443"/>
      <c r="AB509" s="443"/>
      <c r="AC509" s="317" t="str">
        <f>IFERROR(VLOOKUP(Z509,【参考】数式用!$A$4:$B$54,2,FALSE),"")</f>
        <v/>
      </c>
      <c r="AD509" s="209"/>
      <c r="AE509" s="208" t="str">
        <f>IF(B509="","",IF(AO509="総合事業","数式を削除して手入力",IFERROR(INDEX(【参考】数式用!$AT$3:$AV$452,MATCH(Q509&amp;V509,【参考】数式用!$AS$3:$AS$452,0),MATCH(VLOOKUP(Z509,【参考】数式用!$AW$2:$AX$53,2,FALSE),【参考】数式用!$AT$2:$AV$2,0)),10)))</f>
        <v/>
      </c>
    </row>
    <row r="510" spans="1:31" ht="49.8" customHeight="1">
      <c r="A510" s="431">
        <f t="shared" si="9"/>
        <v>461</v>
      </c>
      <c r="B510" s="447"/>
      <c r="C510" s="448"/>
      <c r="D510" s="448"/>
      <c r="E510" s="448"/>
      <c r="F510" s="448"/>
      <c r="G510" s="448"/>
      <c r="H510" s="448"/>
      <c r="I510" s="448"/>
      <c r="J510" s="448"/>
      <c r="K510" s="448"/>
      <c r="L510" s="436"/>
      <c r="M510" s="437"/>
      <c r="N510" s="437"/>
      <c r="O510" s="437"/>
      <c r="P510" s="438"/>
      <c r="Q510" s="439"/>
      <c r="R510" s="440"/>
      <c r="S510" s="440"/>
      <c r="T510" s="440"/>
      <c r="U510" s="441"/>
      <c r="V510" s="257"/>
      <c r="W510" s="444"/>
      <c r="X510" s="445"/>
      <c r="Y510" s="446"/>
      <c r="Z510" s="443"/>
      <c r="AA510" s="443"/>
      <c r="AB510" s="443"/>
      <c r="AC510" s="317" t="str">
        <f>IFERROR(VLOOKUP(Z510,【参考】数式用!$A$4:$B$54,2,FALSE),"")</f>
        <v/>
      </c>
      <c r="AD510" s="209"/>
      <c r="AE510" s="208" t="str">
        <f>IF(B510="","",IF(AO510="総合事業","数式を削除して手入力",IFERROR(INDEX(【参考】数式用!$AT$3:$AV$452,MATCH(Q510&amp;V510,【参考】数式用!$AS$3:$AS$452,0),MATCH(VLOOKUP(Z510,【参考】数式用!$AW$2:$AX$53,2,FALSE),【参考】数式用!$AT$2:$AV$2,0)),10)))</f>
        <v/>
      </c>
    </row>
    <row r="511" spans="1:31" ht="49.8" customHeight="1">
      <c r="A511" s="431">
        <f t="shared" si="9"/>
        <v>462</v>
      </c>
      <c r="B511" s="447"/>
      <c r="C511" s="448"/>
      <c r="D511" s="448"/>
      <c r="E511" s="448"/>
      <c r="F511" s="448"/>
      <c r="G511" s="448"/>
      <c r="H511" s="448"/>
      <c r="I511" s="448"/>
      <c r="J511" s="448"/>
      <c r="K511" s="448"/>
      <c r="L511" s="436"/>
      <c r="M511" s="437"/>
      <c r="N511" s="437"/>
      <c r="O511" s="437"/>
      <c r="P511" s="438"/>
      <c r="Q511" s="439"/>
      <c r="R511" s="440"/>
      <c r="S511" s="440"/>
      <c r="T511" s="440"/>
      <c r="U511" s="441"/>
      <c r="V511" s="257"/>
      <c r="W511" s="444"/>
      <c r="X511" s="445"/>
      <c r="Y511" s="446"/>
      <c r="Z511" s="443"/>
      <c r="AA511" s="443"/>
      <c r="AB511" s="443"/>
      <c r="AC511" s="317" t="str">
        <f>IFERROR(VLOOKUP(Z511,【参考】数式用!$A$4:$B$54,2,FALSE),"")</f>
        <v/>
      </c>
      <c r="AD511" s="209"/>
      <c r="AE511" s="208" t="str">
        <f>IF(B511="","",IF(AO511="総合事業","数式を削除して手入力",IFERROR(INDEX(【参考】数式用!$AT$3:$AV$452,MATCH(Q511&amp;V511,【参考】数式用!$AS$3:$AS$452,0),MATCH(VLOOKUP(Z511,【参考】数式用!$AW$2:$AX$53,2,FALSE),【参考】数式用!$AT$2:$AV$2,0)),10)))</f>
        <v/>
      </c>
    </row>
    <row r="512" spans="1:31" ht="49.8" customHeight="1">
      <c r="A512" s="431">
        <f t="shared" si="9"/>
        <v>463</v>
      </c>
      <c r="B512" s="447"/>
      <c r="C512" s="448"/>
      <c r="D512" s="448"/>
      <c r="E512" s="448"/>
      <c r="F512" s="448"/>
      <c r="G512" s="448"/>
      <c r="H512" s="448"/>
      <c r="I512" s="448"/>
      <c r="J512" s="448"/>
      <c r="K512" s="448"/>
      <c r="L512" s="436"/>
      <c r="M512" s="437"/>
      <c r="N512" s="437"/>
      <c r="O512" s="437"/>
      <c r="P512" s="438"/>
      <c r="Q512" s="439"/>
      <c r="R512" s="440"/>
      <c r="S512" s="440"/>
      <c r="T512" s="440"/>
      <c r="U512" s="441"/>
      <c r="V512" s="257"/>
      <c r="W512" s="444"/>
      <c r="X512" s="445"/>
      <c r="Y512" s="446"/>
      <c r="Z512" s="443"/>
      <c r="AA512" s="443"/>
      <c r="AB512" s="443"/>
      <c r="AC512" s="317" t="str">
        <f>IFERROR(VLOOKUP(Z512,【参考】数式用!$A$4:$B$54,2,FALSE),"")</f>
        <v/>
      </c>
      <c r="AD512" s="209"/>
      <c r="AE512" s="208" t="str">
        <f>IF(B512="","",IF(AO512="総合事業","数式を削除して手入力",IFERROR(INDEX(【参考】数式用!$AT$3:$AV$452,MATCH(Q512&amp;V512,【参考】数式用!$AS$3:$AS$452,0),MATCH(VLOOKUP(Z512,【参考】数式用!$AW$2:$AX$53,2,FALSE),【参考】数式用!$AT$2:$AV$2,0)),10)))</f>
        <v/>
      </c>
    </row>
    <row r="513" spans="1:31" ht="49.8" customHeight="1">
      <c r="A513" s="431">
        <f t="shared" si="9"/>
        <v>464</v>
      </c>
      <c r="B513" s="447"/>
      <c r="C513" s="448"/>
      <c r="D513" s="448"/>
      <c r="E513" s="448"/>
      <c r="F513" s="448"/>
      <c r="G513" s="448"/>
      <c r="H513" s="448"/>
      <c r="I513" s="448"/>
      <c r="J513" s="448"/>
      <c r="K513" s="448"/>
      <c r="L513" s="436"/>
      <c r="M513" s="437"/>
      <c r="N513" s="437"/>
      <c r="O513" s="437"/>
      <c r="P513" s="438"/>
      <c r="Q513" s="439"/>
      <c r="R513" s="440"/>
      <c r="S513" s="440"/>
      <c r="T513" s="440"/>
      <c r="U513" s="441"/>
      <c r="V513" s="257"/>
      <c r="W513" s="444"/>
      <c r="X513" s="445"/>
      <c r="Y513" s="446"/>
      <c r="Z513" s="443"/>
      <c r="AA513" s="443"/>
      <c r="AB513" s="443"/>
      <c r="AC513" s="317" t="str">
        <f>IFERROR(VLOOKUP(Z513,【参考】数式用!$A$4:$B$54,2,FALSE),"")</f>
        <v/>
      </c>
      <c r="AD513" s="209"/>
      <c r="AE513" s="208" t="str">
        <f>IF(B513="","",IF(AO513="総合事業","数式を削除して手入力",IFERROR(INDEX(【参考】数式用!$AT$3:$AV$452,MATCH(Q513&amp;V513,【参考】数式用!$AS$3:$AS$452,0),MATCH(VLOOKUP(Z513,【参考】数式用!$AW$2:$AX$53,2,FALSE),【参考】数式用!$AT$2:$AV$2,0)),10)))</f>
        <v/>
      </c>
    </row>
    <row r="514" spans="1:31" ht="49.8" customHeight="1">
      <c r="A514" s="431">
        <f t="shared" si="9"/>
        <v>465</v>
      </c>
      <c r="B514" s="447"/>
      <c r="C514" s="448"/>
      <c r="D514" s="448"/>
      <c r="E514" s="448"/>
      <c r="F514" s="448"/>
      <c r="G514" s="448"/>
      <c r="H514" s="448"/>
      <c r="I514" s="448"/>
      <c r="J514" s="448"/>
      <c r="K514" s="448"/>
      <c r="L514" s="436"/>
      <c r="M514" s="437"/>
      <c r="N514" s="437"/>
      <c r="O514" s="437"/>
      <c r="P514" s="438"/>
      <c r="Q514" s="439"/>
      <c r="R514" s="440"/>
      <c r="S514" s="440"/>
      <c r="T514" s="440"/>
      <c r="U514" s="441"/>
      <c r="V514" s="257"/>
      <c r="W514" s="444"/>
      <c r="X514" s="445"/>
      <c r="Y514" s="446"/>
      <c r="Z514" s="443"/>
      <c r="AA514" s="443"/>
      <c r="AB514" s="443"/>
      <c r="AC514" s="317" t="str">
        <f>IFERROR(VLOOKUP(Z514,【参考】数式用!$A$4:$B$54,2,FALSE),"")</f>
        <v/>
      </c>
      <c r="AD514" s="209"/>
      <c r="AE514" s="208" t="str">
        <f>IF(B514="","",IF(AO514="総合事業","数式を削除して手入力",IFERROR(INDEX(【参考】数式用!$AT$3:$AV$452,MATCH(Q514&amp;V514,【参考】数式用!$AS$3:$AS$452,0),MATCH(VLOOKUP(Z514,【参考】数式用!$AW$2:$AX$53,2,FALSE),【参考】数式用!$AT$2:$AV$2,0)),10)))</f>
        <v/>
      </c>
    </row>
    <row r="515" spans="1:31" ht="49.8" customHeight="1">
      <c r="A515" s="431">
        <f t="shared" si="9"/>
        <v>466</v>
      </c>
      <c r="B515" s="447"/>
      <c r="C515" s="448"/>
      <c r="D515" s="448"/>
      <c r="E515" s="448"/>
      <c r="F515" s="448"/>
      <c r="G515" s="448"/>
      <c r="H515" s="448"/>
      <c r="I515" s="448"/>
      <c r="J515" s="448"/>
      <c r="K515" s="448"/>
      <c r="L515" s="436"/>
      <c r="M515" s="437"/>
      <c r="N515" s="437"/>
      <c r="O515" s="437"/>
      <c r="P515" s="438"/>
      <c r="Q515" s="439"/>
      <c r="R515" s="440"/>
      <c r="S515" s="440"/>
      <c r="T515" s="440"/>
      <c r="U515" s="441"/>
      <c r="V515" s="257"/>
      <c r="W515" s="444"/>
      <c r="X515" s="445"/>
      <c r="Y515" s="446"/>
      <c r="Z515" s="443"/>
      <c r="AA515" s="443"/>
      <c r="AB515" s="443"/>
      <c r="AC515" s="317" t="str">
        <f>IFERROR(VLOOKUP(Z515,【参考】数式用!$A$4:$B$54,2,FALSE),"")</f>
        <v/>
      </c>
      <c r="AD515" s="209"/>
      <c r="AE515" s="208" t="str">
        <f>IF(B515="","",IF(AO515="総合事業","数式を削除して手入力",IFERROR(INDEX(【参考】数式用!$AT$3:$AV$452,MATCH(Q515&amp;V515,【参考】数式用!$AS$3:$AS$452,0),MATCH(VLOOKUP(Z515,【参考】数式用!$AW$2:$AX$53,2,FALSE),【参考】数式用!$AT$2:$AV$2,0)),10)))</f>
        <v/>
      </c>
    </row>
    <row r="516" spans="1:31" ht="49.8" customHeight="1">
      <c r="A516" s="431">
        <f t="shared" si="9"/>
        <v>467</v>
      </c>
      <c r="B516" s="447"/>
      <c r="C516" s="448"/>
      <c r="D516" s="448"/>
      <c r="E516" s="448"/>
      <c r="F516" s="448"/>
      <c r="G516" s="448"/>
      <c r="H516" s="448"/>
      <c r="I516" s="448"/>
      <c r="J516" s="448"/>
      <c r="K516" s="448"/>
      <c r="L516" s="436"/>
      <c r="M516" s="437"/>
      <c r="N516" s="437"/>
      <c r="O516" s="437"/>
      <c r="P516" s="438"/>
      <c r="Q516" s="439"/>
      <c r="R516" s="440"/>
      <c r="S516" s="440"/>
      <c r="T516" s="440"/>
      <c r="U516" s="441"/>
      <c r="V516" s="257"/>
      <c r="W516" s="444"/>
      <c r="X516" s="445"/>
      <c r="Y516" s="446"/>
      <c r="Z516" s="443"/>
      <c r="AA516" s="443"/>
      <c r="AB516" s="443"/>
      <c r="AC516" s="317" t="str">
        <f>IFERROR(VLOOKUP(Z516,【参考】数式用!$A$4:$B$54,2,FALSE),"")</f>
        <v/>
      </c>
      <c r="AD516" s="209"/>
      <c r="AE516" s="208" t="str">
        <f>IF(B516="","",IF(AO516="総合事業","数式を削除して手入力",IFERROR(INDEX(【参考】数式用!$AT$3:$AV$452,MATCH(Q516&amp;V516,【参考】数式用!$AS$3:$AS$452,0),MATCH(VLOOKUP(Z516,【参考】数式用!$AW$2:$AX$53,2,FALSE),【参考】数式用!$AT$2:$AV$2,0)),10)))</f>
        <v/>
      </c>
    </row>
    <row r="517" spans="1:31" ht="49.8" customHeight="1">
      <c r="A517" s="431">
        <f t="shared" si="9"/>
        <v>468</v>
      </c>
      <c r="B517" s="447"/>
      <c r="C517" s="448"/>
      <c r="D517" s="448"/>
      <c r="E517" s="448"/>
      <c r="F517" s="448"/>
      <c r="G517" s="448"/>
      <c r="H517" s="448"/>
      <c r="I517" s="448"/>
      <c r="J517" s="448"/>
      <c r="K517" s="448"/>
      <c r="L517" s="436"/>
      <c r="M517" s="437"/>
      <c r="N517" s="437"/>
      <c r="O517" s="437"/>
      <c r="P517" s="438"/>
      <c r="Q517" s="439"/>
      <c r="R517" s="440"/>
      <c r="S517" s="440"/>
      <c r="T517" s="440"/>
      <c r="U517" s="441"/>
      <c r="V517" s="257"/>
      <c r="W517" s="444"/>
      <c r="X517" s="445"/>
      <c r="Y517" s="446"/>
      <c r="Z517" s="443"/>
      <c r="AA517" s="443"/>
      <c r="AB517" s="443"/>
      <c r="AC517" s="317" t="str">
        <f>IFERROR(VLOOKUP(Z517,【参考】数式用!$A$4:$B$54,2,FALSE),"")</f>
        <v/>
      </c>
      <c r="AD517" s="209"/>
      <c r="AE517" s="208" t="str">
        <f>IF(B517="","",IF(AO517="総合事業","数式を削除して手入力",IFERROR(INDEX(【参考】数式用!$AT$3:$AV$452,MATCH(Q517&amp;V517,【参考】数式用!$AS$3:$AS$452,0),MATCH(VLOOKUP(Z517,【参考】数式用!$AW$2:$AX$53,2,FALSE),【参考】数式用!$AT$2:$AV$2,0)),10)))</f>
        <v/>
      </c>
    </row>
    <row r="518" spans="1:31" ht="49.8" customHeight="1">
      <c r="A518" s="431">
        <f t="shared" si="9"/>
        <v>469</v>
      </c>
      <c r="B518" s="447"/>
      <c r="C518" s="448"/>
      <c r="D518" s="448"/>
      <c r="E518" s="448"/>
      <c r="F518" s="448"/>
      <c r="G518" s="448"/>
      <c r="H518" s="448"/>
      <c r="I518" s="448"/>
      <c r="J518" s="448"/>
      <c r="K518" s="448"/>
      <c r="L518" s="436"/>
      <c r="M518" s="437"/>
      <c r="N518" s="437"/>
      <c r="O518" s="437"/>
      <c r="P518" s="438"/>
      <c r="Q518" s="439"/>
      <c r="R518" s="440"/>
      <c r="S518" s="440"/>
      <c r="T518" s="440"/>
      <c r="U518" s="441"/>
      <c r="V518" s="257"/>
      <c r="W518" s="444"/>
      <c r="X518" s="445"/>
      <c r="Y518" s="446"/>
      <c r="Z518" s="443"/>
      <c r="AA518" s="443"/>
      <c r="AB518" s="443"/>
      <c r="AC518" s="317" t="str">
        <f>IFERROR(VLOOKUP(Z518,【参考】数式用!$A$4:$B$54,2,FALSE),"")</f>
        <v/>
      </c>
      <c r="AD518" s="209"/>
      <c r="AE518" s="208" t="str">
        <f>IF(B518="","",IF(AO518="総合事業","数式を削除して手入力",IFERROR(INDEX(【参考】数式用!$AT$3:$AV$452,MATCH(Q518&amp;V518,【参考】数式用!$AS$3:$AS$452,0),MATCH(VLOOKUP(Z518,【参考】数式用!$AW$2:$AX$53,2,FALSE),【参考】数式用!$AT$2:$AV$2,0)),10)))</f>
        <v/>
      </c>
    </row>
    <row r="519" spans="1:31" ht="49.8" customHeight="1">
      <c r="A519" s="431">
        <f t="shared" si="9"/>
        <v>470</v>
      </c>
      <c r="B519" s="447"/>
      <c r="C519" s="448"/>
      <c r="D519" s="448"/>
      <c r="E519" s="448"/>
      <c r="F519" s="448"/>
      <c r="G519" s="448"/>
      <c r="H519" s="448"/>
      <c r="I519" s="448"/>
      <c r="J519" s="448"/>
      <c r="K519" s="448"/>
      <c r="L519" s="436"/>
      <c r="M519" s="437"/>
      <c r="N519" s="437"/>
      <c r="O519" s="437"/>
      <c r="P519" s="438"/>
      <c r="Q519" s="439"/>
      <c r="R519" s="440"/>
      <c r="S519" s="440"/>
      <c r="T519" s="440"/>
      <c r="U519" s="441"/>
      <c r="V519" s="257"/>
      <c r="W519" s="444"/>
      <c r="X519" s="445"/>
      <c r="Y519" s="446"/>
      <c r="Z519" s="443"/>
      <c r="AA519" s="443"/>
      <c r="AB519" s="443"/>
      <c r="AC519" s="317" t="str">
        <f>IFERROR(VLOOKUP(Z519,【参考】数式用!$A$4:$B$54,2,FALSE),"")</f>
        <v/>
      </c>
      <c r="AD519" s="209"/>
      <c r="AE519" s="208" t="str">
        <f>IF(B519="","",IF(AO519="総合事業","数式を削除して手入力",IFERROR(INDEX(【参考】数式用!$AT$3:$AV$452,MATCH(Q519&amp;V519,【参考】数式用!$AS$3:$AS$452,0),MATCH(VLOOKUP(Z519,【参考】数式用!$AW$2:$AX$53,2,FALSE),【参考】数式用!$AT$2:$AV$2,0)),10)))</f>
        <v/>
      </c>
    </row>
    <row r="520" spans="1:31" ht="49.8" customHeight="1">
      <c r="A520" s="431">
        <f t="shared" si="9"/>
        <v>471</v>
      </c>
      <c r="B520" s="447"/>
      <c r="C520" s="448"/>
      <c r="D520" s="448"/>
      <c r="E520" s="448"/>
      <c r="F520" s="448"/>
      <c r="G520" s="448"/>
      <c r="H520" s="448"/>
      <c r="I520" s="448"/>
      <c r="J520" s="448"/>
      <c r="K520" s="448"/>
      <c r="L520" s="436"/>
      <c r="M520" s="437"/>
      <c r="N520" s="437"/>
      <c r="O520" s="437"/>
      <c r="P520" s="438"/>
      <c r="Q520" s="439"/>
      <c r="R520" s="440"/>
      <c r="S520" s="440"/>
      <c r="T520" s="440"/>
      <c r="U520" s="441"/>
      <c r="V520" s="257"/>
      <c r="W520" s="444"/>
      <c r="X520" s="445"/>
      <c r="Y520" s="446"/>
      <c r="Z520" s="443"/>
      <c r="AA520" s="443"/>
      <c r="AB520" s="443"/>
      <c r="AC520" s="317" t="str">
        <f>IFERROR(VLOOKUP(Z520,【参考】数式用!$A$4:$B$54,2,FALSE),"")</f>
        <v/>
      </c>
      <c r="AD520" s="209"/>
      <c r="AE520" s="208" t="str">
        <f>IF(B520="","",IF(AO520="総合事業","数式を削除して手入力",IFERROR(INDEX(【参考】数式用!$AT$3:$AV$452,MATCH(Q520&amp;V520,【参考】数式用!$AS$3:$AS$452,0),MATCH(VLOOKUP(Z520,【参考】数式用!$AW$2:$AX$53,2,FALSE),【参考】数式用!$AT$2:$AV$2,0)),10)))</f>
        <v/>
      </c>
    </row>
    <row r="521" spans="1:31" ht="49.8" customHeight="1">
      <c r="A521" s="431">
        <f t="shared" si="9"/>
        <v>472</v>
      </c>
      <c r="B521" s="447"/>
      <c r="C521" s="448"/>
      <c r="D521" s="448"/>
      <c r="E521" s="448"/>
      <c r="F521" s="448"/>
      <c r="G521" s="448"/>
      <c r="H521" s="448"/>
      <c r="I521" s="448"/>
      <c r="J521" s="448"/>
      <c r="K521" s="448"/>
      <c r="L521" s="436"/>
      <c r="M521" s="437"/>
      <c r="N521" s="437"/>
      <c r="O521" s="437"/>
      <c r="P521" s="438"/>
      <c r="Q521" s="439"/>
      <c r="R521" s="440"/>
      <c r="S521" s="440"/>
      <c r="T521" s="440"/>
      <c r="U521" s="441"/>
      <c r="V521" s="257"/>
      <c r="W521" s="444"/>
      <c r="X521" s="445"/>
      <c r="Y521" s="446"/>
      <c r="Z521" s="443"/>
      <c r="AA521" s="443"/>
      <c r="AB521" s="443"/>
      <c r="AC521" s="317" t="str">
        <f>IFERROR(VLOOKUP(Z521,【参考】数式用!$A$4:$B$54,2,FALSE),"")</f>
        <v/>
      </c>
      <c r="AD521" s="209"/>
      <c r="AE521" s="208" t="str">
        <f>IF(B521="","",IF(AO521="総合事業","数式を削除して手入力",IFERROR(INDEX(【参考】数式用!$AT$3:$AV$452,MATCH(Q521&amp;V521,【参考】数式用!$AS$3:$AS$452,0),MATCH(VLOOKUP(Z521,【参考】数式用!$AW$2:$AX$53,2,FALSE),【参考】数式用!$AT$2:$AV$2,0)),10)))</f>
        <v/>
      </c>
    </row>
    <row r="522" spans="1:31" ht="49.8" customHeight="1">
      <c r="A522" s="431">
        <f t="shared" si="9"/>
        <v>473</v>
      </c>
      <c r="B522" s="447"/>
      <c r="C522" s="448"/>
      <c r="D522" s="448"/>
      <c r="E522" s="448"/>
      <c r="F522" s="448"/>
      <c r="G522" s="448"/>
      <c r="H522" s="448"/>
      <c r="I522" s="448"/>
      <c r="J522" s="448"/>
      <c r="K522" s="448"/>
      <c r="L522" s="436"/>
      <c r="M522" s="437"/>
      <c r="N522" s="437"/>
      <c r="O522" s="437"/>
      <c r="P522" s="438"/>
      <c r="Q522" s="439"/>
      <c r="R522" s="440"/>
      <c r="S522" s="440"/>
      <c r="T522" s="440"/>
      <c r="U522" s="441"/>
      <c r="V522" s="257"/>
      <c r="W522" s="444"/>
      <c r="X522" s="445"/>
      <c r="Y522" s="446"/>
      <c r="Z522" s="443"/>
      <c r="AA522" s="443"/>
      <c r="AB522" s="443"/>
      <c r="AC522" s="317" t="str">
        <f>IFERROR(VLOOKUP(Z522,【参考】数式用!$A$4:$B$54,2,FALSE),"")</f>
        <v/>
      </c>
      <c r="AD522" s="209"/>
      <c r="AE522" s="208" t="str">
        <f>IF(B522="","",IF(AO522="総合事業","数式を削除して手入力",IFERROR(INDEX(【参考】数式用!$AT$3:$AV$452,MATCH(Q522&amp;V522,【参考】数式用!$AS$3:$AS$452,0),MATCH(VLOOKUP(Z522,【参考】数式用!$AW$2:$AX$53,2,FALSE),【参考】数式用!$AT$2:$AV$2,0)),10)))</f>
        <v/>
      </c>
    </row>
    <row r="523" spans="1:31" ht="49.8" customHeight="1">
      <c r="A523" s="431">
        <f t="shared" si="9"/>
        <v>474</v>
      </c>
      <c r="B523" s="447"/>
      <c r="C523" s="448"/>
      <c r="D523" s="448"/>
      <c r="E523" s="448"/>
      <c r="F523" s="448"/>
      <c r="G523" s="448"/>
      <c r="H523" s="448"/>
      <c r="I523" s="448"/>
      <c r="J523" s="448"/>
      <c r="K523" s="448"/>
      <c r="L523" s="436"/>
      <c r="M523" s="437"/>
      <c r="N523" s="437"/>
      <c r="O523" s="437"/>
      <c r="P523" s="438"/>
      <c r="Q523" s="439"/>
      <c r="R523" s="440"/>
      <c r="S523" s="440"/>
      <c r="T523" s="440"/>
      <c r="U523" s="441"/>
      <c r="V523" s="257"/>
      <c r="W523" s="444"/>
      <c r="X523" s="445"/>
      <c r="Y523" s="446"/>
      <c r="Z523" s="443"/>
      <c r="AA523" s="443"/>
      <c r="AB523" s="443"/>
      <c r="AC523" s="317" t="str">
        <f>IFERROR(VLOOKUP(Z523,【参考】数式用!$A$4:$B$54,2,FALSE),"")</f>
        <v/>
      </c>
      <c r="AD523" s="209"/>
      <c r="AE523" s="208" t="str">
        <f>IF(B523="","",IF(AO523="総合事業","数式を削除して手入力",IFERROR(INDEX(【参考】数式用!$AT$3:$AV$452,MATCH(Q523&amp;V523,【参考】数式用!$AS$3:$AS$452,0),MATCH(VLOOKUP(Z523,【参考】数式用!$AW$2:$AX$53,2,FALSE),【参考】数式用!$AT$2:$AV$2,0)),10)))</f>
        <v/>
      </c>
    </row>
    <row r="524" spans="1:31" ht="49.8" customHeight="1">
      <c r="A524" s="431">
        <f t="shared" si="9"/>
        <v>475</v>
      </c>
      <c r="B524" s="447"/>
      <c r="C524" s="448"/>
      <c r="D524" s="448"/>
      <c r="E524" s="448"/>
      <c r="F524" s="448"/>
      <c r="G524" s="448"/>
      <c r="H524" s="448"/>
      <c r="I524" s="448"/>
      <c r="J524" s="448"/>
      <c r="K524" s="448"/>
      <c r="L524" s="436"/>
      <c r="M524" s="437"/>
      <c r="N524" s="437"/>
      <c r="O524" s="437"/>
      <c r="P524" s="438"/>
      <c r="Q524" s="439"/>
      <c r="R524" s="440"/>
      <c r="S524" s="440"/>
      <c r="T524" s="440"/>
      <c r="U524" s="441"/>
      <c r="V524" s="257"/>
      <c r="W524" s="444"/>
      <c r="X524" s="445"/>
      <c r="Y524" s="446"/>
      <c r="Z524" s="443"/>
      <c r="AA524" s="443"/>
      <c r="AB524" s="443"/>
      <c r="AC524" s="317" t="str">
        <f>IFERROR(VLOOKUP(Z524,【参考】数式用!$A$4:$B$54,2,FALSE),"")</f>
        <v/>
      </c>
      <c r="AD524" s="209"/>
      <c r="AE524" s="208" t="str">
        <f>IF(B524="","",IF(AO524="総合事業","数式を削除して手入力",IFERROR(INDEX(【参考】数式用!$AT$3:$AV$452,MATCH(Q524&amp;V524,【参考】数式用!$AS$3:$AS$452,0),MATCH(VLOOKUP(Z524,【参考】数式用!$AW$2:$AX$53,2,FALSE),【参考】数式用!$AT$2:$AV$2,0)),10)))</f>
        <v/>
      </c>
    </row>
    <row r="525" spans="1:31" ht="49.8" customHeight="1">
      <c r="A525" s="431">
        <f t="shared" si="9"/>
        <v>476</v>
      </c>
      <c r="B525" s="447"/>
      <c r="C525" s="448"/>
      <c r="D525" s="448"/>
      <c r="E525" s="448"/>
      <c r="F525" s="448"/>
      <c r="G525" s="448"/>
      <c r="H525" s="448"/>
      <c r="I525" s="448"/>
      <c r="J525" s="448"/>
      <c r="K525" s="448"/>
      <c r="L525" s="436"/>
      <c r="M525" s="437"/>
      <c r="N525" s="437"/>
      <c r="O525" s="437"/>
      <c r="P525" s="438"/>
      <c r="Q525" s="439"/>
      <c r="R525" s="440"/>
      <c r="S525" s="440"/>
      <c r="T525" s="440"/>
      <c r="U525" s="441"/>
      <c r="V525" s="257"/>
      <c r="W525" s="444"/>
      <c r="X525" s="445"/>
      <c r="Y525" s="446"/>
      <c r="Z525" s="443"/>
      <c r="AA525" s="443"/>
      <c r="AB525" s="443"/>
      <c r="AC525" s="317" t="str">
        <f>IFERROR(VLOOKUP(Z525,【参考】数式用!$A$4:$B$54,2,FALSE),"")</f>
        <v/>
      </c>
      <c r="AD525" s="209"/>
      <c r="AE525" s="208" t="str">
        <f>IF(B525="","",IF(AO525="総合事業","数式を削除して手入力",IFERROR(INDEX(【参考】数式用!$AT$3:$AV$452,MATCH(Q525&amp;V525,【参考】数式用!$AS$3:$AS$452,0),MATCH(VLOOKUP(Z525,【参考】数式用!$AW$2:$AX$53,2,FALSE),【参考】数式用!$AT$2:$AV$2,0)),10)))</f>
        <v/>
      </c>
    </row>
    <row r="526" spans="1:31" ht="49.8" customHeight="1">
      <c r="A526" s="431">
        <f t="shared" si="9"/>
        <v>477</v>
      </c>
      <c r="B526" s="447"/>
      <c r="C526" s="448"/>
      <c r="D526" s="448"/>
      <c r="E526" s="448"/>
      <c r="F526" s="448"/>
      <c r="G526" s="448"/>
      <c r="H526" s="448"/>
      <c r="I526" s="448"/>
      <c r="J526" s="448"/>
      <c r="K526" s="448"/>
      <c r="L526" s="436"/>
      <c r="M526" s="437"/>
      <c r="N526" s="437"/>
      <c r="O526" s="437"/>
      <c r="P526" s="438"/>
      <c r="Q526" s="439"/>
      <c r="R526" s="440"/>
      <c r="S526" s="440"/>
      <c r="T526" s="440"/>
      <c r="U526" s="441"/>
      <c r="V526" s="257"/>
      <c r="W526" s="444"/>
      <c r="X526" s="445"/>
      <c r="Y526" s="446"/>
      <c r="Z526" s="443"/>
      <c r="AA526" s="443"/>
      <c r="AB526" s="443"/>
      <c r="AC526" s="317" t="str">
        <f>IFERROR(VLOOKUP(Z526,【参考】数式用!$A$4:$B$54,2,FALSE),"")</f>
        <v/>
      </c>
      <c r="AD526" s="209"/>
      <c r="AE526" s="208" t="str">
        <f>IF(B526="","",IF(AO526="総合事業","数式を削除して手入力",IFERROR(INDEX(【参考】数式用!$AT$3:$AV$452,MATCH(Q526&amp;V526,【参考】数式用!$AS$3:$AS$452,0),MATCH(VLOOKUP(Z526,【参考】数式用!$AW$2:$AX$53,2,FALSE),【参考】数式用!$AT$2:$AV$2,0)),10)))</f>
        <v/>
      </c>
    </row>
    <row r="527" spans="1:31" ht="49.8" customHeight="1">
      <c r="A527" s="431">
        <f t="shared" si="9"/>
        <v>478</v>
      </c>
      <c r="B527" s="447"/>
      <c r="C527" s="448"/>
      <c r="D527" s="448"/>
      <c r="E527" s="448"/>
      <c r="F527" s="448"/>
      <c r="G527" s="448"/>
      <c r="H527" s="448"/>
      <c r="I527" s="448"/>
      <c r="J527" s="448"/>
      <c r="K527" s="448"/>
      <c r="L527" s="436"/>
      <c r="M527" s="437"/>
      <c r="N527" s="437"/>
      <c r="O527" s="437"/>
      <c r="P527" s="438"/>
      <c r="Q527" s="439"/>
      <c r="R527" s="440"/>
      <c r="S527" s="440"/>
      <c r="T527" s="440"/>
      <c r="U527" s="441"/>
      <c r="V527" s="257"/>
      <c r="W527" s="444"/>
      <c r="X527" s="445"/>
      <c r="Y527" s="446"/>
      <c r="Z527" s="443"/>
      <c r="AA527" s="443"/>
      <c r="AB527" s="443"/>
      <c r="AC527" s="317" t="str">
        <f>IFERROR(VLOOKUP(Z527,【参考】数式用!$A$4:$B$54,2,FALSE),"")</f>
        <v/>
      </c>
      <c r="AD527" s="209"/>
      <c r="AE527" s="208" t="str">
        <f>IF(B527="","",IF(AO527="総合事業","数式を削除して手入力",IFERROR(INDEX(【参考】数式用!$AT$3:$AV$452,MATCH(Q527&amp;V527,【参考】数式用!$AS$3:$AS$452,0),MATCH(VLOOKUP(Z527,【参考】数式用!$AW$2:$AX$53,2,FALSE),【参考】数式用!$AT$2:$AV$2,0)),10)))</f>
        <v/>
      </c>
    </row>
    <row r="528" spans="1:31" ht="49.8" customHeight="1">
      <c r="A528" s="431">
        <f t="shared" si="9"/>
        <v>479</v>
      </c>
      <c r="B528" s="447"/>
      <c r="C528" s="448"/>
      <c r="D528" s="448"/>
      <c r="E528" s="448"/>
      <c r="F528" s="448"/>
      <c r="G528" s="448"/>
      <c r="H528" s="448"/>
      <c r="I528" s="448"/>
      <c r="J528" s="448"/>
      <c r="K528" s="448"/>
      <c r="L528" s="436"/>
      <c r="M528" s="437"/>
      <c r="N528" s="437"/>
      <c r="O528" s="437"/>
      <c r="P528" s="438"/>
      <c r="Q528" s="439"/>
      <c r="R528" s="440"/>
      <c r="S528" s="440"/>
      <c r="T528" s="440"/>
      <c r="U528" s="441"/>
      <c r="V528" s="257"/>
      <c r="W528" s="444"/>
      <c r="X528" s="445"/>
      <c r="Y528" s="446"/>
      <c r="Z528" s="443"/>
      <c r="AA528" s="443"/>
      <c r="AB528" s="443"/>
      <c r="AC528" s="317" t="str">
        <f>IFERROR(VLOOKUP(Z528,【参考】数式用!$A$4:$B$54,2,FALSE),"")</f>
        <v/>
      </c>
      <c r="AD528" s="209"/>
      <c r="AE528" s="208" t="str">
        <f>IF(B528="","",IF(AO528="総合事業","数式を削除して手入力",IFERROR(INDEX(【参考】数式用!$AT$3:$AV$452,MATCH(Q528&amp;V528,【参考】数式用!$AS$3:$AS$452,0),MATCH(VLOOKUP(Z528,【参考】数式用!$AW$2:$AX$53,2,FALSE),【参考】数式用!$AT$2:$AV$2,0)),10)))</f>
        <v/>
      </c>
    </row>
    <row r="529" spans="1:31" ht="49.8" customHeight="1">
      <c r="A529" s="431">
        <f t="shared" si="9"/>
        <v>480</v>
      </c>
      <c r="B529" s="447"/>
      <c r="C529" s="448"/>
      <c r="D529" s="448"/>
      <c r="E529" s="448"/>
      <c r="F529" s="448"/>
      <c r="G529" s="448"/>
      <c r="H529" s="448"/>
      <c r="I529" s="448"/>
      <c r="J529" s="448"/>
      <c r="K529" s="448"/>
      <c r="L529" s="436"/>
      <c r="M529" s="437"/>
      <c r="N529" s="437"/>
      <c r="O529" s="437"/>
      <c r="P529" s="438"/>
      <c r="Q529" s="439"/>
      <c r="R529" s="440"/>
      <c r="S529" s="440"/>
      <c r="T529" s="440"/>
      <c r="U529" s="441"/>
      <c r="V529" s="257"/>
      <c r="W529" s="444"/>
      <c r="X529" s="445"/>
      <c r="Y529" s="446"/>
      <c r="Z529" s="443"/>
      <c r="AA529" s="443"/>
      <c r="AB529" s="443"/>
      <c r="AC529" s="317" t="str">
        <f>IFERROR(VLOOKUP(Z529,【参考】数式用!$A$4:$B$54,2,FALSE),"")</f>
        <v/>
      </c>
      <c r="AD529" s="209"/>
      <c r="AE529" s="208" t="str">
        <f>IF(B529="","",IF(AO529="総合事業","数式を削除して手入力",IFERROR(INDEX(【参考】数式用!$AT$3:$AV$452,MATCH(Q529&amp;V529,【参考】数式用!$AS$3:$AS$452,0),MATCH(VLOOKUP(Z529,【参考】数式用!$AW$2:$AX$53,2,FALSE),【参考】数式用!$AT$2:$AV$2,0)),10)))</f>
        <v/>
      </c>
    </row>
    <row r="530" spans="1:31" ht="49.8" customHeight="1">
      <c r="A530" s="431">
        <f t="shared" si="9"/>
        <v>481</v>
      </c>
      <c r="B530" s="447"/>
      <c r="C530" s="448"/>
      <c r="D530" s="448"/>
      <c r="E530" s="448"/>
      <c r="F530" s="448"/>
      <c r="G530" s="448"/>
      <c r="H530" s="448"/>
      <c r="I530" s="448"/>
      <c r="J530" s="448"/>
      <c r="K530" s="448"/>
      <c r="L530" s="436"/>
      <c r="M530" s="437"/>
      <c r="N530" s="437"/>
      <c r="O530" s="437"/>
      <c r="P530" s="438"/>
      <c r="Q530" s="439"/>
      <c r="R530" s="440"/>
      <c r="S530" s="440"/>
      <c r="T530" s="440"/>
      <c r="U530" s="441"/>
      <c r="V530" s="257"/>
      <c r="W530" s="444"/>
      <c r="X530" s="445"/>
      <c r="Y530" s="446"/>
      <c r="Z530" s="443"/>
      <c r="AA530" s="443"/>
      <c r="AB530" s="443"/>
      <c r="AC530" s="317" t="str">
        <f>IFERROR(VLOOKUP(Z530,【参考】数式用!$A$4:$B$54,2,FALSE),"")</f>
        <v/>
      </c>
      <c r="AD530" s="209"/>
      <c r="AE530" s="208" t="str">
        <f>IF(B530="","",IF(AO530="総合事業","数式を削除して手入力",IFERROR(INDEX(【参考】数式用!$AT$3:$AV$452,MATCH(Q530&amp;V530,【参考】数式用!$AS$3:$AS$452,0),MATCH(VLOOKUP(Z530,【参考】数式用!$AW$2:$AX$53,2,FALSE),【参考】数式用!$AT$2:$AV$2,0)),10)))</f>
        <v/>
      </c>
    </row>
    <row r="531" spans="1:31" ht="49.8" customHeight="1">
      <c r="A531" s="431">
        <f t="shared" si="9"/>
        <v>482</v>
      </c>
      <c r="B531" s="447"/>
      <c r="C531" s="448"/>
      <c r="D531" s="448"/>
      <c r="E531" s="448"/>
      <c r="F531" s="448"/>
      <c r="G531" s="448"/>
      <c r="H531" s="448"/>
      <c r="I531" s="448"/>
      <c r="J531" s="448"/>
      <c r="K531" s="448"/>
      <c r="L531" s="436"/>
      <c r="M531" s="437"/>
      <c r="N531" s="437"/>
      <c r="O531" s="437"/>
      <c r="P531" s="438"/>
      <c r="Q531" s="439"/>
      <c r="R531" s="440"/>
      <c r="S531" s="440"/>
      <c r="T531" s="440"/>
      <c r="U531" s="441"/>
      <c r="V531" s="257"/>
      <c r="W531" s="444"/>
      <c r="X531" s="445"/>
      <c r="Y531" s="446"/>
      <c r="Z531" s="443"/>
      <c r="AA531" s="443"/>
      <c r="AB531" s="443"/>
      <c r="AC531" s="317" t="str">
        <f>IFERROR(VLOOKUP(Z531,【参考】数式用!$A$4:$B$54,2,FALSE),"")</f>
        <v/>
      </c>
      <c r="AD531" s="209"/>
      <c r="AE531" s="208" t="str">
        <f>IF(B531="","",IF(AO531="総合事業","数式を削除して手入力",IFERROR(INDEX(【参考】数式用!$AT$3:$AV$452,MATCH(Q531&amp;V531,【参考】数式用!$AS$3:$AS$452,0),MATCH(VLOOKUP(Z531,【参考】数式用!$AW$2:$AX$53,2,FALSE),【参考】数式用!$AT$2:$AV$2,0)),10)))</f>
        <v/>
      </c>
    </row>
    <row r="532" spans="1:31" ht="49.8" customHeight="1">
      <c r="A532" s="431">
        <f t="shared" si="9"/>
        <v>483</v>
      </c>
      <c r="B532" s="447"/>
      <c r="C532" s="448"/>
      <c r="D532" s="448"/>
      <c r="E532" s="448"/>
      <c r="F532" s="448"/>
      <c r="G532" s="448"/>
      <c r="H532" s="448"/>
      <c r="I532" s="448"/>
      <c r="J532" s="448"/>
      <c r="K532" s="448"/>
      <c r="L532" s="436"/>
      <c r="M532" s="437"/>
      <c r="N532" s="437"/>
      <c r="O532" s="437"/>
      <c r="P532" s="438"/>
      <c r="Q532" s="439"/>
      <c r="R532" s="440"/>
      <c r="S532" s="440"/>
      <c r="T532" s="440"/>
      <c r="U532" s="441"/>
      <c r="V532" s="257"/>
      <c r="W532" s="444"/>
      <c r="X532" s="445"/>
      <c r="Y532" s="446"/>
      <c r="Z532" s="443"/>
      <c r="AA532" s="443"/>
      <c r="AB532" s="443"/>
      <c r="AC532" s="317" t="str">
        <f>IFERROR(VLOOKUP(Z532,【参考】数式用!$A$4:$B$54,2,FALSE),"")</f>
        <v/>
      </c>
      <c r="AD532" s="209"/>
      <c r="AE532" s="208" t="str">
        <f>IF(B532="","",IF(AO532="総合事業","数式を削除して手入力",IFERROR(INDEX(【参考】数式用!$AT$3:$AV$452,MATCH(Q532&amp;V532,【参考】数式用!$AS$3:$AS$452,0),MATCH(VLOOKUP(Z532,【参考】数式用!$AW$2:$AX$53,2,FALSE),【参考】数式用!$AT$2:$AV$2,0)),10)))</f>
        <v/>
      </c>
    </row>
    <row r="533" spans="1:31" ht="49.8" customHeight="1">
      <c r="A533" s="431">
        <f t="shared" si="9"/>
        <v>484</v>
      </c>
      <c r="B533" s="447"/>
      <c r="C533" s="448"/>
      <c r="D533" s="448"/>
      <c r="E533" s="448"/>
      <c r="F533" s="448"/>
      <c r="G533" s="448"/>
      <c r="H533" s="448"/>
      <c r="I533" s="448"/>
      <c r="J533" s="448"/>
      <c r="K533" s="448"/>
      <c r="L533" s="436"/>
      <c r="M533" s="437"/>
      <c r="N533" s="437"/>
      <c r="O533" s="437"/>
      <c r="P533" s="438"/>
      <c r="Q533" s="439"/>
      <c r="R533" s="440"/>
      <c r="S533" s="440"/>
      <c r="T533" s="440"/>
      <c r="U533" s="441"/>
      <c r="V533" s="257"/>
      <c r="W533" s="444"/>
      <c r="X533" s="445"/>
      <c r="Y533" s="446"/>
      <c r="Z533" s="443"/>
      <c r="AA533" s="443"/>
      <c r="AB533" s="443"/>
      <c r="AC533" s="317" t="str">
        <f>IFERROR(VLOOKUP(Z533,【参考】数式用!$A$4:$B$54,2,FALSE),"")</f>
        <v/>
      </c>
      <c r="AD533" s="209"/>
      <c r="AE533" s="208" t="str">
        <f>IF(B533="","",IF(AO533="総合事業","数式を削除して手入力",IFERROR(INDEX(【参考】数式用!$AT$3:$AV$452,MATCH(Q533&amp;V533,【参考】数式用!$AS$3:$AS$452,0),MATCH(VLOOKUP(Z533,【参考】数式用!$AW$2:$AX$53,2,FALSE),【参考】数式用!$AT$2:$AV$2,0)),10)))</f>
        <v/>
      </c>
    </row>
    <row r="534" spans="1:31" ht="49.8" customHeight="1">
      <c r="A534" s="431">
        <f t="shared" ref="A534:A597" si="10">A533+1</f>
        <v>485</v>
      </c>
      <c r="B534" s="447"/>
      <c r="C534" s="448"/>
      <c r="D534" s="448"/>
      <c r="E534" s="448"/>
      <c r="F534" s="448"/>
      <c r="G534" s="448"/>
      <c r="H534" s="448"/>
      <c r="I534" s="448"/>
      <c r="J534" s="448"/>
      <c r="K534" s="448"/>
      <c r="L534" s="436"/>
      <c r="M534" s="437"/>
      <c r="N534" s="437"/>
      <c r="O534" s="437"/>
      <c r="P534" s="438"/>
      <c r="Q534" s="439"/>
      <c r="R534" s="440"/>
      <c r="S534" s="440"/>
      <c r="T534" s="440"/>
      <c r="U534" s="441"/>
      <c r="V534" s="257"/>
      <c r="W534" s="444"/>
      <c r="X534" s="445"/>
      <c r="Y534" s="446"/>
      <c r="Z534" s="443"/>
      <c r="AA534" s="443"/>
      <c r="AB534" s="443"/>
      <c r="AC534" s="317" t="str">
        <f>IFERROR(VLOOKUP(Z534,【参考】数式用!$A$4:$B$54,2,FALSE),"")</f>
        <v/>
      </c>
      <c r="AD534" s="209"/>
      <c r="AE534" s="208" t="str">
        <f>IF(B534="","",IF(AO534="総合事業","数式を削除して手入力",IFERROR(INDEX(【参考】数式用!$AT$3:$AV$452,MATCH(Q534&amp;V534,【参考】数式用!$AS$3:$AS$452,0),MATCH(VLOOKUP(Z534,【参考】数式用!$AW$2:$AX$53,2,FALSE),【参考】数式用!$AT$2:$AV$2,0)),10)))</f>
        <v/>
      </c>
    </row>
    <row r="535" spans="1:31" ht="49.8" customHeight="1">
      <c r="A535" s="431">
        <f t="shared" si="10"/>
        <v>486</v>
      </c>
      <c r="B535" s="447"/>
      <c r="C535" s="448"/>
      <c r="D535" s="448"/>
      <c r="E535" s="448"/>
      <c r="F535" s="448"/>
      <c r="G535" s="448"/>
      <c r="H535" s="448"/>
      <c r="I535" s="448"/>
      <c r="J535" s="448"/>
      <c r="K535" s="448"/>
      <c r="L535" s="436"/>
      <c r="M535" s="437"/>
      <c r="N535" s="437"/>
      <c r="O535" s="437"/>
      <c r="P535" s="438"/>
      <c r="Q535" s="439"/>
      <c r="R535" s="440"/>
      <c r="S535" s="440"/>
      <c r="T535" s="440"/>
      <c r="U535" s="441"/>
      <c r="V535" s="257"/>
      <c r="W535" s="444"/>
      <c r="X535" s="445"/>
      <c r="Y535" s="446"/>
      <c r="Z535" s="443"/>
      <c r="AA535" s="443"/>
      <c r="AB535" s="443"/>
      <c r="AC535" s="317" t="str">
        <f>IFERROR(VLOOKUP(Z535,【参考】数式用!$A$4:$B$54,2,FALSE),"")</f>
        <v/>
      </c>
      <c r="AD535" s="209"/>
      <c r="AE535" s="208" t="str">
        <f>IF(B535="","",IF(AO535="総合事業","数式を削除して手入力",IFERROR(INDEX(【参考】数式用!$AT$3:$AV$452,MATCH(Q535&amp;V535,【参考】数式用!$AS$3:$AS$452,0),MATCH(VLOOKUP(Z535,【参考】数式用!$AW$2:$AX$53,2,FALSE),【参考】数式用!$AT$2:$AV$2,0)),10)))</f>
        <v/>
      </c>
    </row>
    <row r="536" spans="1:31" ht="49.8" customHeight="1">
      <c r="A536" s="431">
        <f t="shared" si="10"/>
        <v>487</v>
      </c>
      <c r="B536" s="447"/>
      <c r="C536" s="448"/>
      <c r="D536" s="448"/>
      <c r="E536" s="448"/>
      <c r="F536" s="448"/>
      <c r="G536" s="448"/>
      <c r="H536" s="448"/>
      <c r="I536" s="448"/>
      <c r="J536" s="448"/>
      <c r="K536" s="448"/>
      <c r="L536" s="436"/>
      <c r="M536" s="437"/>
      <c r="N536" s="437"/>
      <c r="O536" s="437"/>
      <c r="P536" s="438"/>
      <c r="Q536" s="439"/>
      <c r="R536" s="440"/>
      <c r="S536" s="440"/>
      <c r="T536" s="440"/>
      <c r="U536" s="441"/>
      <c r="V536" s="257"/>
      <c r="W536" s="444"/>
      <c r="X536" s="445"/>
      <c r="Y536" s="446"/>
      <c r="Z536" s="443"/>
      <c r="AA536" s="443"/>
      <c r="AB536" s="443"/>
      <c r="AC536" s="317" t="str">
        <f>IFERROR(VLOOKUP(Z536,【参考】数式用!$A$4:$B$54,2,FALSE),"")</f>
        <v/>
      </c>
      <c r="AD536" s="209"/>
      <c r="AE536" s="208" t="str">
        <f>IF(B536="","",IF(AO536="総合事業","数式を削除して手入力",IFERROR(INDEX(【参考】数式用!$AT$3:$AV$452,MATCH(Q536&amp;V536,【参考】数式用!$AS$3:$AS$452,0),MATCH(VLOOKUP(Z536,【参考】数式用!$AW$2:$AX$53,2,FALSE),【参考】数式用!$AT$2:$AV$2,0)),10)))</f>
        <v/>
      </c>
    </row>
    <row r="537" spans="1:31" ht="49.8" customHeight="1">
      <c r="A537" s="431">
        <f t="shared" si="10"/>
        <v>488</v>
      </c>
      <c r="B537" s="447"/>
      <c r="C537" s="448"/>
      <c r="D537" s="448"/>
      <c r="E537" s="448"/>
      <c r="F537" s="448"/>
      <c r="G537" s="448"/>
      <c r="H537" s="448"/>
      <c r="I537" s="448"/>
      <c r="J537" s="448"/>
      <c r="K537" s="448"/>
      <c r="L537" s="436"/>
      <c r="M537" s="437"/>
      <c r="N537" s="437"/>
      <c r="O537" s="437"/>
      <c r="P537" s="438"/>
      <c r="Q537" s="439"/>
      <c r="R537" s="440"/>
      <c r="S537" s="440"/>
      <c r="T537" s="440"/>
      <c r="U537" s="441"/>
      <c r="V537" s="257"/>
      <c r="W537" s="444"/>
      <c r="X537" s="445"/>
      <c r="Y537" s="446"/>
      <c r="Z537" s="443"/>
      <c r="AA537" s="443"/>
      <c r="AB537" s="443"/>
      <c r="AC537" s="317" t="str">
        <f>IFERROR(VLOOKUP(Z537,【参考】数式用!$A$4:$B$54,2,FALSE),"")</f>
        <v/>
      </c>
      <c r="AD537" s="209"/>
      <c r="AE537" s="208" t="str">
        <f>IF(B537="","",IF(AO537="総合事業","数式を削除して手入力",IFERROR(INDEX(【参考】数式用!$AT$3:$AV$452,MATCH(Q537&amp;V537,【参考】数式用!$AS$3:$AS$452,0),MATCH(VLOOKUP(Z537,【参考】数式用!$AW$2:$AX$53,2,FALSE),【参考】数式用!$AT$2:$AV$2,0)),10)))</f>
        <v/>
      </c>
    </row>
    <row r="538" spans="1:31" ht="49.8" customHeight="1">
      <c r="A538" s="431">
        <f t="shared" si="10"/>
        <v>489</v>
      </c>
      <c r="B538" s="447"/>
      <c r="C538" s="448"/>
      <c r="D538" s="448"/>
      <c r="E538" s="448"/>
      <c r="F538" s="448"/>
      <c r="G538" s="448"/>
      <c r="H538" s="448"/>
      <c r="I538" s="448"/>
      <c r="J538" s="448"/>
      <c r="K538" s="448"/>
      <c r="L538" s="436"/>
      <c r="M538" s="437"/>
      <c r="N538" s="437"/>
      <c r="O538" s="437"/>
      <c r="P538" s="438"/>
      <c r="Q538" s="439"/>
      <c r="R538" s="440"/>
      <c r="S538" s="440"/>
      <c r="T538" s="440"/>
      <c r="U538" s="441"/>
      <c r="V538" s="257"/>
      <c r="W538" s="444"/>
      <c r="X538" s="445"/>
      <c r="Y538" s="446"/>
      <c r="Z538" s="443"/>
      <c r="AA538" s="443"/>
      <c r="AB538" s="443"/>
      <c r="AC538" s="317" t="str">
        <f>IFERROR(VLOOKUP(Z538,【参考】数式用!$A$4:$B$54,2,FALSE),"")</f>
        <v/>
      </c>
      <c r="AD538" s="209"/>
      <c r="AE538" s="208" t="str">
        <f>IF(B538="","",IF(AO538="総合事業","数式を削除して手入力",IFERROR(INDEX(【参考】数式用!$AT$3:$AV$452,MATCH(Q538&amp;V538,【参考】数式用!$AS$3:$AS$452,0),MATCH(VLOOKUP(Z538,【参考】数式用!$AW$2:$AX$53,2,FALSE),【参考】数式用!$AT$2:$AV$2,0)),10)))</f>
        <v/>
      </c>
    </row>
    <row r="539" spans="1:31" ht="49.8" customHeight="1">
      <c r="A539" s="431">
        <f t="shared" si="10"/>
        <v>490</v>
      </c>
      <c r="B539" s="447"/>
      <c r="C539" s="448"/>
      <c r="D539" s="448"/>
      <c r="E539" s="448"/>
      <c r="F539" s="448"/>
      <c r="G539" s="448"/>
      <c r="H539" s="448"/>
      <c r="I539" s="448"/>
      <c r="J539" s="448"/>
      <c r="K539" s="448"/>
      <c r="L539" s="436"/>
      <c r="M539" s="437"/>
      <c r="N539" s="437"/>
      <c r="O539" s="437"/>
      <c r="P539" s="438"/>
      <c r="Q539" s="439"/>
      <c r="R539" s="440"/>
      <c r="S539" s="440"/>
      <c r="T539" s="440"/>
      <c r="U539" s="441"/>
      <c r="V539" s="257"/>
      <c r="W539" s="444"/>
      <c r="X539" s="445"/>
      <c r="Y539" s="446"/>
      <c r="Z539" s="443"/>
      <c r="AA539" s="443"/>
      <c r="AB539" s="443"/>
      <c r="AC539" s="317" t="str">
        <f>IFERROR(VLOOKUP(Z539,【参考】数式用!$A$4:$B$54,2,FALSE),"")</f>
        <v/>
      </c>
      <c r="AD539" s="209"/>
      <c r="AE539" s="208" t="str">
        <f>IF(B539="","",IF(AO539="総合事業","数式を削除して手入力",IFERROR(INDEX(【参考】数式用!$AT$3:$AV$452,MATCH(Q539&amp;V539,【参考】数式用!$AS$3:$AS$452,0),MATCH(VLOOKUP(Z539,【参考】数式用!$AW$2:$AX$53,2,FALSE),【参考】数式用!$AT$2:$AV$2,0)),10)))</f>
        <v/>
      </c>
    </row>
    <row r="540" spans="1:31" ht="49.8" customHeight="1">
      <c r="A540" s="431">
        <f t="shared" si="10"/>
        <v>491</v>
      </c>
      <c r="B540" s="447"/>
      <c r="C540" s="448"/>
      <c r="D540" s="448"/>
      <c r="E540" s="448"/>
      <c r="F540" s="448"/>
      <c r="G540" s="448"/>
      <c r="H540" s="448"/>
      <c r="I540" s="448"/>
      <c r="J540" s="448"/>
      <c r="K540" s="448"/>
      <c r="L540" s="436"/>
      <c r="M540" s="437"/>
      <c r="N540" s="437"/>
      <c r="O540" s="437"/>
      <c r="P540" s="438"/>
      <c r="Q540" s="439"/>
      <c r="R540" s="440"/>
      <c r="S540" s="440"/>
      <c r="T540" s="440"/>
      <c r="U540" s="441"/>
      <c r="V540" s="257"/>
      <c r="W540" s="444"/>
      <c r="X540" s="445"/>
      <c r="Y540" s="446"/>
      <c r="Z540" s="443"/>
      <c r="AA540" s="443"/>
      <c r="AB540" s="443"/>
      <c r="AC540" s="317" t="str">
        <f>IFERROR(VLOOKUP(Z540,【参考】数式用!$A$4:$B$54,2,FALSE),"")</f>
        <v/>
      </c>
      <c r="AD540" s="209"/>
      <c r="AE540" s="208" t="str">
        <f>IF(B540="","",IF(AO540="総合事業","数式を削除して手入力",IFERROR(INDEX(【参考】数式用!$AT$3:$AV$452,MATCH(Q540&amp;V540,【参考】数式用!$AS$3:$AS$452,0),MATCH(VLOOKUP(Z540,【参考】数式用!$AW$2:$AX$53,2,FALSE),【参考】数式用!$AT$2:$AV$2,0)),10)))</f>
        <v/>
      </c>
    </row>
    <row r="541" spans="1:31" ht="49.8" customHeight="1">
      <c r="A541" s="431">
        <f t="shared" si="10"/>
        <v>492</v>
      </c>
      <c r="B541" s="447"/>
      <c r="C541" s="448"/>
      <c r="D541" s="448"/>
      <c r="E541" s="448"/>
      <c r="F541" s="448"/>
      <c r="G541" s="448"/>
      <c r="H541" s="448"/>
      <c r="I541" s="448"/>
      <c r="J541" s="448"/>
      <c r="K541" s="448"/>
      <c r="L541" s="436"/>
      <c r="M541" s="437"/>
      <c r="N541" s="437"/>
      <c r="O541" s="437"/>
      <c r="P541" s="438"/>
      <c r="Q541" s="439"/>
      <c r="R541" s="440"/>
      <c r="S541" s="440"/>
      <c r="T541" s="440"/>
      <c r="U541" s="441"/>
      <c r="V541" s="257"/>
      <c r="W541" s="444"/>
      <c r="X541" s="445"/>
      <c r="Y541" s="446"/>
      <c r="Z541" s="443"/>
      <c r="AA541" s="443"/>
      <c r="AB541" s="443"/>
      <c r="AC541" s="317" t="str">
        <f>IFERROR(VLOOKUP(Z541,【参考】数式用!$A$4:$B$54,2,FALSE),"")</f>
        <v/>
      </c>
      <c r="AD541" s="209"/>
      <c r="AE541" s="208" t="str">
        <f>IF(B541="","",IF(AO541="総合事業","数式を削除して手入力",IFERROR(INDEX(【参考】数式用!$AT$3:$AV$452,MATCH(Q541&amp;V541,【参考】数式用!$AS$3:$AS$452,0),MATCH(VLOOKUP(Z541,【参考】数式用!$AW$2:$AX$53,2,FALSE),【参考】数式用!$AT$2:$AV$2,0)),10)))</f>
        <v/>
      </c>
    </row>
    <row r="542" spans="1:31" ht="49.8" customHeight="1">
      <c r="A542" s="431">
        <f t="shared" si="10"/>
        <v>493</v>
      </c>
      <c r="B542" s="447"/>
      <c r="C542" s="448"/>
      <c r="D542" s="448"/>
      <c r="E542" s="448"/>
      <c r="F542" s="448"/>
      <c r="G542" s="448"/>
      <c r="H542" s="448"/>
      <c r="I542" s="448"/>
      <c r="J542" s="448"/>
      <c r="K542" s="448"/>
      <c r="L542" s="436"/>
      <c r="M542" s="437"/>
      <c r="N542" s="437"/>
      <c r="O542" s="437"/>
      <c r="P542" s="438"/>
      <c r="Q542" s="439"/>
      <c r="R542" s="440"/>
      <c r="S542" s="440"/>
      <c r="T542" s="440"/>
      <c r="U542" s="441"/>
      <c r="V542" s="257"/>
      <c r="W542" s="444"/>
      <c r="X542" s="445"/>
      <c r="Y542" s="446"/>
      <c r="Z542" s="443"/>
      <c r="AA542" s="443"/>
      <c r="AB542" s="443"/>
      <c r="AC542" s="317" t="str">
        <f>IFERROR(VLOOKUP(Z542,【参考】数式用!$A$4:$B$54,2,FALSE),"")</f>
        <v/>
      </c>
      <c r="AD542" s="209"/>
      <c r="AE542" s="208" t="str">
        <f>IF(B542="","",IF(AO542="総合事業","数式を削除して手入力",IFERROR(INDEX(【参考】数式用!$AT$3:$AV$452,MATCH(Q542&amp;V542,【参考】数式用!$AS$3:$AS$452,0),MATCH(VLOOKUP(Z542,【参考】数式用!$AW$2:$AX$53,2,FALSE),【参考】数式用!$AT$2:$AV$2,0)),10)))</f>
        <v/>
      </c>
    </row>
    <row r="543" spans="1:31" ht="49.8" customHeight="1">
      <c r="A543" s="431">
        <f t="shared" si="10"/>
        <v>494</v>
      </c>
      <c r="B543" s="447"/>
      <c r="C543" s="448"/>
      <c r="D543" s="448"/>
      <c r="E543" s="448"/>
      <c r="F543" s="448"/>
      <c r="G543" s="448"/>
      <c r="H543" s="448"/>
      <c r="I543" s="448"/>
      <c r="J543" s="448"/>
      <c r="K543" s="448"/>
      <c r="L543" s="436"/>
      <c r="M543" s="437"/>
      <c r="N543" s="437"/>
      <c r="O543" s="437"/>
      <c r="P543" s="438"/>
      <c r="Q543" s="439"/>
      <c r="R543" s="440"/>
      <c r="S543" s="440"/>
      <c r="T543" s="440"/>
      <c r="U543" s="441"/>
      <c r="V543" s="257"/>
      <c r="W543" s="444"/>
      <c r="X543" s="445"/>
      <c r="Y543" s="446"/>
      <c r="Z543" s="443"/>
      <c r="AA543" s="443"/>
      <c r="AB543" s="443"/>
      <c r="AC543" s="317" t="str">
        <f>IFERROR(VLOOKUP(Z543,【参考】数式用!$A$4:$B$54,2,FALSE),"")</f>
        <v/>
      </c>
      <c r="AD543" s="209"/>
      <c r="AE543" s="208" t="str">
        <f>IF(B543="","",IF(AO543="総合事業","数式を削除して手入力",IFERROR(INDEX(【参考】数式用!$AT$3:$AV$452,MATCH(Q543&amp;V543,【参考】数式用!$AS$3:$AS$452,0),MATCH(VLOOKUP(Z543,【参考】数式用!$AW$2:$AX$53,2,FALSE),【参考】数式用!$AT$2:$AV$2,0)),10)))</f>
        <v/>
      </c>
    </row>
    <row r="544" spans="1:31" ht="49.8" customHeight="1">
      <c r="A544" s="431">
        <f t="shared" si="10"/>
        <v>495</v>
      </c>
      <c r="B544" s="447"/>
      <c r="C544" s="448"/>
      <c r="D544" s="448"/>
      <c r="E544" s="448"/>
      <c r="F544" s="448"/>
      <c r="G544" s="448"/>
      <c r="H544" s="448"/>
      <c r="I544" s="448"/>
      <c r="J544" s="448"/>
      <c r="K544" s="448"/>
      <c r="L544" s="436"/>
      <c r="M544" s="437"/>
      <c r="N544" s="437"/>
      <c r="O544" s="437"/>
      <c r="P544" s="438"/>
      <c r="Q544" s="439"/>
      <c r="R544" s="440"/>
      <c r="S544" s="440"/>
      <c r="T544" s="440"/>
      <c r="U544" s="441"/>
      <c r="V544" s="257"/>
      <c r="W544" s="444"/>
      <c r="X544" s="445"/>
      <c r="Y544" s="446"/>
      <c r="Z544" s="443"/>
      <c r="AA544" s="443"/>
      <c r="AB544" s="443"/>
      <c r="AC544" s="317" t="str">
        <f>IFERROR(VLOOKUP(Z544,【参考】数式用!$A$4:$B$54,2,FALSE),"")</f>
        <v/>
      </c>
      <c r="AD544" s="209"/>
      <c r="AE544" s="208" t="str">
        <f>IF(B544="","",IF(AO544="総合事業","数式を削除して手入力",IFERROR(INDEX(【参考】数式用!$AT$3:$AV$452,MATCH(Q544&amp;V544,【参考】数式用!$AS$3:$AS$452,0),MATCH(VLOOKUP(Z544,【参考】数式用!$AW$2:$AX$53,2,FALSE),【参考】数式用!$AT$2:$AV$2,0)),10)))</f>
        <v/>
      </c>
    </row>
    <row r="545" spans="1:31" ht="49.8" customHeight="1">
      <c r="A545" s="431">
        <f t="shared" si="10"/>
        <v>496</v>
      </c>
      <c r="B545" s="447"/>
      <c r="C545" s="448"/>
      <c r="D545" s="448"/>
      <c r="E545" s="448"/>
      <c r="F545" s="448"/>
      <c r="G545" s="448"/>
      <c r="H545" s="448"/>
      <c r="I545" s="448"/>
      <c r="J545" s="448"/>
      <c r="K545" s="448"/>
      <c r="L545" s="436"/>
      <c r="M545" s="437"/>
      <c r="N545" s="437"/>
      <c r="O545" s="437"/>
      <c r="P545" s="438"/>
      <c r="Q545" s="439"/>
      <c r="R545" s="440"/>
      <c r="S545" s="440"/>
      <c r="T545" s="440"/>
      <c r="U545" s="441"/>
      <c r="V545" s="257"/>
      <c r="W545" s="444"/>
      <c r="X545" s="445"/>
      <c r="Y545" s="446"/>
      <c r="Z545" s="443"/>
      <c r="AA545" s="443"/>
      <c r="AB545" s="443"/>
      <c r="AC545" s="317" t="str">
        <f>IFERROR(VLOOKUP(Z545,【参考】数式用!$A$4:$B$54,2,FALSE),"")</f>
        <v/>
      </c>
      <c r="AD545" s="209"/>
      <c r="AE545" s="208" t="str">
        <f>IF(B545="","",IF(AO545="総合事業","数式を削除して手入力",IFERROR(INDEX(【参考】数式用!$AT$3:$AV$452,MATCH(Q545&amp;V545,【参考】数式用!$AS$3:$AS$452,0),MATCH(VLOOKUP(Z545,【参考】数式用!$AW$2:$AX$53,2,FALSE),【参考】数式用!$AT$2:$AV$2,0)),10)))</f>
        <v/>
      </c>
    </row>
    <row r="546" spans="1:31" ht="49.8" customHeight="1">
      <c r="A546" s="431">
        <f t="shared" si="10"/>
        <v>497</v>
      </c>
      <c r="B546" s="433"/>
      <c r="C546" s="434"/>
      <c r="D546" s="434"/>
      <c r="E546" s="434"/>
      <c r="F546" s="434"/>
      <c r="G546" s="434"/>
      <c r="H546" s="434"/>
      <c r="I546" s="434"/>
      <c r="J546" s="434"/>
      <c r="K546" s="435"/>
      <c r="L546" s="436"/>
      <c r="M546" s="437"/>
      <c r="N546" s="437"/>
      <c r="O546" s="437"/>
      <c r="P546" s="438"/>
      <c r="Q546" s="439"/>
      <c r="R546" s="440"/>
      <c r="S546" s="440"/>
      <c r="T546" s="440"/>
      <c r="U546" s="441"/>
      <c r="V546" s="257"/>
      <c r="W546" s="442"/>
      <c r="X546" s="442"/>
      <c r="Y546" s="442"/>
      <c r="Z546" s="444"/>
      <c r="AA546" s="445"/>
      <c r="AB546" s="446"/>
      <c r="AC546" s="317" t="str">
        <f>IFERROR(VLOOKUP(Z546,【参考】数式用!$A$4:$B$54,2,FALSE),"")</f>
        <v/>
      </c>
      <c r="AD546" s="209"/>
      <c r="AE546" s="208" t="str">
        <f>IF(B546="","",IF(AO546="総合事業","数式を削除して手入力",IFERROR(INDEX(【参考】数式用!$AT$3:$AV$452,MATCH(Q546&amp;V546,【参考】数式用!$AS$3:$AS$452,0),MATCH(VLOOKUP(Z546,【参考】数式用!$AW$2:$AX$53,2,FALSE),【参考】数式用!$AT$2:$AV$2,0)),10)))</f>
        <v/>
      </c>
    </row>
    <row r="547" spans="1:31" ht="49.8" customHeight="1">
      <c r="A547" s="431">
        <f t="shared" si="10"/>
        <v>498</v>
      </c>
      <c r="B547" s="433"/>
      <c r="C547" s="434"/>
      <c r="D547" s="434"/>
      <c r="E547" s="434"/>
      <c r="F547" s="434"/>
      <c r="G547" s="434"/>
      <c r="H547" s="434"/>
      <c r="I547" s="434"/>
      <c r="J547" s="434"/>
      <c r="K547" s="435"/>
      <c r="L547" s="436"/>
      <c r="M547" s="437"/>
      <c r="N547" s="437"/>
      <c r="O547" s="437"/>
      <c r="P547" s="438"/>
      <c r="Q547" s="439"/>
      <c r="R547" s="440"/>
      <c r="S547" s="440"/>
      <c r="T547" s="440"/>
      <c r="U547" s="441"/>
      <c r="V547" s="257"/>
      <c r="W547" s="442"/>
      <c r="X547" s="442"/>
      <c r="Y547" s="442"/>
      <c r="Z547" s="444"/>
      <c r="AA547" s="445"/>
      <c r="AB547" s="446"/>
      <c r="AC547" s="317" t="str">
        <f>IFERROR(VLOOKUP(Z547,【参考】数式用!$A$4:$B$54,2,FALSE),"")</f>
        <v/>
      </c>
      <c r="AD547" s="209"/>
      <c r="AE547" s="208" t="str">
        <f>IF(B547="","",IF(AO547="総合事業","数式を削除して手入力",IFERROR(INDEX(【参考】数式用!$AT$3:$AV$452,MATCH(Q547&amp;V547,【参考】数式用!$AS$3:$AS$452,0),MATCH(VLOOKUP(Z547,【参考】数式用!$AW$2:$AX$53,2,FALSE),【参考】数式用!$AT$2:$AV$2,0)),10)))</f>
        <v/>
      </c>
    </row>
    <row r="548" spans="1:31" ht="49.8" customHeight="1">
      <c r="A548" s="431">
        <f t="shared" si="10"/>
        <v>499</v>
      </c>
      <c r="B548" s="433"/>
      <c r="C548" s="434"/>
      <c r="D548" s="434"/>
      <c r="E548" s="434"/>
      <c r="F548" s="434"/>
      <c r="G548" s="434"/>
      <c r="H548" s="434"/>
      <c r="I548" s="434"/>
      <c r="J548" s="434"/>
      <c r="K548" s="435"/>
      <c r="L548" s="436"/>
      <c r="M548" s="437"/>
      <c r="N548" s="437"/>
      <c r="O548" s="437"/>
      <c r="P548" s="438"/>
      <c r="Q548" s="439"/>
      <c r="R548" s="440"/>
      <c r="S548" s="440"/>
      <c r="T548" s="440"/>
      <c r="U548" s="441"/>
      <c r="V548" s="257"/>
      <c r="W548" s="442"/>
      <c r="X548" s="442"/>
      <c r="Y548" s="442"/>
      <c r="Z548" s="444"/>
      <c r="AA548" s="445"/>
      <c r="AB548" s="446"/>
      <c r="AC548" s="317" t="str">
        <f>IFERROR(VLOOKUP(Z548,【参考】数式用!$A$4:$B$54,2,FALSE),"")</f>
        <v/>
      </c>
      <c r="AD548" s="209"/>
      <c r="AE548" s="208" t="str">
        <f>IF(B548="","",IF(AO548="総合事業","数式を削除して手入力",IFERROR(INDEX(【参考】数式用!$AT$3:$AV$452,MATCH(Q548&amp;V548,【参考】数式用!$AS$3:$AS$452,0),MATCH(VLOOKUP(Z548,【参考】数式用!$AW$2:$AX$53,2,FALSE),【参考】数式用!$AT$2:$AV$2,0)),10)))</f>
        <v/>
      </c>
    </row>
    <row r="549" spans="1:31" ht="49.8" customHeight="1">
      <c r="A549" s="431">
        <f t="shared" si="10"/>
        <v>500</v>
      </c>
      <c r="B549" s="433"/>
      <c r="C549" s="434"/>
      <c r="D549" s="434"/>
      <c r="E549" s="434"/>
      <c r="F549" s="434"/>
      <c r="G549" s="434"/>
      <c r="H549" s="434"/>
      <c r="I549" s="434"/>
      <c r="J549" s="434"/>
      <c r="K549" s="435"/>
      <c r="L549" s="436"/>
      <c r="M549" s="437"/>
      <c r="N549" s="437"/>
      <c r="O549" s="437"/>
      <c r="P549" s="438"/>
      <c r="Q549" s="439"/>
      <c r="R549" s="440"/>
      <c r="S549" s="440"/>
      <c r="T549" s="440"/>
      <c r="U549" s="441"/>
      <c r="V549" s="257"/>
      <c r="W549" s="442"/>
      <c r="X549" s="442"/>
      <c r="Y549" s="442"/>
      <c r="Z549" s="443"/>
      <c r="AA549" s="443"/>
      <c r="AB549" s="443"/>
      <c r="AC549" s="317" t="str">
        <f>IFERROR(VLOOKUP(Z549,【参考】数式用!$A$4:$B$54,2,FALSE),"")</f>
        <v/>
      </c>
      <c r="AD549" s="209"/>
      <c r="AE549" s="208" t="str">
        <f>IF(B549="","",IF(AO549="総合事業","数式を削除して手入力",IFERROR(INDEX(【参考】数式用!$AT$3:$AV$452,MATCH(Q549&amp;V549,【参考】数式用!$AS$3:$AS$452,0),MATCH(VLOOKUP(Z549,【参考】数式用!$AW$2:$AX$53,2,FALSE),【参考】数式用!$AT$2:$AV$2,0)),10)))</f>
        <v/>
      </c>
    </row>
    <row r="550" spans="1:31" ht="49.8" customHeight="1">
      <c r="A550" s="431">
        <f t="shared" si="10"/>
        <v>501</v>
      </c>
      <c r="B550" s="433"/>
      <c r="C550" s="434"/>
      <c r="D550" s="434"/>
      <c r="E550" s="434"/>
      <c r="F550" s="434"/>
      <c r="G550" s="434"/>
      <c r="H550" s="434"/>
      <c r="I550" s="434"/>
      <c r="J550" s="434"/>
      <c r="K550" s="435"/>
      <c r="L550" s="436"/>
      <c r="M550" s="437"/>
      <c r="N550" s="437"/>
      <c r="O550" s="437"/>
      <c r="P550" s="438"/>
      <c r="Q550" s="439"/>
      <c r="R550" s="440"/>
      <c r="S550" s="440"/>
      <c r="T550" s="440"/>
      <c r="U550" s="441"/>
      <c r="V550" s="257"/>
      <c r="W550" s="442"/>
      <c r="X550" s="442"/>
      <c r="Y550" s="442"/>
      <c r="Z550" s="443"/>
      <c r="AA550" s="443"/>
      <c r="AB550" s="443"/>
      <c r="AC550" s="317" t="str">
        <f>IFERROR(VLOOKUP(Z550,【参考】数式用!$A$4:$B$54,2,FALSE),"")</f>
        <v/>
      </c>
      <c r="AD550" s="209"/>
      <c r="AE550" s="208" t="str">
        <f>IF(B550="","",IF(AO550="総合事業","数式を削除して手入力",IFERROR(INDEX(【参考】数式用!$AT$3:$AV$452,MATCH(Q550&amp;V550,【参考】数式用!$AS$3:$AS$452,0),MATCH(VLOOKUP(Z550,【参考】数式用!$AW$2:$AX$53,2,FALSE),【参考】数式用!$AT$2:$AV$2,0)),10)))</f>
        <v/>
      </c>
    </row>
    <row r="551" spans="1:31" ht="49.8" customHeight="1">
      <c r="A551" s="431">
        <f t="shared" si="10"/>
        <v>502</v>
      </c>
      <c r="B551" s="433"/>
      <c r="C551" s="434"/>
      <c r="D551" s="434"/>
      <c r="E551" s="434"/>
      <c r="F551" s="434"/>
      <c r="G551" s="434"/>
      <c r="H551" s="434"/>
      <c r="I551" s="434"/>
      <c r="J551" s="434"/>
      <c r="K551" s="435"/>
      <c r="L551" s="436"/>
      <c r="M551" s="437"/>
      <c r="N551" s="437"/>
      <c r="O551" s="437"/>
      <c r="P551" s="438"/>
      <c r="Q551" s="439"/>
      <c r="R551" s="440"/>
      <c r="S551" s="440"/>
      <c r="T551" s="440"/>
      <c r="U551" s="441"/>
      <c r="V551" s="257"/>
      <c r="W551" s="442"/>
      <c r="X551" s="442"/>
      <c r="Y551" s="442"/>
      <c r="Z551" s="443"/>
      <c r="AA551" s="443"/>
      <c r="AB551" s="443"/>
      <c r="AC551" s="317" t="str">
        <f>IFERROR(VLOOKUP(Z551,【参考】数式用!$A$4:$B$54,2,FALSE),"")</f>
        <v/>
      </c>
      <c r="AD551" s="209"/>
      <c r="AE551" s="208" t="str">
        <f>IF(B551="","",IF(AO551="総合事業","数式を削除して手入力",IFERROR(INDEX(【参考】数式用!$AT$3:$AV$452,MATCH(Q551&amp;V551,【参考】数式用!$AS$3:$AS$452,0),MATCH(VLOOKUP(Z551,【参考】数式用!$AW$2:$AX$53,2,FALSE),【参考】数式用!$AT$2:$AV$2,0)),10)))</f>
        <v/>
      </c>
    </row>
    <row r="552" spans="1:31" ht="49.8" customHeight="1">
      <c r="A552" s="431">
        <f t="shared" si="10"/>
        <v>503</v>
      </c>
      <c r="B552" s="433"/>
      <c r="C552" s="434"/>
      <c r="D552" s="434"/>
      <c r="E552" s="434"/>
      <c r="F552" s="434"/>
      <c r="G552" s="434"/>
      <c r="H552" s="434"/>
      <c r="I552" s="434"/>
      <c r="J552" s="434"/>
      <c r="K552" s="435"/>
      <c r="L552" s="436"/>
      <c r="M552" s="437"/>
      <c r="N552" s="437"/>
      <c r="O552" s="437"/>
      <c r="P552" s="438"/>
      <c r="Q552" s="439"/>
      <c r="R552" s="440"/>
      <c r="S552" s="440"/>
      <c r="T552" s="440"/>
      <c r="U552" s="441"/>
      <c r="V552" s="257"/>
      <c r="W552" s="442"/>
      <c r="X552" s="442"/>
      <c r="Y552" s="442"/>
      <c r="Z552" s="443"/>
      <c r="AA552" s="443"/>
      <c r="AB552" s="443"/>
      <c r="AC552" s="317" t="str">
        <f>IFERROR(VLOOKUP(Z552,【参考】数式用!$A$4:$B$54,2,FALSE),"")</f>
        <v/>
      </c>
      <c r="AD552" s="209"/>
      <c r="AE552" s="208" t="str">
        <f>IF(B552="","",IF(AO552="総合事業","数式を削除して手入力",IFERROR(INDEX(【参考】数式用!$AT$3:$AV$452,MATCH(Q552&amp;V552,【参考】数式用!$AS$3:$AS$452,0),MATCH(VLOOKUP(Z552,【参考】数式用!$AW$2:$AX$53,2,FALSE),【参考】数式用!$AT$2:$AV$2,0)),10)))</f>
        <v/>
      </c>
    </row>
    <row r="553" spans="1:31" ht="49.8" customHeight="1">
      <c r="A553" s="431">
        <f t="shared" si="10"/>
        <v>504</v>
      </c>
      <c r="B553" s="433"/>
      <c r="C553" s="434"/>
      <c r="D553" s="434"/>
      <c r="E553" s="434"/>
      <c r="F553" s="434"/>
      <c r="G553" s="434"/>
      <c r="H553" s="434"/>
      <c r="I553" s="434"/>
      <c r="J553" s="434"/>
      <c r="K553" s="435"/>
      <c r="L553" s="436"/>
      <c r="M553" s="437"/>
      <c r="N553" s="437"/>
      <c r="O553" s="437"/>
      <c r="P553" s="438"/>
      <c r="Q553" s="439"/>
      <c r="R553" s="440"/>
      <c r="S553" s="440"/>
      <c r="T553" s="440"/>
      <c r="U553" s="441"/>
      <c r="V553" s="257"/>
      <c r="W553" s="442"/>
      <c r="X553" s="442"/>
      <c r="Y553" s="442"/>
      <c r="Z553" s="443"/>
      <c r="AA553" s="443"/>
      <c r="AB553" s="443"/>
      <c r="AC553" s="317" t="str">
        <f>IFERROR(VLOOKUP(Z553,【参考】数式用!$A$4:$B$54,2,FALSE),"")</f>
        <v/>
      </c>
      <c r="AD553" s="209"/>
      <c r="AE553" s="208" t="str">
        <f>IF(B553="","",IF(AO553="総合事業","数式を削除して手入力",IFERROR(INDEX(【参考】数式用!$AT$3:$AV$452,MATCH(Q553&amp;V553,【参考】数式用!$AS$3:$AS$452,0),MATCH(VLOOKUP(Z553,【参考】数式用!$AW$2:$AX$53,2,FALSE),【参考】数式用!$AT$2:$AV$2,0)),10)))</f>
        <v/>
      </c>
    </row>
    <row r="554" spans="1:31" ht="49.8" customHeight="1">
      <c r="A554" s="431">
        <f t="shared" si="10"/>
        <v>505</v>
      </c>
      <c r="B554" s="433"/>
      <c r="C554" s="434"/>
      <c r="D554" s="434"/>
      <c r="E554" s="434"/>
      <c r="F554" s="434"/>
      <c r="G554" s="434"/>
      <c r="H554" s="434"/>
      <c r="I554" s="434"/>
      <c r="J554" s="434"/>
      <c r="K554" s="435"/>
      <c r="L554" s="436"/>
      <c r="M554" s="437"/>
      <c r="N554" s="437"/>
      <c r="O554" s="437"/>
      <c r="P554" s="438"/>
      <c r="Q554" s="439"/>
      <c r="R554" s="440"/>
      <c r="S554" s="440"/>
      <c r="T554" s="440"/>
      <c r="U554" s="441"/>
      <c r="V554" s="257"/>
      <c r="W554" s="442"/>
      <c r="X554" s="442"/>
      <c r="Y554" s="442"/>
      <c r="Z554" s="443"/>
      <c r="AA554" s="443"/>
      <c r="AB554" s="443"/>
      <c r="AC554" s="317" t="str">
        <f>IFERROR(VLOOKUP(Z554,【参考】数式用!$A$4:$B$54,2,FALSE),"")</f>
        <v/>
      </c>
      <c r="AD554" s="209"/>
      <c r="AE554" s="208" t="str">
        <f>IF(B554="","",IF(AO554="総合事業","数式を削除して手入力",IFERROR(INDEX(【参考】数式用!$AT$3:$AV$452,MATCH(Q554&amp;V554,【参考】数式用!$AS$3:$AS$452,0),MATCH(VLOOKUP(Z554,【参考】数式用!$AW$2:$AX$53,2,FALSE),【参考】数式用!$AT$2:$AV$2,0)),10)))</f>
        <v/>
      </c>
    </row>
    <row r="555" spans="1:31" ht="49.8" customHeight="1">
      <c r="A555" s="431">
        <f t="shared" si="10"/>
        <v>506</v>
      </c>
      <c r="B555" s="433"/>
      <c r="C555" s="434"/>
      <c r="D555" s="434"/>
      <c r="E555" s="434"/>
      <c r="F555" s="434"/>
      <c r="G555" s="434"/>
      <c r="H555" s="434"/>
      <c r="I555" s="434"/>
      <c r="J555" s="434"/>
      <c r="K555" s="435"/>
      <c r="L555" s="436"/>
      <c r="M555" s="437"/>
      <c r="N555" s="437"/>
      <c r="O555" s="437"/>
      <c r="P555" s="438"/>
      <c r="Q555" s="439"/>
      <c r="R555" s="440"/>
      <c r="S555" s="440"/>
      <c r="T555" s="440"/>
      <c r="U555" s="441"/>
      <c r="V555" s="257"/>
      <c r="W555" s="442"/>
      <c r="X555" s="442"/>
      <c r="Y555" s="442"/>
      <c r="Z555" s="443"/>
      <c r="AA555" s="443"/>
      <c r="AB555" s="443"/>
      <c r="AC555" s="317" t="str">
        <f>IFERROR(VLOOKUP(Z555,【参考】数式用!$A$4:$B$54,2,FALSE),"")</f>
        <v/>
      </c>
      <c r="AD555" s="209"/>
      <c r="AE555" s="208" t="str">
        <f>IF(B555="","",IF(AO555="総合事業","数式を削除して手入力",IFERROR(INDEX(【参考】数式用!$AT$3:$AV$452,MATCH(Q555&amp;V555,【参考】数式用!$AS$3:$AS$452,0),MATCH(VLOOKUP(Z555,【参考】数式用!$AW$2:$AX$53,2,FALSE),【参考】数式用!$AT$2:$AV$2,0)),10)))</f>
        <v/>
      </c>
    </row>
    <row r="556" spans="1:31" ht="49.8" customHeight="1">
      <c r="A556" s="431">
        <f t="shared" si="10"/>
        <v>507</v>
      </c>
      <c r="B556" s="433"/>
      <c r="C556" s="434"/>
      <c r="D556" s="434"/>
      <c r="E556" s="434"/>
      <c r="F556" s="434"/>
      <c r="G556" s="434"/>
      <c r="H556" s="434"/>
      <c r="I556" s="434"/>
      <c r="J556" s="434"/>
      <c r="K556" s="435"/>
      <c r="L556" s="436"/>
      <c r="M556" s="437"/>
      <c r="N556" s="437"/>
      <c r="O556" s="437"/>
      <c r="P556" s="438"/>
      <c r="Q556" s="439"/>
      <c r="R556" s="440"/>
      <c r="S556" s="440"/>
      <c r="T556" s="440"/>
      <c r="U556" s="441"/>
      <c r="V556" s="257"/>
      <c r="W556" s="442"/>
      <c r="X556" s="442"/>
      <c r="Y556" s="442"/>
      <c r="Z556" s="443"/>
      <c r="AA556" s="443"/>
      <c r="AB556" s="443"/>
      <c r="AC556" s="317" t="str">
        <f>IFERROR(VLOOKUP(Z556,【参考】数式用!$A$4:$B$54,2,FALSE),"")</f>
        <v/>
      </c>
      <c r="AD556" s="209"/>
      <c r="AE556" s="208" t="str">
        <f>IF(B556="","",IF(AO556="総合事業","数式を削除して手入力",IFERROR(INDEX(【参考】数式用!$AT$3:$AV$452,MATCH(Q556&amp;V556,【参考】数式用!$AS$3:$AS$452,0),MATCH(VLOOKUP(Z556,【参考】数式用!$AW$2:$AX$53,2,FALSE),【参考】数式用!$AT$2:$AV$2,0)),10)))</f>
        <v/>
      </c>
    </row>
    <row r="557" spans="1:31" ht="49.8" customHeight="1">
      <c r="A557" s="431">
        <f t="shared" si="10"/>
        <v>508</v>
      </c>
      <c r="B557" s="433"/>
      <c r="C557" s="434"/>
      <c r="D557" s="434"/>
      <c r="E557" s="434"/>
      <c r="F557" s="434"/>
      <c r="G557" s="434"/>
      <c r="H557" s="434"/>
      <c r="I557" s="434"/>
      <c r="J557" s="434"/>
      <c r="K557" s="435"/>
      <c r="L557" s="436"/>
      <c r="M557" s="437"/>
      <c r="N557" s="437"/>
      <c r="O557" s="437"/>
      <c r="P557" s="438"/>
      <c r="Q557" s="439"/>
      <c r="R557" s="440"/>
      <c r="S557" s="440"/>
      <c r="T557" s="440"/>
      <c r="U557" s="441"/>
      <c r="V557" s="257"/>
      <c r="W557" s="442"/>
      <c r="X557" s="442"/>
      <c r="Y557" s="442"/>
      <c r="Z557" s="443"/>
      <c r="AA557" s="443"/>
      <c r="AB557" s="443"/>
      <c r="AC557" s="317" t="str">
        <f>IFERROR(VLOOKUP(Z557,【参考】数式用!$A$4:$B$54,2,FALSE),"")</f>
        <v/>
      </c>
      <c r="AD557" s="209"/>
      <c r="AE557" s="208" t="str">
        <f>IF(B557="","",IF(AO557="総合事業","数式を削除して手入力",IFERROR(INDEX(【参考】数式用!$AT$3:$AV$452,MATCH(Q557&amp;V557,【参考】数式用!$AS$3:$AS$452,0),MATCH(VLOOKUP(Z557,【参考】数式用!$AW$2:$AX$53,2,FALSE),【参考】数式用!$AT$2:$AV$2,0)),10)))</f>
        <v/>
      </c>
    </row>
    <row r="558" spans="1:31" ht="49.8" customHeight="1">
      <c r="A558" s="431">
        <f t="shared" si="10"/>
        <v>509</v>
      </c>
      <c r="B558" s="433"/>
      <c r="C558" s="434"/>
      <c r="D558" s="434"/>
      <c r="E558" s="434"/>
      <c r="F558" s="434"/>
      <c r="G558" s="434"/>
      <c r="H558" s="434"/>
      <c r="I558" s="434"/>
      <c r="J558" s="434"/>
      <c r="K558" s="435"/>
      <c r="L558" s="436"/>
      <c r="M558" s="437"/>
      <c r="N558" s="437"/>
      <c r="O558" s="437"/>
      <c r="P558" s="438"/>
      <c r="Q558" s="439"/>
      <c r="R558" s="440"/>
      <c r="S558" s="440"/>
      <c r="T558" s="440"/>
      <c r="U558" s="441"/>
      <c r="V558" s="257"/>
      <c r="W558" s="442"/>
      <c r="X558" s="442"/>
      <c r="Y558" s="442"/>
      <c r="Z558" s="443"/>
      <c r="AA558" s="443"/>
      <c r="AB558" s="443"/>
      <c r="AC558" s="317" t="str">
        <f>IFERROR(VLOOKUP(Z558,【参考】数式用!$A$4:$B$54,2,FALSE),"")</f>
        <v/>
      </c>
      <c r="AD558" s="209"/>
      <c r="AE558" s="208" t="str">
        <f>IF(B558="","",IF(AO558="総合事業","数式を削除して手入力",IFERROR(INDEX(【参考】数式用!$AT$3:$AV$452,MATCH(Q558&amp;V558,【参考】数式用!$AS$3:$AS$452,0),MATCH(VLOOKUP(Z558,【参考】数式用!$AW$2:$AX$53,2,FALSE),【参考】数式用!$AT$2:$AV$2,0)),10)))</f>
        <v/>
      </c>
    </row>
    <row r="559" spans="1:31" ht="49.8" customHeight="1">
      <c r="A559" s="431">
        <f t="shared" si="10"/>
        <v>510</v>
      </c>
      <c r="B559" s="433"/>
      <c r="C559" s="434"/>
      <c r="D559" s="434"/>
      <c r="E559" s="434"/>
      <c r="F559" s="434"/>
      <c r="G559" s="434"/>
      <c r="H559" s="434"/>
      <c r="I559" s="434"/>
      <c r="J559" s="434"/>
      <c r="K559" s="435"/>
      <c r="L559" s="436"/>
      <c r="M559" s="437"/>
      <c r="N559" s="437"/>
      <c r="O559" s="437"/>
      <c r="P559" s="438"/>
      <c r="Q559" s="439"/>
      <c r="R559" s="440"/>
      <c r="S559" s="440"/>
      <c r="T559" s="440"/>
      <c r="U559" s="441"/>
      <c r="V559" s="257"/>
      <c r="W559" s="442"/>
      <c r="X559" s="442"/>
      <c r="Y559" s="442"/>
      <c r="Z559" s="443"/>
      <c r="AA559" s="443"/>
      <c r="AB559" s="443"/>
      <c r="AC559" s="317" t="str">
        <f>IFERROR(VLOOKUP(Z559,【参考】数式用!$A$4:$B$54,2,FALSE),"")</f>
        <v/>
      </c>
      <c r="AD559" s="209"/>
      <c r="AE559" s="208" t="str">
        <f>IF(B559="","",IF(AO559="総合事業","数式を削除して手入力",IFERROR(INDEX(【参考】数式用!$AT$3:$AV$452,MATCH(Q559&amp;V559,【参考】数式用!$AS$3:$AS$452,0),MATCH(VLOOKUP(Z559,【参考】数式用!$AW$2:$AX$53,2,FALSE),【参考】数式用!$AT$2:$AV$2,0)),10)))</f>
        <v/>
      </c>
    </row>
    <row r="560" spans="1:31" ht="49.8" customHeight="1">
      <c r="A560" s="431">
        <f t="shared" si="10"/>
        <v>511</v>
      </c>
      <c r="B560" s="433"/>
      <c r="C560" s="434"/>
      <c r="D560" s="434"/>
      <c r="E560" s="434"/>
      <c r="F560" s="434"/>
      <c r="G560" s="434"/>
      <c r="H560" s="434"/>
      <c r="I560" s="434"/>
      <c r="J560" s="434"/>
      <c r="K560" s="435"/>
      <c r="L560" s="436"/>
      <c r="M560" s="437"/>
      <c r="N560" s="437"/>
      <c r="O560" s="437"/>
      <c r="P560" s="438"/>
      <c r="Q560" s="439"/>
      <c r="R560" s="440"/>
      <c r="S560" s="440"/>
      <c r="T560" s="440"/>
      <c r="U560" s="441"/>
      <c r="V560" s="257"/>
      <c r="W560" s="442"/>
      <c r="X560" s="442"/>
      <c r="Y560" s="442"/>
      <c r="Z560" s="443"/>
      <c r="AA560" s="443"/>
      <c r="AB560" s="443"/>
      <c r="AC560" s="317" t="str">
        <f>IFERROR(VLOOKUP(Z560,【参考】数式用!$A$4:$B$54,2,FALSE),"")</f>
        <v/>
      </c>
      <c r="AD560" s="209"/>
      <c r="AE560" s="208" t="str">
        <f>IF(B560="","",IF(AO560="総合事業","数式を削除して手入力",IFERROR(INDEX(【参考】数式用!$AT$3:$AV$452,MATCH(Q560&amp;V560,【参考】数式用!$AS$3:$AS$452,0),MATCH(VLOOKUP(Z560,【参考】数式用!$AW$2:$AX$53,2,FALSE),【参考】数式用!$AT$2:$AV$2,0)),10)))</f>
        <v/>
      </c>
    </row>
    <row r="561" spans="1:31" ht="49.8" customHeight="1">
      <c r="A561" s="431">
        <f t="shared" si="10"/>
        <v>512</v>
      </c>
      <c r="B561" s="433"/>
      <c r="C561" s="434"/>
      <c r="D561" s="434"/>
      <c r="E561" s="434"/>
      <c r="F561" s="434"/>
      <c r="G561" s="434"/>
      <c r="H561" s="434"/>
      <c r="I561" s="434"/>
      <c r="J561" s="434"/>
      <c r="K561" s="435"/>
      <c r="L561" s="436"/>
      <c r="M561" s="437"/>
      <c r="N561" s="437"/>
      <c r="O561" s="437"/>
      <c r="P561" s="438"/>
      <c r="Q561" s="439"/>
      <c r="R561" s="440"/>
      <c r="S561" s="440"/>
      <c r="T561" s="440"/>
      <c r="U561" s="441"/>
      <c r="V561" s="257"/>
      <c r="W561" s="442"/>
      <c r="X561" s="442"/>
      <c r="Y561" s="442"/>
      <c r="Z561" s="444"/>
      <c r="AA561" s="445"/>
      <c r="AB561" s="446"/>
      <c r="AC561" s="317" t="str">
        <f>IFERROR(VLOOKUP(Z561,【参考】数式用!$A$4:$B$54,2,FALSE),"")</f>
        <v/>
      </c>
      <c r="AD561" s="209"/>
      <c r="AE561" s="208" t="str">
        <f>IF(B561="","",IF(AO561="総合事業","数式を削除して手入力",IFERROR(INDEX(【参考】数式用!$AT$3:$AV$452,MATCH(Q561&amp;V561,【参考】数式用!$AS$3:$AS$452,0),MATCH(VLOOKUP(Z561,【参考】数式用!$AW$2:$AX$53,2,FALSE),【参考】数式用!$AT$2:$AV$2,0)),10)))</f>
        <v/>
      </c>
    </row>
    <row r="562" spans="1:31" ht="49.8" customHeight="1">
      <c r="A562" s="431">
        <f t="shared" si="10"/>
        <v>513</v>
      </c>
      <c r="B562" s="433"/>
      <c r="C562" s="434"/>
      <c r="D562" s="434"/>
      <c r="E562" s="434"/>
      <c r="F562" s="434"/>
      <c r="G562" s="434"/>
      <c r="H562" s="434"/>
      <c r="I562" s="434"/>
      <c r="J562" s="434"/>
      <c r="K562" s="435"/>
      <c r="L562" s="436"/>
      <c r="M562" s="437"/>
      <c r="N562" s="437"/>
      <c r="O562" s="437"/>
      <c r="P562" s="438"/>
      <c r="Q562" s="439"/>
      <c r="R562" s="440"/>
      <c r="S562" s="440"/>
      <c r="T562" s="440"/>
      <c r="U562" s="441"/>
      <c r="V562" s="257"/>
      <c r="W562" s="442"/>
      <c r="X562" s="442"/>
      <c r="Y562" s="442"/>
      <c r="Z562" s="443"/>
      <c r="AA562" s="443"/>
      <c r="AB562" s="443"/>
      <c r="AC562" s="317" t="str">
        <f>IFERROR(VLOOKUP(Z562,【参考】数式用!$A$4:$B$54,2,FALSE),"")</f>
        <v/>
      </c>
      <c r="AD562" s="209"/>
      <c r="AE562" s="208" t="str">
        <f>IF(B562="","",IF(AO562="総合事業","数式を削除して手入力",IFERROR(INDEX(【参考】数式用!$AT$3:$AV$452,MATCH(Q562&amp;V562,【参考】数式用!$AS$3:$AS$452,0),MATCH(VLOOKUP(Z562,【参考】数式用!$AW$2:$AX$53,2,FALSE),【参考】数式用!$AT$2:$AV$2,0)),10)))</f>
        <v/>
      </c>
    </row>
    <row r="563" spans="1:31" ht="49.8" customHeight="1">
      <c r="A563" s="431">
        <f t="shared" si="10"/>
        <v>514</v>
      </c>
      <c r="B563" s="433"/>
      <c r="C563" s="434"/>
      <c r="D563" s="434"/>
      <c r="E563" s="434"/>
      <c r="F563" s="434"/>
      <c r="G563" s="434"/>
      <c r="H563" s="434"/>
      <c r="I563" s="434"/>
      <c r="J563" s="434"/>
      <c r="K563" s="435"/>
      <c r="L563" s="436"/>
      <c r="M563" s="437"/>
      <c r="N563" s="437"/>
      <c r="O563" s="437"/>
      <c r="P563" s="438"/>
      <c r="Q563" s="439"/>
      <c r="R563" s="440"/>
      <c r="S563" s="440"/>
      <c r="T563" s="440"/>
      <c r="U563" s="441"/>
      <c r="V563" s="257"/>
      <c r="W563" s="442"/>
      <c r="X563" s="442"/>
      <c r="Y563" s="442"/>
      <c r="Z563" s="442"/>
      <c r="AA563" s="442"/>
      <c r="AB563" s="442"/>
      <c r="AC563" s="317" t="str">
        <f>IFERROR(VLOOKUP(Z563,【参考】数式用!$A$4:$B$54,2,FALSE),"")</f>
        <v/>
      </c>
      <c r="AD563" s="209"/>
      <c r="AE563" s="208" t="str">
        <f>IF(B563="","",IF(AO563="総合事業","数式を削除して手入力",IFERROR(INDEX(【参考】数式用!$AT$3:$AV$452,MATCH(Q563&amp;V563,【参考】数式用!$AS$3:$AS$452,0),MATCH(VLOOKUP(Z563,【参考】数式用!$AW$2:$AX$53,2,FALSE),【参考】数式用!$AT$2:$AV$2,0)),10)))</f>
        <v/>
      </c>
    </row>
    <row r="564" spans="1:31" ht="49.8" customHeight="1">
      <c r="A564" s="431">
        <f t="shared" si="10"/>
        <v>515</v>
      </c>
      <c r="B564" s="433"/>
      <c r="C564" s="434"/>
      <c r="D564" s="434"/>
      <c r="E564" s="434"/>
      <c r="F564" s="434"/>
      <c r="G564" s="434"/>
      <c r="H564" s="434"/>
      <c r="I564" s="434"/>
      <c r="J564" s="434"/>
      <c r="K564" s="435"/>
      <c r="L564" s="436"/>
      <c r="M564" s="437"/>
      <c r="N564" s="437"/>
      <c r="O564" s="437"/>
      <c r="P564" s="438"/>
      <c r="Q564" s="439"/>
      <c r="R564" s="440"/>
      <c r="S564" s="440"/>
      <c r="T564" s="440"/>
      <c r="U564" s="441"/>
      <c r="V564" s="257"/>
      <c r="W564" s="442"/>
      <c r="X564" s="442"/>
      <c r="Y564" s="442"/>
      <c r="Z564" s="443"/>
      <c r="AA564" s="443"/>
      <c r="AB564" s="443"/>
      <c r="AC564" s="317" t="str">
        <f>IFERROR(VLOOKUP(Z564,【参考】数式用!$A$4:$B$54,2,FALSE),"")</f>
        <v/>
      </c>
      <c r="AD564" s="209"/>
      <c r="AE564" s="208" t="str">
        <f>IF(B564="","",IF(AO564="総合事業","数式を削除して手入力",IFERROR(INDEX(【参考】数式用!$AT$3:$AV$452,MATCH(Q564&amp;V564,【参考】数式用!$AS$3:$AS$452,0),MATCH(VLOOKUP(Z564,【参考】数式用!$AW$2:$AX$53,2,FALSE),【参考】数式用!$AT$2:$AV$2,0)),10)))</f>
        <v/>
      </c>
    </row>
    <row r="565" spans="1:31" ht="49.8" customHeight="1">
      <c r="A565" s="431">
        <f t="shared" si="10"/>
        <v>516</v>
      </c>
      <c r="B565" s="433"/>
      <c r="C565" s="434"/>
      <c r="D565" s="434"/>
      <c r="E565" s="434"/>
      <c r="F565" s="434"/>
      <c r="G565" s="434"/>
      <c r="H565" s="434"/>
      <c r="I565" s="434"/>
      <c r="J565" s="434"/>
      <c r="K565" s="435"/>
      <c r="L565" s="436"/>
      <c r="M565" s="437"/>
      <c r="N565" s="437"/>
      <c r="O565" s="437"/>
      <c r="P565" s="438"/>
      <c r="Q565" s="439"/>
      <c r="R565" s="440"/>
      <c r="S565" s="440"/>
      <c r="T565" s="440"/>
      <c r="U565" s="441"/>
      <c r="V565" s="257"/>
      <c r="W565" s="442"/>
      <c r="X565" s="442"/>
      <c r="Y565" s="442"/>
      <c r="Z565" s="443"/>
      <c r="AA565" s="443"/>
      <c r="AB565" s="443"/>
      <c r="AC565" s="317" t="str">
        <f>IFERROR(VLOOKUP(Z565,【参考】数式用!$A$4:$B$54,2,FALSE),"")</f>
        <v/>
      </c>
      <c r="AD565" s="209"/>
      <c r="AE565" s="208" t="str">
        <f>IF(B565="","",IF(AO565="総合事業","数式を削除して手入力",IFERROR(INDEX(【参考】数式用!$AT$3:$AV$452,MATCH(Q565&amp;V565,【参考】数式用!$AS$3:$AS$452,0),MATCH(VLOOKUP(Z565,【参考】数式用!$AW$2:$AX$53,2,FALSE),【参考】数式用!$AT$2:$AV$2,0)),10)))</f>
        <v/>
      </c>
    </row>
    <row r="566" spans="1:31" ht="49.8" customHeight="1">
      <c r="A566" s="431">
        <f t="shared" si="10"/>
        <v>517</v>
      </c>
      <c r="B566" s="433"/>
      <c r="C566" s="434"/>
      <c r="D566" s="434"/>
      <c r="E566" s="434"/>
      <c r="F566" s="434"/>
      <c r="G566" s="434"/>
      <c r="H566" s="434"/>
      <c r="I566" s="434"/>
      <c r="J566" s="434"/>
      <c r="K566" s="435"/>
      <c r="L566" s="436"/>
      <c r="M566" s="437"/>
      <c r="N566" s="437"/>
      <c r="O566" s="437"/>
      <c r="P566" s="438"/>
      <c r="Q566" s="439"/>
      <c r="R566" s="440"/>
      <c r="S566" s="440"/>
      <c r="T566" s="440"/>
      <c r="U566" s="441"/>
      <c r="V566" s="257"/>
      <c r="W566" s="442"/>
      <c r="X566" s="442"/>
      <c r="Y566" s="442"/>
      <c r="Z566" s="443"/>
      <c r="AA566" s="443"/>
      <c r="AB566" s="443"/>
      <c r="AC566" s="317" t="str">
        <f>IFERROR(VLOOKUP(Z566,【参考】数式用!$A$4:$B$54,2,FALSE),"")</f>
        <v/>
      </c>
      <c r="AD566" s="209"/>
      <c r="AE566" s="208" t="str">
        <f>IF(B566="","",IF(AO566="総合事業","数式を削除して手入力",IFERROR(INDEX(【参考】数式用!$AT$3:$AV$452,MATCH(Q566&amp;V566,【参考】数式用!$AS$3:$AS$452,0),MATCH(VLOOKUP(Z566,【参考】数式用!$AW$2:$AX$53,2,FALSE),【参考】数式用!$AT$2:$AV$2,0)),10)))</f>
        <v/>
      </c>
    </row>
    <row r="567" spans="1:31" ht="49.8" customHeight="1">
      <c r="A567" s="431">
        <f t="shared" si="10"/>
        <v>518</v>
      </c>
      <c r="B567" s="433"/>
      <c r="C567" s="434"/>
      <c r="D567" s="434"/>
      <c r="E567" s="434"/>
      <c r="F567" s="434"/>
      <c r="G567" s="434"/>
      <c r="H567" s="434"/>
      <c r="I567" s="434"/>
      <c r="J567" s="434"/>
      <c r="K567" s="435"/>
      <c r="L567" s="436"/>
      <c r="M567" s="437"/>
      <c r="N567" s="437"/>
      <c r="O567" s="437"/>
      <c r="P567" s="438"/>
      <c r="Q567" s="439"/>
      <c r="R567" s="440"/>
      <c r="S567" s="440"/>
      <c r="T567" s="440"/>
      <c r="U567" s="441"/>
      <c r="V567" s="257"/>
      <c r="W567" s="442"/>
      <c r="X567" s="442"/>
      <c r="Y567" s="442"/>
      <c r="Z567" s="443"/>
      <c r="AA567" s="443"/>
      <c r="AB567" s="443"/>
      <c r="AC567" s="317" t="str">
        <f>IFERROR(VLOOKUP(Z567,【参考】数式用!$A$4:$B$54,2,FALSE),"")</f>
        <v/>
      </c>
      <c r="AD567" s="209"/>
      <c r="AE567" s="208" t="str">
        <f>IF(B567="","",IF(AO567="総合事業","数式を削除して手入力",IFERROR(INDEX(【参考】数式用!$AT$3:$AV$452,MATCH(Q567&amp;V567,【参考】数式用!$AS$3:$AS$452,0),MATCH(VLOOKUP(Z567,【参考】数式用!$AW$2:$AX$53,2,FALSE),【参考】数式用!$AT$2:$AV$2,0)),10)))</f>
        <v/>
      </c>
    </row>
    <row r="568" spans="1:31" ht="49.8" customHeight="1">
      <c r="A568" s="431">
        <f t="shared" si="10"/>
        <v>519</v>
      </c>
      <c r="B568" s="433"/>
      <c r="C568" s="434"/>
      <c r="D568" s="434"/>
      <c r="E568" s="434"/>
      <c r="F568" s="434"/>
      <c r="G568" s="434"/>
      <c r="H568" s="434"/>
      <c r="I568" s="434"/>
      <c r="J568" s="434"/>
      <c r="K568" s="435"/>
      <c r="L568" s="436"/>
      <c r="M568" s="437"/>
      <c r="N568" s="437"/>
      <c r="O568" s="437"/>
      <c r="P568" s="438"/>
      <c r="Q568" s="439"/>
      <c r="R568" s="440"/>
      <c r="S568" s="440"/>
      <c r="T568" s="440"/>
      <c r="U568" s="441"/>
      <c r="V568" s="257"/>
      <c r="W568" s="442"/>
      <c r="X568" s="442"/>
      <c r="Y568" s="442"/>
      <c r="Z568" s="443"/>
      <c r="AA568" s="443"/>
      <c r="AB568" s="443"/>
      <c r="AC568" s="317" t="str">
        <f>IFERROR(VLOOKUP(Z568,【参考】数式用!$A$4:$B$54,2,FALSE),"")</f>
        <v/>
      </c>
      <c r="AD568" s="209"/>
      <c r="AE568" s="208" t="str">
        <f>IF(B568="","",IF(AO568="総合事業","数式を削除して手入力",IFERROR(INDEX(【参考】数式用!$AT$3:$AV$452,MATCH(Q568&amp;V568,【参考】数式用!$AS$3:$AS$452,0),MATCH(VLOOKUP(Z568,【参考】数式用!$AW$2:$AX$53,2,FALSE),【参考】数式用!$AT$2:$AV$2,0)),10)))</f>
        <v/>
      </c>
    </row>
    <row r="569" spans="1:31" ht="49.8" customHeight="1">
      <c r="A569" s="431">
        <f t="shared" si="10"/>
        <v>520</v>
      </c>
      <c r="B569" s="433"/>
      <c r="C569" s="434"/>
      <c r="D569" s="434"/>
      <c r="E569" s="434"/>
      <c r="F569" s="434"/>
      <c r="G569" s="434"/>
      <c r="H569" s="434"/>
      <c r="I569" s="434"/>
      <c r="J569" s="434"/>
      <c r="K569" s="435"/>
      <c r="L569" s="436"/>
      <c r="M569" s="437"/>
      <c r="N569" s="437"/>
      <c r="O569" s="437"/>
      <c r="P569" s="438"/>
      <c r="Q569" s="439"/>
      <c r="R569" s="440"/>
      <c r="S569" s="440"/>
      <c r="T569" s="440"/>
      <c r="U569" s="441"/>
      <c r="V569" s="257"/>
      <c r="W569" s="442"/>
      <c r="X569" s="442"/>
      <c r="Y569" s="442"/>
      <c r="Z569" s="443"/>
      <c r="AA569" s="443"/>
      <c r="AB569" s="443"/>
      <c r="AC569" s="317" t="str">
        <f>IFERROR(VLOOKUP(Z569,【参考】数式用!$A$4:$B$54,2,FALSE),"")</f>
        <v/>
      </c>
      <c r="AD569" s="209"/>
      <c r="AE569" s="208" t="str">
        <f>IF(B569="","",IF(AO569="総合事業","数式を削除して手入力",IFERROR(INDEX(【参考】数式用!$AT$3:$AV$452,MATCH(Q569&amp;V569,【参考】数式用!$AS$3:$AS$452,0),MATCH(VLOOKUP(Z569,【参考】数式用!$AW$2:$AX$53,2,FALSE),【参考】数式用!$AT$2:$AV$2,0)),10)))</f>
        <v/>
      </c>
    </row>
    <row r="570" spans="1:31" ht="49.8" customHeight="1">
      <c r="A570" s="431">
        <f t="shared" si="10"/>
        <v>521</v>
      </c>
      <c r="B570" s="433"/>
      <c r="C570" s="434"/>
      <c r="D570" s="434"/>
      <c r="E570" s="434"/>
      <c r="F570" s="434"/>
      <c r="G570" s="434"/>
      <c r="H570" s="434"/>
      <c r="I570" s="434"/>
      <c r="J570" s="434"/>
      <c r="K570" s="435"/>
      <c r="L570" s="436"/>
      <c r="M570" s="437"/>
      <c r="N570" s="437"/>
      <c r="O570" s="437"/>
      <c r="P570" s="438"/>
      <c r="Q570" s="439"/>
      <c r="R570" s="440"/>
      <c r="S570" s="440"/>
      <c r="T570" s="440"/>
      <c r="U570" s="441"/>
      <c r="V570" s="257"/>
      <c r="W570" s="442"/>
      <c r="X570" s="442"/>
      <c r="Y570" s="442"/>
      <c r="Z570" s="443"/>
      <c r="AA570" s="443"/>
      <c r="AB570" s="443"/>
      <c r="AC570" s="317" t="str">
        <f>IFERROR(VLOOKUP(Z570,【参考】数式用!$A$4:$B$54,2,FALSE),"")</f>
        <v/>
      </c>
      <c r="AD570" s="209"/>
      <c r="AE570" s="208" t="str">
        <f>IF(B570="","",IF(AO570="総合事業","数式を削除して手入力",IFERROR(INDEX(【参考】数式用!$AT$3:$AV$452,MATCH(Q570&amp;V570,【参考】数式用!$AS$3:$AS$452,0),MATCH(VLOOKUP(Z570,【参考】数式用!$AW$2:$AX$53,2,FALSE),【参考】数式用!$AT$2:$AV$2,0)),10)))</f>
        <v/>
      </c>
    </row>
    <row r="571" spans="1:31" ht="49.8" customHeight="1">
      <c r="A571" s="431">
        <f t="shared" si="10"/>
        <v>522</v>
      </c>
      <c r="B571" s="433"/>
      <c r="C571" s="434"/>
      <c r="D571" s="434"/>
      <c r="E571" s="434"/>
      <c r="F571" s="434"/>
      <c r="G571" s="434"/>
      <c r="H571" s="434"/>
      <c r="I571" s="434"/>
      <c r="J571" s="434"/>
      <c r="K571" s="435"/>
      <c r="L571" s="436"/>
      <c r="M571" s="437"/>
      <c r="N571" s="437"/>
      <c r="O571" s="437"/>
      <c r="P571" s="438"/>
      <c r="Q571" s="439"/>
      <c r="R571" s="440"/>
      <c r="S571" s="440"/>
      <c r="T571" s="440"/>
      <c r="U571" s="441"/>
      <c r="V571" s="257"/>
      <c r="W571" s="442"/>
      <c r="X571" s="442"/>
      <c r="Y571" s="442"/>
      <c r="Z571" s="443"/>
      <c r="AA571" s="443"/>
      <c r="AB571" s="443"/>
      <c r="AC571" s="317" t="str">
        <f>IFERROR(VLOOKUP(Z571,【参考】数式用!$A$4:$B$54,2,FALSE),"")</f>
        <v/>
      </c>
      <c r="AD571" s="209"/>
      <c r="AE571" s="208" t="str">
        <f>IF(B571="","",IF(AO571="総合事業","数式を削除して手入力",IFERROR(INDEX(【参考】数式用!$AT$3:$AV$452,MATCH(Q571&amp;V571,【参考】数式用!$AS$3:$AS$452,0),MATCH(VLOOKUP(Z571,【参考】数式用!$AW$2:$AX$53,2,FALSE),【参考】数式用!$AT$2:$AV$2,0)),10)))</f>
        <v/>
      </c>
    </row>
    <row r="572" spans="1:31" ht="49.8" customHeight="1">
      <c r="A572" s="431">
        <f t="shared" si="10"/>
        <v>523</v>
      </c>
      <c r="B572" s="433"/>
      <c r="C572" s="434"/>
      <c r="D572" s="434"/>
      <c r="E572" s="434"/>
      <c r="F572" s="434"/>
      <c r="G572" s="434"/>
      <c r="H572" s="434"/>
      <c r="I572" s="434"/>
      <c r="J572" s="434"/>
      <c r="K572" s="435"/>
      <c r="L572" s="436"/>
      <c r="M572" s="437"/>
      <c r="N572" s="437"/>
      <c r="O572" s="437"/>
      <c r="P572" s="438"/>
      <c r="Q572" s="439"/>
      <c r="R572" s="440"/>
      <c r="S572" s="440"/>
      <c r="T572" s="440"/>
      <c r="U572" s="441"/>
      <c r="V572" s="257"/>
      <c r="W572" s="442"/>
      <c r="X572" s="442"/>
      <c r="Y572" s="442"/>
      <c r="Z572" s="443"/>
      <c r="AA572" s="443"/>
      <c r="AB572" s="443"/>
      <c r="AC572" s="317" t="str">
        <f>IFERROR(VLOOKUP(Z572,【参考】数式用!$A$4:$B$54,2,FALSE),"")</f>
        <v/>
      </c>
      <c r="AD572" s="209"/>
      <c r="AE572" s="208" t="str">
        <f>IF(B572="","",IF(AO572="総合事業","数式を削除して手入力",IFERROR(INDEX(【参考】数式用!$AT$3:$AV$452,MATCH(Q572&amp;V572,【参考】数式用!$AS$3:$AS$452,0),MATCH(VLOOKUP(Z572,【参考】数式用!$AW$2:$AX$53,2,FALSE),【参考】数式用!$AT$2:$AV$2,0)),10)))</f>
        <v/>
      </c>
    </row>
    <row r="573" spans="1:31" ht="49.8" customHeight="1">
      <c r="A573" s="431">
        <f t="shared" si="10"/>
        <v>524</v>
      </c>
      <c r="B573" s="433"/>
      <c r="C573" s="434"/>
      <c r="D573" s="434"/>
      <c r="E573" s="434"/>
      <c r="F573" s="434"/>
      <c r="G573" s="434"/>
      <c r="H573" s="434"/>
      <c r="I573" s="434"/>
      <c r="J573" s="434"/>
      <c r="K573" s="435"/>
      <c r="L573" s="436"/>
      <c r="M573" s="437"/>
      <c r="N573" s="437"/>
      <c r="O573" s="437"/>
      <c r="P573" s="438"/>
      <c r="Q573" s="439"/>
      <c r="R573" s="440"/>
      <c r="S573" s="440"/>
      <c r="T573" s="440"/>
      <c r="U573" s="441"/>
      <c r="V573" s="257"/>
      <c r="W573" s="442"/>
      <c r="X573" s="442"/>
      <c r="Y573" s="442"/>
      <c r="Z573" s="443"/>
      <c r="AA573" s="443"/>
      <c r="AB573" s="443"/>
      <c r="AC573" s="317" t="str">
        <f>IFERROR(VLOOKUP(Z573,【参考】数式用!$A$4:$B$54,2,FALSE),"")</f>
        <v/>
      </c>
      <c r="AD573" s="209"/>
      <c r="AE573" s="208" t="str">
        <f>IF(B573="","",IF(AO573="総合事業","数式を削除して手入力",IFERROR(INDEX(【参考】数式用!$AT$3:$AV$452,MATCH(Q573&amp;V573,【参考】数式用!$AS$3:$AS$452,0),MATCH(VLOOKUP(Z573,【参考】数式用!$AW$2:$AX$53,2,FALSE),【参考】数式用!$AT$2:$AV$2,0)),10)))</f>
        <v/>
      </c>
    </row>
    <row r="574" spans="1:31" ht="49.8" customHeight="1">
      <c r="A574" s="431">
        <f t="shared" si="10"/>
        <v>525</v>
      </c>
      <c r="B574" s="433"/>
      <c r="C574" s="434"/>
      <c r="D574" s="434"/>
      <c r="E574" s="434"/>
      <c r="F574" s="434"/>
      <c r="G574" s="434"/>
      <c r="H574" s="434"/>
      <c r="I574" s="434"/>
      <c r="J574" s="434"/>
      <c r="K574" s="435"/>
      <c r="L574" s="436"/>
      <c r="M574" s="437"/>
      <c r="N574" s="437"/>
      <c r="O574" s="437"/>
      <c r="P574" s="438"/>
      <c r="Q574" s="439"/>
      <c r="R574" s="440"/>
      <c r="S574" s="440"/>
      <c r="T574" s="440"/>
      <c r="U574" s="441"/>
      <c r="V574" s="257"/>
      <c r="W574" s="442"/>
      <c r="X574" s="442"/>
      <c r="Y574" s="442"/>
      <c r="Z574" s="443"/>
      <c r="AA574" s="443"/>
      <c r="AB574" s="443"/>
      <c r="AC574" s="317" t="str">
        <f>IFERROR(VLOOKUP(Z574,【参考】数式用!$A$4:$B$54,2,FALSE),"")</f>
        <v/>
      </c>
      <c r="AD574" s="209"/>
      <c r="AE574" s="208" t="str">
        <f>IF(B574="","",IF(AO574="総合事業","数式を削除して手入力",IFERROR(INDEX(【参考】数式用!$AT$3:$AV$452,MATCH(Q574&amp;V574,【参考】数式用!$AS$3:$AS$452,0),MATCH(VLOOKUP(Z574,【参考】数式用!$AW$2:$AX$53,2,FALSE),【参考】数式用!$AT$2:$AV$2,0)),10)))</f>
        <v/>
      </c>
    </row>
    <row r="575" spans="1:31" ht="49.8" customHeight="1">
      <c r="A575" s="431">
        <f t="shared" si="10"/>
        <v>526</v>
      </c>
      <c r="B575" s="433"/>
      <c r="C575" s="434"/>
      <c r="D575" s="434"/>
      <c r="E575" s="434"/>
      <c r="F575" s="434"/>
      <c r="G575" s="434"/>
      <c r="H575" s="434"/>
      <c r="I575" s="434"/>
      <c r="J575" s="434"/>
      <c r="K575" s="435"/>
      <c r="L575" s="436"/>
      <c r="M575" s="437"/>
      <c r="N575" s="437"/>
      <c r="O575" s="437"/>
      <c r="P575" s="438"/>
      <c r="Q575" s="439"/>
      <c r="R575" s="440"/>
      <c r="S575" s="440"/>
      <c r="T575" s="440"/>
      <c r="U575" s="441"/>
      <c r="V575" s="257"/>
      <c r="W575" s="442"/>
      <c r="X575" s="442"/>
      <c r="Y575" s="442"/>
      <c r="Z575" s="443"/>
      <c r="AA575" s="443"/>
      <c r="AB575" s="443"/>
      <c r="AC575" s="317" t="str">
        <f>IFERROR(VLOOKUP(Z575,【参考】数式用!$A$4:$B$54,2,FALSE),"")</f>
        <v/>
      </c>
      <c r="AD575" s="209"/>
      <c r="AE575" s="208" t="str">
        <f>IF(B575="","",IF(AO575="総合事業","数式を削除して手入力",IFERROR(INDEX(【参考】数式用!$AT$3:$AV$452,MATCH(Q575&amp;V575,【参考】数式用!$AS$3:$AS$452,0),MATCH(VLOOKUP(Z575,【参考】数式用!$AW$2:$AX$53,2,FALSE),【参考】数式用!$AT$2:$AV$2,0)),10)))</f>
        <v/>
      </c>
    </row>
    <row r="576" spans="1:31" ht="49.8" customHeight="1">
      <c r="A576" s="431">
        <f t="shared" si="10"/>
        <v>527</v>
      </c>
      <c r="B576" s="433"/>
      <c r="C576" s="434"/>
      <c r="D576" s="434"/>
      <c r="E576" s="434"/>
      <c r="F576" s="434"/>
      <c r="G576" s="434"/>
      <c r="H576" s="434"/>
      <c r="I576" s="434"/>
      <c r="J576" s="434"/>
      <c r="K576" s="435"/>
      <c r="L576" s="436"/>
      <c r="M576" s="437"/>
      <c r="N576" s="437"/>
      <c r="O576" s="437"/>
      <c r="P576" s="438"/>
      <c r="Q576" s="439"/>
      <c r="R576" s="440"/>
      <c r="S576" s="440"/>
      <c r="T576" s="440"/>
      <c r="U576" s="441"/>
      <c r="V576" s="257"/>
      <c r="W576" s="442"/>
      <c r="X576" s="442"/>
      <c r="Y576" s="442"/>
      <c r="Z576" s="443"/>
      <c r="AA576" s="443"/>
      <c r="AB576" s="443"/>
      <c r="AC576" s="317" t="str">
        <f>IFERROR(VLOOKUP(Z576,【参考】数式用!$A$4:$B$54,2,FALSE),"")</f>
        <v/>
      </c>
      <c r="AD576" s="209"/>
      <c r="AE576" s="208" t="str">
        <f>IF(B576="","",IF(AO576="総合事業","数式を削除して手入力",IFERROR(INDEX(【参考】数式用!$AT$3:$AV$452,MATCH(Q576&amp;V576,【参考】数式用!$AS$3:$AS$452,0),MATCH(VLOOKUP(Z576,【参考】数式用!$AW$2:$AX$53,2,FALSE),【参考】数式用!$AT$2:$AV$2,0)),10)))</f>
        <v/>
      </c>
    </row>
    <row r="577" spans="1:31" ht="49.8" customHeight="1">
      <c r="A577" s="431">
        <f t="shared" si="10"/>
        <v>528</v>
      </c>
      <c r="B577" s="433"/>
      <c r="C577" s="434"/>
      <c r="D577" s="434"/>
      <c r="E577" s="434"/>
      <c r="F577" s="434"/>
      <c r="G577" s="434"/>
      <c r="H577" s="434"/>
      <c r="I577" s="434"/>
      <c r="J577" s="434"/>
      <c r="K577" s="435"/>
      <c r="L577" s="436"/>
      <c r="M577" s="437"/>
      <c r="N577" s="437"/>
      <c r="O577" s="437"/>
      <c r="P577" s="438"/>
      <c r="Q577" s="439"/>
      <c r="R577" s="440"/>
      <c r="S577" s="440"/>
      <c r="T577" s="440"/>
      <c r="U577" s="441"/>
      <c r="V577" s="257"/>
      <c r="W577" s="442"/>
      <c r="X577" s="442"/>
      <c r="Y577" s="442"/>
      <c r="Z577" s="443"/>
      <c r="AA577" s="443"/>
      <c r="AB577" s="443"/>
      <c r="AC577" s="317" t="str">
        <f>IFERROR(VLOOKUP(Z577,【参考】数式用!$A$4:$B$54,2,FALSE),"")</f>
        <v/>
      </c>
      <c r="AD577" s="209"/>
      <c r="AE577" s="208" t="str">
        <f>IF(B577="","",IF(AO577="総合事業","数式を削除して手入力",IFERROR(INDEX(【参考】数式用!$AT$3:$AV$452,MATCH(Q577&amp;V577,【参考】数式用!$AS$3:$AS$452,0),MATCH(VLOOKUP(Z577,【参考】数式用!$AW$2:$AX$53,2,FALSE),【参考】数式用!$AT$2:$AV$2,0)),10)))</f>
        <v/>
      </c>
    </row>
    <row r="578" spans="1:31" ht="49.8" customHeight="1">
      <c r="A578" s="431">
        <f t="shared" si="10"/>
        <v>529</v>
      </c>
      <c r="B578" s="433"/>
      <c r="C578" s="434"/>
      <c r="D578" s="434"/>
      <c r="E578" s="434"/>
      <c r="F578" s="434"/>
      <c r="G578" s="434"/>
      <c r="H578" s="434"/>
      <c r="I578" s="434"/>
      <c r="J578" s="434"/>
      <c r="K578" s="435"/>
      <c r="L578" s="436"/>
      <c r="M578" s="437"/>
      <c r="N578" s="437"/>
      <c r="O578" s="437"/>
      <c r="P578" s="438"/>
      <c r="Q578" s="439"/>
      <c r="R578" s="440"/>
      <c r="S578" s="440"/>
      <c r="T578" s="440"/>
      <c r="U578" s="441"/>
      <c r="V578" s="257"/>
      <c r="W578" s="442"/>
      <c r="X578" s="442"/>
      <c r="Y578" s="442"/>
      <c r="Z578" s="443"/>
      <c r="AA578" s="443"/>
      <c r="AB578" s="443"/>
      <c r="AC578" s="317" t="str">
        <f>IFERROR(VLOOKUP(Z578,【参考】数式用!$A$4:$B$54,2,FALSE),"")</f>
        <v/>
      </c>
      <c r="AD578" s="209"/>
      <c r="AE578" s="208" t="str">
        <f>IF(B578="","",IF(AO578="総合事業","数式を削除して手入力",IFERROR(INDEX(【参考】数式用!$AT$3:$AV$452,MATCH(Q578&amp;V578,【参考】数式用!$AS$3:$AS$452,0),MATCH(VLOOKUP(Z578,【参考】数式用!$AW$2:$AX$53,2,FALSE),【参考】数式用!$AT$2:$AV$2,0)),10)))</f>
        <v/>
      </c>
    </row>
    <row r="579" spans="1:31" ht="49.8" customHeight="1">
      <c r="A579" s="431">
        <f t="shared" si="10"/>
        <v>530</v>
      </c>
      <c r="B579" s="433"/>
      <c r="C579" s="434"/>
      <c r="D579" s="434"/>
      <c r="E579" s="434"/>
      <c r="F579" s="434"/>
      <c r="G579" s="434"/>
      <c r="H579" s="434"/>
      <c r="I579" s="434"/>
      <c r="J579" s="434"/>
      <c r="K579" s="435"/>
      <c r="L579" s="436"/>
      <c r="M579" s="437"/>
      <c r="N579" s="437"/>
      <c r="O579" s="437"/>
      <c r="P579" s="438"/>
      <c r="Q579" s="439"/>
      <c r="R579" s="440"/>
      <c r="S579" s="440"/>
      <c r="T579" s="440"/>
      <c r="U579" s="441"/>
      <c r="V579" s="257"/>
      <c r="W579" s="442"/>
      <c r="X579" s="442"/>
      <c r="Y579" s="442"/>
      <c r="Z579" s="443"/>
      <c r="AA579" s="443"/>
      <c r="AB579" s="443"/>
      <c r="AC579" s="317" t="str">
        <f>IFERROR(VLOOKUP(Z579,【参考】数式用!$A$4:$B$54,2,FALSE),"")</f>
        <v/>
      </c>
      <c r="AD579" s="209"/>
      <c r="AE579" s="208" t="str">
        <f>IF(B579="","",IF(AO579="総合事業","数式を削除して手入力",IFERROR(INDEX(【参考】数式用!$AT$3:$AV$452,MATCH(Q579&amp;V579,【参考】数式用!$AS$3:$AS$452,0),MATCH(VLOOKUP(Z579,【参考】数式用!$AW$2:$AX$53,2,FALSE),【参考】数式用!$AT$2:$AV$2,0)),10)))</f>
        <v/>
      </c>
    </row>
    <row r="580" spans="1:31" ht="49.8" customHeight="1">
      <c r="A580" s="431">
        <f t="shared" si="10"/>
        <v>531</v>
      </c>
      <c r="B580" s="433"/>
      <c r="C580" s="434"/>
      <c r="D580" s="434"/>
      <c r="E580" s="434"/>
      <c r="F580" s="434"/>
      <c r="G580" s="434"/>
      <c r="H580" s="434"/>
      <c r="I580" s="434"/>
      <c r="J580" s="434"/>
      <c r="K580" s="435"/>
      <c r="L580" s="436"/>
      <c r="M580" s="437"/>
      <c r="N580" s="437"/>
      <c r="O580" s="437"/>
      <c r="P580" s="438"/>
      <c r="Q580" s="439"/>
      <c r="R580" s="440"/>
      <c r="S580" s="440"/>
      <c r="T580" s="440"/>
      <c r="U580" s="441"/>
      <c r="V580" s="257"/>
      <c r="W580" s="442"/>
      <c r="X580" s="442"/>
      <c r="Y580" s="442"/>
      <c r="Z580" s="443"/>
      <c r="AA580" s="443"/>
      <c r="AB580" s="443"/>
      <c r="AC580" s="317" t="str">
        <f>IFERROR(VLOOKUP(Z580,【参考】数式用!$A$4:$B$54,2,FALSE),"")</f>
        <v/>
      </c>
      <c r="AD580" s="209"/>
      <c r="AE580" s="208" t="str">
        <f>IF(B580="","",IF(AO580="総合事業","数式を削除して手入力",IFERROR(INDEX(【参考】数式用!$AT$3:$AV$452,MATCH(Q580&amp;V580,【参考】数式用!$AS$3:$AS$452,0),MATCH(VLOOKUP(Z580,【参考】数式用!$AW$2:$AX$53,2,FALSE),【参考】数式用!$AT$2:$AV$2,0)),10)))</f>
        <v/>
      </c>
    </row>
    <row r="581" spans="1:31" ht="49.8" customHeight="1">
      <c r="A581" s="431">
        <f t="shared" si="10"/>
        <v>532</v>
      </c>
      <c r="B581" s="433"/>
      <c r="C581" s="434"/>
      <c r="D581" s="434"/>
      <c r="E581" s="434"/>
      <c r="F581" s="434"/>
      <c r="G581" s="434"/>
      <c r="H581" s="434"/>
      <c r="I581" s="434"/>
      <c r="J581" s="434"/>
      <c r="K581" s="435"/>
      <c r="L581" s="436"/>
      <c r="M581" s="437"/>
      <c r="N581" s="437"/>
      <c r="O581" s="437"/>
      <c r="P581" s="438"/>
      <c r="Q581" s="439"/>
      <c r="R581" s="440"/>
      <c r="S581" s="440"/>
      <c r="T581" s="440"/>
      <c r="U581" s="441"/>
      <c r="V581" s="257"/>
      <c r="W581" s="442"/>
      <c r="X581" s="442"/>
      <c r="Y581" s="442"/>
      <c r="Z581" s="443"/>
      <c r="AA581" s="443"/>
      <c r="AB581" s="443"/>
      <c r="AC581" s="317" t="str">
        <f>IFERROR(VLOOKUP(Z581,【参考】数式用!$A$4:$B$54,2,FALSE),"")</f>
        <v/>
      </c>
      <c r="AD581" s="209"/>
      <c r="AE581" s="208" t="str">
        <f>IF(B581="","",IF(AO581="総合事業","数式を削除して手入力",IFERROR(INDEX(【参考】数式用!$AT$3:$AV$452,MATCH(Q581&amp;V581,【参考】数式用!$AS$3:$AS$452,0),MATCH(VLOOKUP(Z581,【参考】数式用!$AW$2:$AX$53,2,FALSE),【参考】数式用!$AT$2:$AV$2,0)),10)))</f>
        <v/>
      </c>
    </row>
    <row r="582" spans="1:31" ht="49.8" customHeight="1">
      <c r="A582" s="431">
        <f t="shared" si="10"/>
        <v>533</v>
      </c>
      <c r="B582" s="433"/>
      <c r="C582" s="434"/>
      <c r="D582" s="434"/>
      <c r="E582" s="434"/>
      <c r="F582" s="434"/>
      <c r="G582" s="434"/>
      <c r="H582" s="434"/>
      <c r="I582" s="434"/>
      <c r="J582" s="434"/>
      <c r="K582" s="435"/>
      <c r="L582" s="436"/>
      <c r="M582" s="437"/>
      <c r="N582" s="437"/>
      <c r="O582" s="437"/>
      <c r="P582" s="438"/>
      <c r="Q582" s="439"/>
      <c r="R582" s="440"/>
      <c r="S582" s="440"/>
      <c r="T582" s="440"/>
      <c r="U582" s="441"/>
      <c r="V582" s="257"/>
      <c r="W582" s="442"/>
      <c r="X582" s="442"/>
      <c r="Y582" s="442"/>
      <c r="Z582" s="443"/>
      <c r="AA582" s="443"/>
      <c r="AB582" s="443"/>
      <c r="AC582" s="317" t="str">
        <f>IFERROR(VLOOKUP(Z582,【参考】数式用!$A$4:$B$54,2,FALSE),"")</f>
        <v/>
      </c>
      <c r="AD582" s="209"/>
      <c r="AE582" s="208" t="str">
        <f>IF(B582="","",IF(AO582="総合事業","数式を削除して手入力",IFERROR(INDEX(【参考】数式用!$AT$3:$AV$452,MATCH(Q582&amp;V582,【参考】数式用!$AS$3:$AS$452,0),MATCH(VLOOKUP(Z582,【参考】数式用!$AW$2:$AX$53,2,FALSE),【参考】数式用!$AT$2:$AV$2,0)),10)))</f>
        <v/>
      </c>
    </row>
    <row r="583" spans="1:31" ht="49.8" customHeight="1">
      <c r="A583" s="431">
        <f t="shared" si="10"/>
        <v>534</v>
      </c>
      <c r="B583" s="433"/>
      <c r="C583" s="434"/>
      <c r="D583" s="434"/>
      <c r="E583" s="434"/>
      <c r="F583" s="434"/>
      <c r="G583" s="434"/>
      <c r="H583" s="434"/>
      <c r="I583" s="434"/>
      <c r="J583" s="434"/>
      <c r="K583" s="435"/>
      <c r="L583" s="436"/>
      <c r="M583" s="437"/>
      <c r="N583" s="437"/>
      <c r="O583" s="437"/>
      <c r="P583" s="438"/>
      <c r="Q583" s="439"/>
      <c r="R583" s="440"/>
      <c r="S583" s="440"/>
      <c r="T583" s="440"/>
      <c r="U583" s="441"/>
      <c r="V583" s="257"/>
      <c r="W583" s="442"/>
      <c r="X583" s="442"/>
      <c r="Y583" s="442"/>
      <c r="Z583" s="443"/>
      <c r="AA583" s="443"/>
      <c r="AB583" s="443"/>
      <c r="AC583" s="317" t="str">
        <f>IFERROR(VLOOKUP(Z583,【参考】数式用!$A$4:$B$54,2,FALSE),"")</f>
        <v/>
      </c>
      <c r="AD583" s="209"/>
      <c r="AE583" s="208" t="str">
        <f>IF(B583="","",IF(AO583="総合事業","数式を削除して手入力",IFERROR(INDEX(【参考】数式用!$AT$3:$AV$452,MATCH(Q583&amp;V583,【参考】数式用!$AS$3:$AS$452,0),MATCH(VLOOKUP(Z583,【参考】数式用!$AW$2:$AX$53,2,FALSE),【参考】数式用!$AT$2:$AV$2,0)),10)))</f>
        <v/>
      </c>
    </row>
    <row r="584" spans="1:31" ht="49.8" customHeight="1">
      <c r="A584" s="431">
        <f t="shared" si="10"/>
        <v>535</v>
      </c>
      <c r="B584" s="433"/>
      <c r="C584" s="434"/>
      <c r="D584" s="434"/>
      <c r="E584" s="434"/>
      <c r="F584" s="434"/>
      <c r="G584" s="434"/>
      <c r="H584" s="434"/>
      <c r="I584" s="434"/>
      <c r="J584" s="434"/>
      <c r="K584" s="435"/>
      <c r="L584" s="436"/>
      <c r="M584" s="437"/>
      <c r="N584" s="437"/>
      <c r="O584" s="437"/>
      <c r="P584" s="438"/>
      <c r="Q584" s="439"/>
      <c r="R584" s="440"/>
      <c r="S584" s="440"/>
      <c r="T584" s="440"/>
      <c r="U584" s="441"/>
      <c r="V584" s="257"/>
      <c r="W584" s="442"/>
      <c r="X584" s="442"/>
      <c r="Y584" s="442"/>
      <c r="Z584" s="443"/>
      <c r="AA584" s="443"/>
      <c r="AB584" s="443"/>
      <c r="AC584" s="317" t="str">
        <f>IFERROR(VLOOKUP(Z584,【参考】数式用!$A$4:$B$54,2,FALSE),"")</f>
        <v/>
      </c>
      <c r="AD584" s="209"/>
      <c r="AE584" s="208" t="str">
        <f>IF(B584="","",IF(AO584="総合事業","数式を削除して手入力",IFERROR(INDEX(【参考】数式用!$AT$3:$AV$452,MATCH(Q584&amp;V584,【参考】数式用!$AS$3:$AS$452,0),MATCH(VLOOKUP(Z584,【参考】数式用!$AW$2:$AX$53,2,FALSE),【参考】数式用!$AT$2:$AV$2,0)),10)))</f>
        <v/>
      </c>
    </row>
    <row r="585" spans="1:31" ht="49.8" customHeight="1">
      <c r="A585" s="431">
        <f t="shared" si="10"/>
        <v>536</v>
      </c>
      <c r="B585" s="433"/>
      <c r="C585" s="434"/>
      <c r="D585" s="434"/>
      <c r="E585" s="434"/>
      <c r="F585" s="434"/>
      <c r="G585" s="434"/>
      <c r="H585" s="434"/>
      <c r="I585" s="434"/>
      <c r="J585" s="434"/>
      <c r="K585" s="435"/>
      <c r="L585" s="436"/>
      <c r="M585" s="437"/>
      <c r="N585" s="437"/>
      <c r="O585" s="437"/>
      <c r="P585" s="438"/>
      <c r="Q585" s="439"/>
      <c r="R585" s="440"/>
      <c r="S585" s="440"/>
      <c r="T585" s="440"/>
      <c r="U585" s="441"/>
      <c r="V585" s="257"/>
      <c r="W585" s="442"/>
      <c r="X585" s="442"/>
      <c r="Y585" s="442"/>
      <c r="Z585" s="443"/>
      <c r="AA585" s="443"/>
      <c r="AB585" s="443"/>
      <c r="AC585" s="317" t="str">
        <f>IFERROR(VLOOKUP(Z585,【参考】数式用!$A$4:$B$54,2,FALSE),"")</f>
        <v/>
      </c>
      <c r="AD585" s="209"/>
      <c r="AE585" s="208" t="str">
        <f>IF(B585="","",IF(AO585="総合事業","数式を削除して手入力",IFERROR(INDEX(【参考】数式用!$AT$3:$AV$452,MATCH(Q585&amp;V585,【参考】数式用!$AS$3:$AS$452,0),MATCH(VLOOKUP(Z585,【参考】数式用!$AW$2:$AX$53,2,FALSE),【参考】数式用!$AT$2:$AV$2,0)),10)))</f>
        <v/>
      </c>
    </row>
    <row r="586" spans="1:31" ht="49.8" customHeight="1">
      <c r="A586" s="431">
        <f t="shared" si="10"/>
        <v>537</v>
      </c>
      <c r="B586" s="433"/>
      <c r="C586" s="434"/>
      <c r="D586" s="434"/>
      <c r="E586" s="434"/>
      <c r="F586" s="434"/>
      <c r="G586" s="434"/>
      <c r="H586" s="434"/>
      <c r="I586" s="434"/>
      <c r="J586" s="434"/>
      <c r="K586" s="435"/>
      <c r="L586" s="436"/>
      <c r="M586" s="437"/>
      <c r="N586" s="437"/>
      <c r="O586" s="437"/>
      <c r="P586" s="438"/>
      <c r="Q586" s="439"/>
      <c r="R586" s="440"/>
      <c r="S586" s="440"/>
      <c r="T586" s="440"/>
      <c r="U586" s="441"/>
      <c r="V586" s="257"/>
      <c r="W586" s="442"/>
      <c r="X586" s="442"/>
      <c r="Y586" s="442"/>
      <c r="Z586" s="443"/>
      <c r="AA586" s="443"/>
      <c r="AB586" s="443"/>
      <c r="AC586" s="317" t="str">
        <f>IFERROR(VLOOKUP(Z586,【参考】数式用!$A$4:$B$54,2,FALSE),"")</f>
        <v/>
      </c>
      <c r="AD586" s="209"/>
      <c r="AE586" s="208" t="str">
        <f>IF(B586="","",IF(AO586="総合事業","数式を削除して手入力",IFERROR(INDEX(【参考】数式用!$AT$3:$AV$452,MATCH(Q586&amp;V586,【参考】数式用!$AS$3:$AS$452,0),MATCH(VLOOKUP(Z586,【参考】数式用!$AW$2:$AX$53,2,FALSE),【参考】数式用!$AT$2:$AV$2,0)),10)))</f>
        <v/>
      </c>
    </row>
    <row r="587" spans="1:31" ht="49.8" customHeight="1">
      <c r="A587" s="431">
        <f t="shared" si="10"/>
        <v>538</v>
      </c>
      <c r="B587" s="433"/>
      <c r="C587" s="434"/>
      <c r="D587" s="434"/>
      <c r="E587" s="434"/>
      <c r="F587" s="434"/>
      <c r="G587" s="434"/>
      <c r="H587" s="434"/>
      <c r="I587" s="434"/>
      <c r="J587" s="434"/>
      <c r="K587" s="435"/>
      <c r="L587" s="436"/>
      <c r="M587" s="437"/>
      <c r="N587" s="437"/>
      <c r="O587" s="437"/>
      <c r="P587" s="438"/>
      <c r="Q587" s="439"/>
      <c r="R587" s="440"/>
      <c r="S587" s="440"/>
      <c r="T587" s="440"/>
      <c r="U587" s="441"/>
      <c r="V587" s="257"/>
      <c r="W587" s="442"/>
      <c r="X587" s="442"/>
      <c r="Y587" s="442"/>
      <c r="Z587" s="443"/>
      <c r="AA587" s="443"/>
      <c r="AB587" s="443"/>
      <c r="AC587" s="317" t="str">
        <f>IFERROR(VLOOKUP(Z587,【参考】数式用!$A$4:$B$54,2,FALSE),"")</f>
        <v/>
      </c>
      <c r="AD587" s="209"/>
      <c r="AE587" s="208" t="str">
        <f>IF(B587="","",IF(AO587="総合事業","数式を削除して手入力",IFERROR(INDEX(【参考】数式用!$AT$3:$AV$452,MATCH(Q587&amp;V587,【参考】数式用!$AS$3:$AS$452,0),MATCH(VLOOKUP(Z587,【参考】数式用!$AW$2:$AX$53,2,FALSE),【参考】数式用!$AT$2:$AV$2,0)),10)))</f>
        <v/>
      </c>
    </row>
    <row r="588" spans="1:31" ht="49.8" customHeight="1">
      <c r="A588" s="431">
        <f t="shared" si="10"/>
        <v>539</v>
      </c>
      <c r="B588" s="433"/>
      <c r="C588" s="434"/>
      <c r="D588" s="434"/>
      <c r="E588" s="434"/>
      <c r="F588" s="434"/>
      <c r="G588" s="434"/>
      <c r="H588" s="434"/>
      <c r="I588" s="434"/>
      <c r="J588" s="434"/>
      <c r="K588" s="435"/>
      <c r="L588" s="436"/>
      <c r="M588" s="437"/>
      <c r="N588" s="437"/>
      <c r="O588" s="437"/>
      <c r="P588" s="438"/>
      <c r="Q588" s="439"/>
      <c r="R588" s="440"/>
      <c r="S588" s="440"/>
      <c r="T588" s="440"/>
      <c r="U588" s="441"/>
      <c r="V588" s="257"/>
      <c r="W588" s="442"/>
      <c r="X588" s="442"/>
      <c r="Y588" s="442"/>
      <c r="Z588" s="443"/>
      <c r="AA588" s="443"/>
      <c r="AB588" s="443"/>
      <c r="AC588" s="317" t="str">
        <f>IFERROR(VLOOKUP(Z588,【参考】数式用!$A$4:$B$54,2,FALSE),"")</f>
        <v/>
      </c>
      <c r="AD588" s="209"/>
      <c r="AE588" s="208" t="str">
        <f>IF(B588="","",IF(AO588="総合事業","数式を削除して手入力",IFERROR(INDEX(【参考】数式用!$AT$3:$AV$452,MATCH(Q588&amp;V588,【参考】数式用!$AS$3:$AS$452,0),MATCH(VLOOKUP(Z588,【参考】数式用!$AW$2:$AX$53,2,FALSE),【参考】数式用!$AT$2:$AV$2,0)),10)))</f>
        <v/>
      </c>
    </row>
    <row r="589" spans="1:31" ht="49.8" customHeight="1">
      <c r="A589" s="431">
        <f t="shared" si="10"/>
        <v>540</v>
      </c>
      <c r="B589" s="433"/>
      <c r="C589" s="434"/>
      <c r="D589" s="434"/>
      <c r="E589" s="434"/>
      <c r="F589" s="434"/>
      <c r="G589" s="434"/>
      <c r="H589" s="434"/>
      <c r="I589" s="434"/>
      <c r="J589" s="434"/>
      <c r="K589" s="435"/>
      <c r="L589" s="436"/>
      <c r="M589" s="437"/>
      <c r="N589" s="437"/>
      <c r="O589" s="437"/>
      <c r="P589" s="438"/>
      <c r="Q589" s="439"/>
      <c r="R589" s="440"/>
      <c r="S589" s="440"/>
      <c r="T589" s="440"/>
      <c r="U589" s="441"/>
      <c r="V589" s="257"/>
      <c r="W589" s="442"/>
      <c r="X589" s="442"/>
      <c r="Y589" s="442"/>
      <c r="Z589" s="443"/>
      <c r="AA589" s="443"/>
      <c r="AB589" s="443"/>
      <c r="AC589" s="317" t="str">
        <f>IFERROR(VLOOKUP(Z589,【参考】数式用!$A$4:$B$54,2,FALSE),"")</f>
        <v/>
      </c>
      <c r="AD589" s="209"/>
      <c r="AE589" s="208" t="str">
        <f>IF(B589="","",IF(AO589="総合事業","数式を削除して手入力",IFERROR(INDEX(【参考】数式用!$AT$3:$AV$452,MATCH(Q589&amp;V589,【参考】数式用!$AS$3:$AS$452,0),MATCH(VLOOKUP(Z589,【参考】数式用!$AW$2:$AX$53,2,FALSE),【参考】数式用!$AT$2:$AV$2,0)),10)))</f>
        <v/>
      </c>
    </row>
    <row r="590" spans="1:31" ht="49.8" customHeight="1">
      <c r="A590" s="431">
        <f t="shared" si="10"/>
        <v>541</v>
      </c>
      <c r="B590" s="433"/>
      <c r="C590" s="434"/>
      <c r="D590" s="434"/>
      <c r="E590" s="434"/>
      <c r="F590" s="434"/>
      <c r="G590" s="434"/>
      <c r="H590" s="434"/>
      <c r="I590" s="434"/>
      <c r="J590" s="434"/>
      <c r="K590" s="435"/>
      <c r="L590" s="436"/>
      <c r="M590" s="437"/>
      <c r="N590" s="437"/>
      <c r="O590" s="437"/>
      <c r="P590" s="438"/>
      <c r="Q590" s="439"/>
      <c r="R590" s="440"/>
      <c r="S590" s="440"/>
      <c r="T590" s="440"/>
      <c r="U590" s="441"/>
      <c r="V590" s="257"/>
      <c r="W590" s="442"/>
      <c r="X590" s="442"/>
      <c r="Y590" s="442"/>
      <c r="Z590" s="443"/>
      <c r="AA590" s="443"/>
      <c r="AB590" s="443"/>
      <c r="AC590" s="317" t="str">
        <f>IFERROR(VLOOKUP(Z590,【参考】数式用!$A$4:$B$54,2,FALSE),"")</f>
        <v/>
      </c>
      <c r="AD590" s="209"/>
      <c r="AE590" s="208" t="str">
        <f>IF(B590="","",IF(AO590="総合事業","数式を削除して手入力",IFERROR(INDEX(【参考】数式用!$AT$3:$AV$452,MATCH(Q590&amp;V590,【参考】数式用!$AS$3:$AS$452,0),MATCH(VLOOKUP(Z590,【参考】数式用!$AW$2:$AX$53,2,FALSE),【参考】数式用!$AT$2:$AV$2,0)),10)))</f>
        <v/>
      </c>
    </row>
    <row r="591" spans="1:31" ht="49.8" customHeight="1">
      <c r="A591" s="431">
        <f t="shared" si="10"/>
        <v>542</v>
      </c>
      <c r="B591" s="433"/>
      <c r="C591" s="434"/>
      <c r="D591" s="434"/>
      <c r="E591" s="434"/>
      <c r="F591" s="434"/>
      <c r="G591" s="434"/>
      <c r="H591" s="434"/>
      <c r="I591" s="434"/>
      <c r="J591" s="434"/>
      <c r="K591" s="435"/>
      <c r="L591" s="436"/>
      <c r="M591" s="437"/>
      <c r="N591" s="437"/>
      <c r="O591" s="437"/>
      <c r="P591" s="438"/>
      <c r="Q591" s="439"/>
      <c r="R591" s="440"/>
      <c r="S591" s="440"/>
      <c r="T591" s="440"/>
      <c r="U591" s="441"/>
      <c r="V591" s="257"/>
      <c r="W591" s="442"/>
      <c r="X591" s="442"/>
      <c r="Y591" s="442"/>
      <c r="Z591" s="443"/>
      <c r="AA591" s="443"/>
      <c r="AB591" s="443"/>
      <c r="AC591" s="317" t="str">
        <f>IFERROR(VLOOKUP(Z591,【参考】数式用!$A$4:$B$54,2,FALSE),"")</f>
        <v/>
      </c>
      <c r="AD591" s="209"/>
      <c r="AE591" s="208" t="str">
        <f>IF(B591="","",IF(AO591="総合事業","数式を削除して手入力",IFERROR(INDEX(【参考】数式用!$AT$3:$AV$452,MATCH(Q591&amp;V591,【参考】数式用!$AS$3:$AS$452,0),MATCH(VLOOKUP(Z591,【参考】数式用!$AW$2:$AX$53,2,FALSE),【参考】数式用!$AT$2:$AV$2,0)),10)))</f>
        <v/>
      </c>
    </row>
    <row r="592" spans="1:31" ht="49.8" customHeight="1">
      <c r="A592" s="431">
        <f t="shared" si="10"/>
        <v>543</v>
      </c>
      <c r="B592" s="433"/>
      <c r="C592" s="434"/>
      <c r="D592" s="434"/>
      <c r="E592" s="434"/>
      <c r="F592" s="434"/>
      <c r="G592" s="434"/>
      <c r="H592" s="434"/>
      <c r="I592" s="434"/>
      <c r="J592" s="434"/>
      <c r="K592" s="435"/>
      <c r="L592" s="436"/>
      <c r="M592" s="437"/>
      <c r="N592" s="437"/>
      <c r="O592" s="437"/>
      <c r="P592" s="438"/>
      <c r="Q592" s="439"/>
      <c r="R592" s="440"/>
      <c r="S592" s="440"/>
      <c r="T592" s="440"/>
      <c r="U592" s="441"/>
      <c r="V592" s="257"/>
      <c r="W592" s="442"/>
      <c r="X592" s="442"/>
      <c r="Y592" s="442"/>
      <c r="Z592" s="443"/>
      <c r="AA592" s="443"/>
      <c r="AB592" s="443"/>
      <c r="AC592" s="317" t="str">
        <f>IFERROR(VLOOKUP(Z592,【参考】数式用!$A$4:$B$54,2,FALSE),"")</f>
        <v/>
      </c>
      <c r="AD592" s="209"/>
      <c r="AE592" s="208" t="str">
        <f>IF(B592="","",IF(AO592="総合事業","数式を削除して手入力",IFERROR(INDEX(【参考】数式用!$AT$3:$AV$452,MATCH(Q592&amp;V592,【参考】数式用!$AS$3:$AS$452,0),MATCH(VLOOKUP(Z592,【参考】数式用!$AW$2:$AX$53,2,FALSE),【参考】数式用!$AT$2:$AV$2,0)),10)))</f>
        <v/>
      </c>
    </row>
    <row r="593" spans="1:31" ht="49.8" customHeight="1">
      <c r="A593" s="431">
        <f t="shared" si="10"/>
        <v>544</v>
      </c>
      <c r="B593" s="433"/>
      <c r="C593" s="434"/>
      <c r="D593" s="434"/>
      <c r="E593" s="434"/>
      <c r="F593" s="434"/>
      <c r="G593" s="434"/>
      <c r="H593" s="434"/>
      <c r="I593" s="434"/>
      <c r="J593" s="434"/>
      <c r="K593" s="435"/>
      <c r="L593" s="436"/>
      <c r="M593" s="437"/>
      <c r="N593" s="437"/>
      <c r="O593" s="437"/>
      <c r="P593" s="438"/>
      <c r="Q593" s="439"/>
      <c r="R593" s="440"/>
      <c r="S593" s="440"/>
      <c r="T593" s="440"/>
      <c r="U593" s="441"/>
      <c r="V593" s="257"/>
      <c r="W593" s="442"/>
      <c r="X593" s="442"/>
      <c r="Y593" s="442"/>
      <c r="Z593" s="443"/>
      <c r="AA593" s="443"/>
      <c r="AB593" s="443"/>
      <c r="AC593" s="317" t="str">
        <f>IFERROR(VLOOKUP(Z593,【参考】数式用!$A$4:$B$54,2,FALSE),"")</f>
        <v/>
      </c>
      <c r="AD593" s="209"/>
      <c r="AE593" s="208" t="str">
        <f>IF(B593="","",IF(AO593="総合事業","数式を削除して手入力",IFERROR(INDEX(【参考】数式用!$AT$3:$AV$452,MATCH(Q593&amp;V593,【参考】数式用!$AS$3:$AS$452,0),MATCH(VLOOKUP(Z593,【参考】数式用!$AW$2:$AX$53,2,FALSE),【参考】数式用!$AT$2:$AV$2,0)),10)))</f>
        <v/>
      </c>
    </row>
    <row r="594" spans="1:31" ht="49.8" customHeight="1">
      <c r="A594" s="431">
        <f t="shared" si="10"/>
        <v>545</v>
      </c>
      <c r="B594" s="433"/>
      <c r="C594" s="434"/>
      <c r="D594" s="434"/>
      <c r="E594" s="434"/>
      <c r="F594" s="434"/>
      <c r="G594" s="434"/>
      <c r="H594" s="434"/>
      <c r="I594" s="434"/>
      <c r="J594" s="434"/>
      <c r="K594" s="435"/>
      <c r="L594" s="436"/>
      <c r="M594" s="437"/>
      <c r="N594" s="437"/>
      <c r="O594" s="437"/>
      <c r="P594" s="438"/>
      <c r="Q594" s="439"/>
      <c r="R594" s="440"/>
      <c r="S594" s="440"/>
      <c r="T594" s="440"/>
      <c r="U594" s="441"/>
      <c r="V594" s="257"/>
      <c r="W594" s="442"/>
      <c r="X594" s="442"/>
      <c r="Y594" s="442"/>
      <c r="Z594" s="443"/>
      <c r="AA594" s="443"/>
      <c r="AB594" s="443"/>
      <c r="AC594" s="317" t="str">
        <f>IFERROR(VLOOKUP(Z594,【参考】数式用!$A$4:$B$54,2,FALSE),"")</f>
        <v/>
      </c>
      <c r="AD594" s="209"/>
      <c r="AE594" s="208" t="str">
        <f>IF(B594="","",IF(AO594="総合事業","数式を削除して手入力",IFERROR(INDEX(【参考】数式用!$AT$3:$AV$452,MATCH(Q594&amp;V594,【参考】数式用!$AS$3:$AS$452,0),MATCH(VLOOKUP(Z594,【参考】数式用!$AW$2:$AX$53,2,FALSE),【参考】数式用!$AT$2:$AV$2,0)),10)))</f>
        <v/>
      </c>
    </row>
    <row r="595" spans="1:31" ht="49.8" customHeight="1">
      <c r="A595" s="431">
        <f t="shared" si="10"/>
        <v>546</v>
      </c>
      <c r="B595" s="433"/>
      <c r="C595" s="434"/>
      <c r="D595" s="434"/>
      <c r="E595" s="434"/>
      <c r="F595" s="434"/>
      <c r="G595" s="434"/>
      <c r="H595" s="434"/>
      <c r="I595" s="434"/>
      <c r="J595" s="434"/>
      <c r="K595" s="435"/>
      <c r="L595" s="436"/>
      <c r="M595" s="437"/>
      <c r="N595" s="437"/>
      <c r="O595" s="437"/>
      <c r="P595" s="438"/>
      <c r="Q595" s="439"/>
      <c r="R595" s="440"/>
      <c r="S595" s="440"/>
      <c r="T595" s="440"/>
      <c r="U595" s="441"/>
      <c r="V595" s="257"/>
      <c r="W595" s="442"/>
      <c r="X595" s="442"/>
      <c r="Y595" s="442"/>
      <c r="Z595" s="443"/>
      <c r="AA595" s="443"/>
      <c r="AB595" s="443"/>
      <c r="AC595" s="317" t="str">
        <f>IFERROR(VLOOKUP(Z595,【参考】数式用!$A$4:$B$54,2,FALSE),"")</f>
        <v/>
      </c>
      <c r="AD595" s="209"/>
      <c r="AE595" s="208" t="str">
        <f>IF(B595="","",IF(AO595="総合事業","数式を削除して手入力",IFERROR(INDEX(【参考】数式用!$AT$3:$AV$452,MATCH(Q595&amp;V595,【参考】数式用!$AS$3:$AS$452,0),MATCH(VLOOKUP(Z595,【参考】数式用!$AW$2:$AX$53,2,FALSE),【参考】数式用!$AT$2:$AV$2,0)),10)))</f>
        <v/>
      </c>
    </row>
    <row r="596" spans="1:31" ht="49.8" customHeight="1">
      <c r="A596" s="431">
        <f t="shared" si="10"/>
        <v>547</v>
      </c>
      <c r="B596" s="447"/>
      <c r="C596" s="448"/>
      <c r="D596" s="448"/>
      <c r="E596" s="448"/>
      <c r="F596" s="448"/>
      <c r="G596" s="448"/>
      <c r="H596" s="448"/>
      <c r="I596" s="448"/>
      <c r="J596" s="448"/>
      <c r="K596" s="448"/>
      <c r="L596" s="436"/>
      <c r="M596" s="437"/>
      <c r="N596" s="437"/>
      <c r="O596" s="437"/>
      <c r="P596" s="438"/>
      <c r="Q596" s="439"/>
      <c r="R596" s="440"/>
      <c r="S596" s="440"/>
      <c r="T596" s="440"/>
      <c r="U596" s="441"/>
      <c r="V596" s="257"/>
      <c r="W596" s="444"/>
      <c r="X596" s="445"/>
      <c r="Y596" s="446"/>
      <c r="Z596" s="443"/>
      <c r="AA596" s="443"/>
      <c r="AB596" s="443"/>
      <c r="AC596" s="317" t="str">
        <f>IFERROR(VLOOKUP(Z596,【参考】数式用!$A$4:$B$54,2,FALSE),"")</f>
        <v/>
      </c>
      <c r="AD596" s="209"/>
      <c r="AE596" s="208" t="str">
        <f>IF(B596="","",IF(AO596="総合事業","数式を削除して手入力",IFERROR(INDEX(【参考】数式用!$AT$3:$AV$452,MATCH(Q596&amp;V596,【参考】数式用!$AS$3:$AS$452,0),MATCH(VLOOKUP(Z596,【参考】数式用!$AW$2:$AX$53,2,FALSE),【参考】数式用!$AT$2:$AV$2,0)),10)))</f>
        <v/>
      </c>
    </row>
    <row r="597" spans="1:31" ht="49.8" customHeight="1">
      <c r="A597" s="431">
        <f t="shared" si="10"/>
        <v>548</v>
      </c>
      <c r="B597" s="447"/>
      <c r="C597" s="448"/>
      <c r="D597" s="448"/>
      <c r="E597" s="448"/>
      <c r="F597" s="448"/>
      <c r="G597" s="448"/>
      <c r="H597" s="448"/>
      <c r="I597" s="448"/>
      <c r="J597" s="448"/>
      <c r="K597" s="448"/>
      <c r="L597" s="436"/>
      <c r="M597" s="437"/>
      <c r="N597" s="437"/>
      <c r="O597" s="437"/>
      <c r="P597" s="438"/>
      <c r="Q597" s="439"/>
      <c r="R597" s="440"/>
      <c r="S597" s="440"/>
      <c r="T597" s="440"/>
      <c r="U597" s="441"/>
      <c r="V597" s="257"/>
      <c r="W597" s="444"/>
      <c r="X597" s="445"/>
      <c r="Y597" s="446"/>
      <c r="Z597" s="443"/>
      <c r="AA597" s="443"/>
      <c r="AB597" s="443"/>
      <c r="AC597" s="317" t="str">
        <f>IFERROR(VLOOKUP(Z597,【参考】数式用!$A$4:$B$54,2,FALSE),"")</f>
        <v/>
      </c>
      <c r="AD597" s="209"/>
      <c r="AE597" s="208" t="str">
        <f>IF(B597="","",IF(AO597="総合事業","数式を削除して手入力",IFERROR(INDEX(【参考】数式用!$AT$3:$AV$452,MATCH(Q597&amp;V597,【参考】数式用!$AS$3:$AS$452,0),MATCH(VLOOKUP(Z597,【参考】数式用!$AW$2:$AX$53,2,FALSE),【参考】数式用!$AT$2:$AV$2,0)),10)))</f>
        <v/>
      </c>
    </row>
    <row r="598" spans="1:31" ht="49.8" customHeight="1">
      <c r="A598" s="431">
        <f t="shared" ref="A598:A661" si="11">A597+1</f>
        <v>549</v>
      </c>
      <c r="B598" s="447"/>
      <c r="C598" s="448"/>
      <c r="D598" s="448"/>
      <c r="E598" s="448"/>
      <c r="F598" s="448"/>
      <c r="G598" s="448"/>
      <c r="H598" s="448"/>
      <c r="I598" s="448"/>
      <c r="J598" s="448"/>
      <c r="K598" s="448"/>
      <c r="L598" s="436"/>
      <c r="M598" s="437"/>
      <c r="N598" s="437"/>
      <c r="O598" s="437"/>
      <c r="P598" s="438"/>
      <c r="Q598" s="439"/>
      <c r="R598" s="440"/>
      <c r="S598" s="440"/>
      <c r="T598" s="440"/>
      <c r="U598" s="441"/>
      <c r="V598" s="257"/>
      <c r="W598" s="444"/>
      <c r="X598" s="445"/>
      <c r="Y598" s="446"/>
      <c r="Z598" s="443"/>
      <c r="AA598" s="443"/>
      <c r="AB598" s="443"/>
      <c r="AC598" s="317" t="str">
        <f>IFERROR(VLOOKUP(Z598,【参考】数式用!$A$4:$B$54,2,FALSE),"")</f>
        <v/>
      </c>
      <c r="AD598" s="209"/>
      <c r="AE598" s="208" t="str">
        <f>IF(B598="","",IF(AO598="総合事業","数式を削除して手入力",IFERROR(INDEX(【参考】数式用!$AT$3:$AV$452,MATCH(Q598&amp;V598,【参考】数式用!$AS$3:$AS$452,0),MATCH(VLOOKUP(Z598,【参考】数式用!$AW$2:$AX$53,2,FALSE),【参考】数式用!$AT$2:$AV$2,0)),10)))</f>
        <v/>
      </c>
    </row>
    <row r="599" spans="1:31" ht="49.8" customHeight="1">
      <c r="A599" s="431">
        <f t="shared" si="11"/>
        <v>550</v>
      </c>
      <c r="B599" s="447"/>
      <c r="C599" s="448"/>
      <c r="D599" s="448"/>
      <c r="E599" s="448"/>
      <c r="F599" s="448"/>
      <c r="G599" s="448"/>
      <c r="H599" s="448"/>
      <c r="I599" s="448"/>
      <c r="J599" s="448"/>
      <c r="K599" s="448"/>
      <c r="L599" s="436"/>
      <c r="M599" s="437"/>
      <c r="N599" s="437"/>
      <c r="O599" s="437"/>
      <c r="P599" s="438"/>
      <c r="Q599" s="439"/>
      <c r="R599" s="440"/>
      <c r="S599" s="440"/>
      <c r="T599" s="440"/>
      <c r="U599" s="441"/>
      <c r="V599" s="257"/>
      <c r="W599" s="444"/>
      <c r="X599" s="445"/>
      <c r="Y599" s="446"/>
      <c r="Z599" s="443"/>
      <c r="AA599" s="443"/>
      <c r="AB599" s="443"/>
      <c r="AC599" s="317" t="str">
        <f>IFERROR(VLOOKUP(Z599,【参考】数式用!$A$4:$B$54,2,FALSE),"")</f>
        <v/>
      </c>
      <c r="AD599" s="209"/>
      <c r="AE599" s="208" t="str">
        <f>IF(B599="","",IF(AO599="総合事業","数式を削除して手入力",IFERROR(INDEX(【参考】数式用!$AT$3:$AV$452,MATCH(Q599&amp;V599,【参考】数式用!$AS$3:$AS$452,0),MATCH(VLOOKUP(Z599,【参考】数式用!$AW$2:$AX$53,2,FALSE),【参考】数式用!$AT$2:$AV$2,0)),10)))</f>
        <v/>
      </c>
    </row>
    <row r="600" spans="1:31" ht="49.8" customHeight="1">
      <c r="A600" s="431">
        <f t="shared" si="11"/>
        <v>551</v>
      </c>
      <c r="B600" s="447"/>
      <c r="C600" s="448"/>
      <c r="D600" s="448"/>
      <c r="E600" s="448"/>
      <c r="F600" s="448"/>
      <c r="G600" s="448"/>
      <c r="H600" s="448"/>
      <c r="I600" s="448"/>
      <c r="J600" s="448"/>
      <c r="K600" s="448"/>
      <c r="L600" s="436"/>
      <c r="M600" s="437"/>
      <c r="N600" s="437"/>
      <c r="O600" s="437"/>
      <c r="P600" s="438"/>
      <c r="Q600" s="439"/>
      <c r="R600" s="440"/>
      <c r="S600" s="440"/>
      <c r="T600" s="440"/>
      <c r="U600" s="441"/>
      <c r="V600" s="257"/>
      <c r="W600" s="444"/>
      <c r="X600" s="445"/>
      <c r="Y600" s="446"/>
      <c r="Z600" s="443"/>
      <c r="AA600" s="443"/>
      <c r="AB600" s="443"/>
      <c r="AC600" s="317" t="str">
        <f>IFERROR(VLOOKUP(Z600,【参考】数式用!$A$4:$B$54,2,FALSE),"")</f>
        <v/>
      </c>
      <c r="AD600" s="209"/>
      <c r="AE600" s="208" t="str">
        <f>IF(B600="","",IF(AO600="総合事業","数式を削除して手入力",IFERROR(INDEX(【参考】数式用!$AT$3:$AV$452,MATCH(Q600&amp;V600,【参考】数式用!$AS$3:$AS$452,0),MATCH(VLOOKUP(Z600,【参考】数式用!$AW$2:$AX$53,2,FALSE),【参考】数式用!$AT$2:$AV$2,0)),10)))</f>
        <v/>
      </c>
    </row>
    <row r="601" spans="1:31" ht="49.8" customHeight="1">
      <c r="A601" s="431">
        <f t="shared" si="11"/>
        <v>552</v>
      </c>
      <c r="B601" s="447"/>
      <c r="C601" s="448"/>
      <c r="D601" s="448"/>
      <c r="E601" s="448"/>
      <c r="F601" s="448"/>
      <c r="G601" s="448"/>
      <c r="H601" s="448"/>
      <c r="I601" s="448"/>
      <c r="J601" s="448"/>
      <c r="K601" s="448"/>
      <c r="L601" s="436"/>
      <c r="M601" s="437"/>
      <c r="N601" s="437"/>
      <c r="O601" s="437"/>
      <c r="P601" s="438"/>
      <c r="Q601" s="439"/>
      <c r="R601" s="440"/>
      <c r="S601" s="440"/>
      <c r="T601" s="440"/>
      <c r="U601" s="441"/>
      <c r="V601" s="257"/>
      <c r="W601" s="444"/>
      <c r="X601" s="445"/>
      <c r="Y601" s="446"/>
      <c r="Z601" s="443"/>
      <c r="AA601" s="443"/>
      <c r="AB601" s="443"/>
      <c r="AC601" s="317" t="str">
        <f>IFERROR(VLOOKUP(Z601,【参考】数式用!$A$4:$B$54,2,FALSE),"")</f>
        <v/>
      </c>
      <c r="AD601" s="209"/>
      <c r="AE601" s="208" t="str">
        <f>IF(B601="","",IF(AO601="総合事業","数式を削除して手入力",IFERROR(INDEX(【参考】数式用!$AT$3:$AV$452,MATCH(Q601&amp;V601,【参考】数式用!$AS$3:$AS$452,0),MATCH(VLOOKUP(Z601,【参考】数式用!$AW$2:$AX$53,2,FALSE),【参考】数式用!$AT$2:$AV$2,0)),10)))</f>
        <v/>
      </c>
    </row>
    <row r="602" spans="1:31" ht="49.8" customHeight="1">
      <c r="A602" s="431">
        <f t="shared" si="11"/>
        <v>553</v>
      </c>
      <c r="B602" s="447"/>
      <c r="C602" s="448"/>
      <c r="D602" s="448"/>
      <c r="E602" s="448"/>
      <c r="F602" s="448"/>
      <c r="G602" s="448"/>
      <c r="H602" s="448"/>
      <c r="I602" s="448"/>
      <c r="J602" s="448"/>
      <c r="K602" s="448"/>
      <c r="L602" s="436"/>
      <c r="M602" s="437"/>
      <c r="N602" s="437"/>
      <c r="O602" s="437"/>
      <c r="P602" s="438"/>
      <c r="Q602" s="439"/>
      <c r="R602" s="440"/>
      <c r="S602" s="440"/>
      <c r="T602" s="440"/>
      <c r="U602" s="441"/>
      <c r="V602" s="257"/>
      <c r="W602" s="444"/>
      <c r="X602" s="445"/>
      <c r="Y602" s="446"/>
      <c r="Z602" s="443"/>
      <c r="AA602" s="443"/>
      <c r="AB602" s="443"/>
      <c r="AC602" s="317" t="str">
        <f>IFERROR(VLOOKUP(Z602,【参考】数式用!$A$4:$B$54,2,FALSE),"")</f>
        <v/>
      </c>
      <c r="AD602" s="209"/>
      <c r="AE602" s="208" t="str">
        <f>IF(B602="","",IF(AO602="総合事業","数式を削除して手入力",IFERROR(INDEX(【参考】数式用!$AT$3:$AV$452,MATCH(Q602&amp;V602,【参考】数式用!$AS$3:$AS$452,0),MATCH(VLOOKUP(Z602,【参考】数式用!$AW$2:$AX$53,2,FALSE),【参考】数式用!$AT$2:$AV$2,0)),10)))</f>
        <v/>
      </c>
    </row>
    <row r="603" spans="1:31" ht="49.8" customHeight="1">
      <c r="A603" s="431">
        <f t="shared" si="11"/>
        <v>554</v>
      </c>
      <c r="B603" s="447"/>
      <c r="C603" s="448"/>
      <c r="D603" s="448"/>
      <c r="E603" s="448"/>
      <c r="F603" s="448"/>
      <c r="G603" s="448"/>
      <c r="H603" s="448"/>
      <c r="I603" s="448"/>
      <c r="J603" s="448"/>
      <c r="K603" s="448"/>
      <c r="L603" s="436"/>
      <c r="M603" s="437"/>
      <c r="N603" s="437"/>
      <c r="O603" s="437"/>
      <c r="P603" s="438"/>
      <c r="Q603" s="439"/>
      <c r="R603" s="440"/>
      <c r="S603" s="440"/>
      <c r="T603" s="440"/>
      <c r="U603" s="441"/>
      <c r="V603" s="257"/>
      <c r="W603" s="444"/>
      <c r="X603" s="445"/>
      <c r="Y603" s="446"/>
      <c r="Z603" s="443"/>
      <c r="AA603" s="443"/>
      <c r="AB603" s="443"/>
      <c r="AC603" s="317" t="str">
        <f>IFERROR(VLOOKUP(Z603,【参考】数式用!$A$4:$B$54,2,FALSE),"")</f>
        <v/>
      </c>
      <c r="AD603" s="209"/>
      <c r="AE603" s="208" t="str">
        <f>IF(B603="","",IF(AO603="総合事業","数式を削除して手入力",IFERROR(INDEX(【参考】数式用!$AT$3:$AV$452,MATCH(Q603&amp;V603,【参考】数式用!$AS$3:$AS$452,0),MATCH(VLOOKUP(Z603,【参考】数式用!$AW$2:$AX$53,2,FALSE),【参考】数式用!$AT$2:$AV$2,0)),10)))</f>
        <v/>
      </c>
    </row>
    <row r="604" spans="1:31" ht="49.8" customHeight="1">
      <c r="A604" s="431">
        <f t="shared" si="11"/>
        <v>555</v>
      </c>
      <c r="B604" s="447"/>
      <c r="C604" s="448"/>
      <c r="D604" s="448"/>
      <c r="E604" s="448"/>
      <c r="F604" s="448"/>
      <c r="G604" s="448"/>
      <c r="H604" s="448"/>
      <c r="I604" s="448"/>
      <c r="J604" s="448"/>
      <c r="K604" s="448"/>
      <c r="L604" s="436"/>
      <c r="M604" s="437"/>
      <c r="N604" s="437"/>
      <c r="O604" s="437"/>
      <c r="P604" s="438"/>
      <c r="Q604" s="439"/>
      <c r="R604" s="440"/>
      <c r="S604" s="440"/>
      <c r="T604" s="440"/>
      <c r="U604" s="441"/>
      <c r="V604" s="257"/>
      <c r="W604" s="444"/>
      <c r="X604" s="445"/>
      <c r="Y604" s="446"/>
      <c r="Z604" s="443"/>
      <c r="AA604" s="443"/>
      <c r="AB604" s="443"/>
      <c r="AC604" s="317" t="str">
        <f>IFERROR(VLOOKUP(Z604,【参考】数式用!$A$4:$B$54,2,FALSE),"")</f>
        <v/>
      </c>
      <c r="AD604" s="209"/>
      <c r="AE604" s="208" t="str">
        <f>IF(B604="","",IF(AO604="総合事業","数式を削除して手入力",IFERROR(INDEX(【参考】数式用!$AT$3:$AV$452,MATCH(Q604&amp;V604,【参考】数式用!$AS$3:$AS$452,0),MATCH(VLOOKUP(Z604,【参考】数式用!$AW$2:$AX$53,2,FALSE),【参考】数式用!$AT$2:$AV$2,0)),10)))</f>
        <v/>
      </c>
    </row>
    <row r="605" spans="1:31" ht="49.8" customHeight="1">
      <c r="A605" s="431">
        <f t="shared" si="11"/>
        <v>556</v>
      </c>
      <c r="B605" s="447"/>
      <c r="C605" s="448"/>
      <c r="D605" s="448"/>
      <c r="E605" s="448"/>
      <c r="F605" s="448"/>
      <c r="G605" s="448"/>
      <c r="H605" s="448"/>
      <c r="I605" s="448"/>
      <c r="J605" s="448"/>
      <c r="K605" s="448"/>
      <c r="L605" s="436"/>
      <c r="M605" s="437"/>
      <c r="N605" s="437"/>
      <c r="O605" s="437"/>
      <c r="P605" s="438"/>
      <c r="Q605" s="439"/>
      <c r="R605" s="440"/>
      <c r="S605" s="440"/>
      <c r="T605" s="440"/>
      <c r="U605" s="441"/>
      <c r="V605" s="257"/>
      <c r="W605" s="444"/>
      <c r="X605" s="445"/>
      <c r="Y605" s="446"/>
      <c r="Z605" s="443"/>
      <c r="AA605" s="443"/>
      <c r="AB605" s="443"/>
      <c r="AC605" s="317" t="str">
        <f>IFERROR(VLOOKUP(Z605,【参考】数式用!$A$4:$B$54,2,FALSE),"")</f>
        <v/>
      </c>
      <c r="AD605" s="209"/>
      <c r="AE605" s="208" t="str">
        <f>IF(B605="","",IF(AO605="総合事業","数式を削除して手入力",IFERROR(INDEX(【参考】数式用!$AT$3:$AV$452,MATCH(Q605&amp;V605,【参考】数式用!$AS$3:$AS$452,0),MATCH(VLOOKUP(Z605,【参考】数式用!$AW$2:$AX$53,2,FALSE),【参考】数式用!$AT$2:$AV$2,0)),10)))</f>
        <v/>
      </c>
    </row>
    <row r="606" spans="1:31" ht="49.8" customHeight="1">
      <c r="A606" s="431">
        <f t="shared" si="11"/>
        <v>557</v>
      </c>
      <c r="B606" s="447"/>
      <c r="C606" s="448"/>
      <c r="D606" s="448"/>
      <c r="E606" s="448"/>
      <c r="F606" s="448"/>
      <c r="G606" s="448"/>
      <c r="H606" s="448"/>
      <c r="I606" s="448"/>
      <c r="J606" s="448"/>
      <c r="K606" s="448"/>
      <c r="L606" s="436"/>
      <c r="M606" s="437"/>
      <c r="N606" s="437"/>
      <c r="O606" s="437"/>
      <c r="P606" s="438"/>
      <c r="Q606" s="439"/>
      <c r="R606" s="440"/>
      <c r="S606" s="440"/>
      <c r="T606" s="440"/>
      <c r="U606" s="441"/>
      <c r="V606" s="257"/>
      <c r="W606" s="444"/>
      <c r="X606" s="445"/>
      <c r="Y606" s="446"/>
      <c r="Z606" s="443"/>
      <c r="AA606" s="443"/>
      <c r="AB606" s="443"/>
      <c r="AC606" s="317" t="str">
        <f>IFERROR(VLOOKUP(Z606,【参考】数式用!$A$4:$B$54,2,FALSE),"")</f>
        <v/>
      </c>
      <c r="AD606" s="209"/>
      <c r="AE606" s="208" t="str">
        <f>IF(B606="","",IF(AO606="総合事業","数式を削除して手入力",IFERROR(INDEX(【参考】数式用!$AT$3:$AV$452,MATCH(Q606&amp;V606,【参考】数式用!$AS$3:$AS$452,0),MATCH(VLOOKUP(Z606,【参考】数式用!$AW$2:$AX$53,2,FALSE),【参考】数式用!$AT$2:$AV$2,0)),10)))</f>
        <v/>
      </c>
    </row>
    <row r="607" spans="1:31" ht="49.8" customHeight="1">
      <c r="A607" s="431">
        <f t="shared" si="11"/>
        <v>558</v>
      </c>
      <c r="B607" s="447"/>
      <c r="C607" s="448"/>
      <c r="D607" s="448"/>
      <c r="E607" s="448"/>
      <c r="F607" s="448"/>
      <c r="G607" s="448"/>
      <c r="H607" s="448"/>
      <c r="I607" s="448"/>
      <c r="J607" s="448"/>
      <c r="K607" s="448"/>
      <c r="L607" s="436"/>
      <c r="M607" s="437"/>
      <c r="N607" s="437"/>
      <c r="O607" s="437"/>
      <c r="P607" s="438"/>
      <c r="Q607" s="439"/>
      <c r="R607" s="440"/>
      <c r="S607" s="440"/>
      <c r="T607" s="440"/>
      <c r="U607" s="441"/>
      <c r="V607" s="257"/>
      <c r="W607" s="444"/>
      <c r="X607" s="445"/>
      <c r="Y607" s="446"/>
      <c r="Z607" s="443"/>
      <c r="AA607" s="443"/>
      <c r="AB607" s="443"/>
      <c r="AC607" s="317" t="str">
        <f>IFERROR(VLOOKUP(Z607,【参考】数式用!$A$4:$B$54,2,FALSE),"")</f>
        <v/>
      </c>
      <c r="AD607" s="209"/>
      <c r="AE607" s="208" t="str">
        <f>IF(B607="","",IF(AO607="総合事業","数式を削除して手入力",IFERROR(INDEX(【参考】数式用!$AT$3:$AV$452,MATCH(Q607&amp;V607,【参考】数式用!$AS$3:$AS$452,0),MATCH(VLOOKUP(Z607,【参考】数式用!$AW$2:$AX$53,2,FALSE),【参考】数式用!$AT$2:$AV$2,0)),10)))</f>
        <v/>
      </c>
    </row>
    <row r="608" spans="1:31" ht="49.8" customHeight="1">
      <c r="A608" s="431">
        <f t="shared" si="11"/>
        <v>559</v>
      </c>
      <c r="B608" s="447"/>
      <c r="C608" s="448"/>
      <c r="D608" s="448"/>
      <c r="E608" s="448"/>
      <c r="F608" s="448"/>
      <c r="G608" s="448"/>
      <c r="H608" s="448"/>
      <c r="I608" s="448"/>
      <c r="J608" s="448"/>
      <c r="K608" s="448"/>
      <c r="L608" s="436"/>
      <c r="M608" s="437"/>
      <c r="N608" s="437"/>
      <c r="O608" s="437"/>
      <c r="P608" s="438"/>
      <c r="Q608" s="439"/>
      <c r="R608" s="440"/>
      <c r="S608" s="440"/>
      <c r="T608" s="440"/>
      <c r="U608" s="441"/>
      <c r="V608" s="257"/>
      <c r="W608" s="444"/>
      <c r="X608" s="445"/>
      <c r="Y608" s="446"/>
      <c r="Z608" s="443"/>
      <c r="AA608" s="443"/>
      <c r="AB608" s="443"/>
      <c r="AC608" s="317" t="str">
        <f>IFERROR(VLOOKUP(Z608,【参考】数式用!$A$4:$B$54,2,FALSE),"")</f>
        <v/>
      </c>
      <c r="AD608" s="209"/>
      <c r="AE608" s="208" t="str">
        <f>IF(B608="","",IF(AO608="総合事業","数式を削除して手入力",IFERROR(INDEX(【参考】数式用!$AT$3:$AV$452,MATCH(Q608&amp;V608,【参考】数式用!$AS$3:$AS$452,0),MATCH(VLOOKUP(Z608,【参考】数式用!$AW$2:$AX$53,2,FALSE),【参考】数式用!$AT$2:$AV$2,0)),10)))</f>
        <v/>
      </c>
    </row>
    <row r="609" spans="1:31" ht="49.8" customHeight="1">
      <c r="A609" s="431">
        <f t="shared" si="11"/>
        <v>560</v>
      </c>
      <c r="B609" s="447"/>
      <c r="C609" s="448"/>
      <c r="D609" s="448"/>
      <c r="E609" s="448"/>
      <c r="F609" s="448"/>
      <c r="G609" s="448"/>
      <c r="H609" s="448"/>
      <c r="I609" s="448"/>
      <c r="J609" s="448"/>
      <c r="K609" s="448"/>
      <c r="L609" s="436"/>
      <c r="M609" s="437"/>
      <c r="N609" s="437"/>
      <c r="O609" s="437"/>
      <c r="P609" s="438"/>
      <c r="Q609" s="439"/>
      <c r="R609" s="440"/>
      <c r="S609" s="440"/>
      <c r="T609" s="440"/>
      <c r="U609" s="441"/>
      <c r="V609" s="257"/>
      <c r="W609" s="444"/>
      <c r="X609" s="445"/>
      <c r="Y609" s="446"/>
      <c r="Z609" s="443"/>
      <c r="AA609" s="443"/>
      <c r="AB609" s="443"/>
      <c r="AC609" s="317" t="str">
        <f>IFERROR(VLOOKUP(Z609,【参考】数式用!$A$4:$B$54,2,FALSE),"")</f>
        <v/>
      </c>
      <c r="AD609" s="209"/>
      <c r="AE609" s="208" t="str">
        <f>IF(B609="","",IF(AO609="総合事業","数式を削除して手入力",IFERROR(INDEX(【参考】数式用!$AT$3:$AV$452,MATCH(Q609&amp;V609,【参考】数式用!$AS$3:$AS$452,0),MATCH(VLOOKUP(Z609,【参考】数式用!$AW$2:$AX$53,2,FALSE),【参考】数式用!$AT$2:$AV$2,0)),10)))</f>
        <v/>
      </c>
    </row>
    <row r="610" spans="1:31" ht="49.8" customHeight="1">
      <c r="A610" s="431">
        <f t="shared" si="11"/>
        <v>561</v>
      </c>
      <c r="B610" s="447"/>
      <c r="C610" s="448"/>
      <c r="D610" s="448"/>
      <c r="E610" s="448"/>
      <c r="F610" s="448"/>
      <c r="G610" s="448"/>
      <c r="H610" s="448"/>
      <c r="I610" s="448"/>
      <c r="J610" s="448"/>
      <c r="K610" s="448"/>
      <c r="L610" s="436"/>
      <c r="M610" s="437"/>
      <c r="N610" s="437"/>
      <c r="O610" s="437"/>
      <c r="P610" s="438"/>
      <c r="Q610" s="439"/>
      <c r="R610" s="440"/>
      <c r="S610" s="440"/>
      <c r="T610" s="440"/>
      <c r="U610" s="441"/>
      <c r="V610" s="257"/>
      <c r="W610" s="444"/>
      <c r="X610" s="445"/>
      <c r="Y610" s="446"/>
      <c r="Z610" s="443"/>
      <c r="AA610" s="443"/>
      <c r="AB610" s="443"/>
      <c r="AC610" s="317" t="str">
        <f>IFERROR(VLOOKUP(Z610,【参考】数式用!$A$4:$B$54,2,FALSE),"")</f>
        <v/>
      </c>
      <c r="AD610" s="209"/>
      <c r="AE610" s="208" t="str">
        <f>IF(B610="","",IF(AO610="総合事業","数式を削除して手入力",IFERROR(INDEX(【参考】数式用!$AT$3:$AV$452,MATCH(Q610&amp;V610,【参考】数式用!$AS$3:$AS$452,0),MATCH(VLOOKUP(Z610,【参考】数式用!$AW$2:$AX$53,2,FALSE),【参考】数式用!$AT$2:$AV$2,0)),10)))</f>
        <v/>
      </c>
    </row>
    <row r="611" spans="1:31" ht="49.8" customHeight="1">
      <c r="A611" s="431">
        <f t="shared" si="11"/>
        <v>562</v>
      </c>
      <c r="B611" s="447"/>
      <c r="C611" s="448"/>
      <c r="D611" s="448"/>
      <c r="E611" s="448"/>
      <c r="F611" s="448"/>
      <c r="G611" s="448"/>
      <c r="H611" s="448"/>
      <c r="I611" s="448"/>
      <c r="J611" s="448"/>
      <c r="K611" s="448"/>
      <c r="L611" s="436"/>
      <c r="M611" s="437"/>
      <c r="N611" s="437"/>
      <c r="O611" s="437"/>
      <c r="P611" s="438"/>
      <c r="Q611" s="439"/>
      <c r="R611" s="440"/>
      <c r="S611" s="440"/>
      <c r="T611" s="440"/>
      <c r="U611" s="441"/>
      <c r="V611" s="257"/>
      <c r="W611" s="444"/>
      <c r="X611" s="445"/>
      <c r="Y611" s="446"/>
      <c r="Z611" s="443"/>
      <c r="AA611" s="443"/>
      <c r="AB611" s="443"/>
      <c r="AC611" s="317" t="str">
        <f>IFERROR(VLOOKUP(Z611,【参考】数式用!$A$4:$B$54,2,FALSE),"")</f>
        <v/>
      </c>
      <c r="AD611" s="209"/>
      <c r="AE611" s="208" t="str">
        <f>IF(B611="","",IF(AO611="総合事業","数式を削除して手入力",IFERROR(INDEX(【参考】数式用!$AT$3:$AV$452,MATCH(Q611&amp;V611,【参考】数式用!$AS$3:$AS$452,0),MATCH(VLOOKUP(Z611,【参考】数式用!$AW$2:$AX$53,2,FALSE),【参考】数式用!$AT$2:$AV$2,0)),10)))</f>
        <v/>
      </c>
    </row>
    <row r="612" spans="1:31" ht="49.8" customHeight="1">
      <c r="A612" s="431">
        <f t="shared" si="11"/>
        <v>563</v>
      </c>
      <c r="B612" s="447"/>
      <c r="C612" s="448"/>
      <c r="D612" s="448"/>
      <c r="E612" s="448"/>
      <c r="F612" s="448"/>
      <c r="G612" s="448"/>
      <c r="H612" s="448"/>
      <c r="I612" s="448"/>
      <c r="J612" s="448"/>
      <c r="K612" s="448"/>
      <c r="L612" s="436"/>
      <c r="M612" s="437"/>
      <c r="N612" s="437"/>
      <c r="O612" s="437"/>
      <c r="P612" s="438"/>
      <c r="Q612" s="439"/>
      <c r="R612" s="440"/>
      <c r="S612" s="440"/>
      <c r="T612" s="440"/>
      <c r="U612" s="441"/>
      <c r="V612" s="257"/>
      <c r="W612" s="444"/>
      <c r="X612" s="445"/>
      <c r="Y612" s="446"/>
      <c r="Z612" s="443"/>
      <c r="AA612" s="443"/>
      <c r="AB612" s="443"/>
      <c r="AC612" s="317" t="str">
        <f>IFERROR(VLOOKUP(Z612,【参考】数式用!$A$4:$B$54,2,FALSE),"")</f>
        <v/>
      </c>
      <c r="AD612" s="209"/>
      <c r="AE612" s="208" t="str">
        <f>IF(B612="","",IF(AO612="総合事業","数式を削除して手入力",IFERROR(INDEX(【参考】数式用!$AT$3:$AV$452,MATCH(Q612&amp;V612,【参考】数式用!$AS$3:$AS$452,0),MATCH(VLOOKUP(Z612,【参考】数式用!$AW$2:$AX$53,2,FALSE),【参考】数式用!$AT$2:$AV$2,0)),10)))</f>
        <v/>
      </c>
    </row>
    <row r="613" spans="1:31" ht="49.8" customHeight="1">
      <c r="A613" s="431">
        <f t="shared" si="11"/>
        <v>564</v>
      </c>
      <c r="B613" s="447"/>
      <c r="C613" s="448"/>
      <c r="D613" s="448"/>
      <c r="E613" s="448"/>
      <c r="F613" s="448"/>
      <c r="G613" s="448"/>
      <c r="H613" s="448"/>
      <c r="I613" s="448"/>
      <c r="J613" s="448"/>
      <c r="K613" s="448"/>
      <c r="L613" s="436"/>
      <c r="M613" s="437"/>
      <c r="N613" s="437"/>
      <c r="O613" s="437"/>
      <c r="P613" s="438"/>
      <c r="Q613" s="439"/>
      <c r="R613" s="440"/>
      <c r="S613" s="440"/>
      <c r="T613" s="440"/>
      <c r="U613" s="441"/>
      <c r="V613" s="257"/>
      <c r="W613" s="444"/>
      <c r="X613" s="445"/>
      <c r="Y613" s="446"/>
      <c r="Z613" s="443"/>
      <c r="AA613" s="443"/>
      <c r="AB613" s="443"/>
      <c r="AC613" s="317" t="str">
        <f>IFERROR(VLOOKUP(Z613,【参考】数式用!$A$4:$B$54,2,FALSE),"")</f>
        <v/>
      </c>
      <c r="AD613" s="209"/>
      <c r="AE613" s="208" t="str">
        <f>IF(B613="","",IF(AO613="総合事業","数式を削除して手入力",IFERROR(INDEX(【参考】数式用!$AT$3:$AV$452,MATCH(Q613&amp;V613,【参考】数式用!$AS$3:$AS$452,0),MATCH(VLOOKUP(Z613,【参考】数式用!$AW$2:$AX$53,2,FALSE),【参考】数式用!$AT$2:$AV$2,0)),10)))</f>
        <v/>
      </c>
    </row>
    <row r="614" spans="1:31" ht="49.8" customHeight="1">
      <c r="A614" s="431">
        <f t="shared" si="11"/>
        <v>565</v>
      </c>
      <c r="B614" s="447"/>
      <c r="C614" s="448"/>
      <c r="D614" s="448"/>
      <c r="E614" s="448"/>
      <c r="F614" s="448"/>
      <c r="G614" s="448"/>
      <c r="H614" s="448"/>
      <c r="I614" s="448"/>
      <c r="J614" s="448"/>
      <c r="K614" s="448"/>
      <c r="L614" s="436"/>
      <c r="M614" s="437"/>
      <c r="N614" s="437"/>
      <c r="O614" s="437"/>
      <c r="P614" s="438"/>
      <c r="Q614" s="439"/>
      <c r="R614" s="440"/>
      <c r="S614" s="440"/>
      <c r="T614" s="440"/>
      <c r="U614" s="441"/>
      <c r="V614" s="257"/>
      <c r="W614" s="444"/>
      <c r="X614" s="445"/>
      <c r="Y614" s="446"/>
      <c r="Z614" s="443"/>
      <c r="AA614" s="443"/>
      <c r="AB614" s="443"/>
      <c r="AC614" s="317" t="str">
        <f>IFERROR(VLOOKUP(Z614,【参考】数式用!$A$4:$B$54,2,FALSE),"")</f>
        <v/>
      </c>
      <c r="AD614" s="209"/>
      <c r="AE614" s="208" t="str">
        <f>IF(B614="","",IF(AO614="総合事業","数式を削除して手入力",IFERROR(INDEX(【参考】数式用!$AT$3:$AV$452,MATCH(Q614&amp;V614,【参考】数式用!$AS$3:$AS$452,0),MATCH(VLOOKUP(Z614,【参考】数式用!$AW$2:$AX$53,2,FALSE),【参考】数式用!$AT$2:$AV$2,0)),10)))</f>
        <v/>
      </c>
    </row>
    <row r="615" spans="1:31" ht="49.8" customHeight="1">
      <c r="A615" s="431">
        <f t="shared" si="11"/>
        <v>566</v>
      </c>
      <c r="B615" s="447"/>
      <c r="C615" s="448"/>
      <c r="D615" s="448"/>
      <c r="E615" s="448"/>
      <c r="F615" s="448"/>
      <c r="G615" s="448"/>
      <c r="H615" s="448"/>
      <c r="I615" s="448"/>
      <c r="J615" s="448"/>
      <c r="K615" s="448"/>
      <c r="L615" s="436"/>
      <c r="M615" s="437"/>
      <c r="N615" s="437"/>
      <c r="O615" s="437"/>
      <c r="P615" s="438"/>
      <c r="Q615" s="439"/>
      <c r="R615" s="440"/>
      <c r="S615" s="440"/>
      <c r="T615" s="440"/>
      <c r="U615" s="441"/>
      <c r="V615" s="257"/>
      <c r="W615" s="444"/>
      <c r="X615" s="445"/>
      <c r="Y615" s="446"/>
      <c r="Z615" s="443"/>
      <c r="AA615" s="443"/>
      <c r="AB615" s="443"/>
      <c r="AC615" s="317" t="str">
        <f>IFERROR(VLOOKUP(Z615,【参考】数式用!$A$4:$B$54,2,FALSE),"")</f>
        <v/>
      </c>
      <c r="AD615" s="209"/>
      <c r="AE615" s="208" t="str">
        <f>IF(B615="","",IF(AO615="総合事業","数式を削除して手入力",IFERROR(INDEX(【参考】数式用!$AT$3:$AV$452,MATCH(Q615&amp;V615,【参考】数式用!$AS$3:$AS$452,0),MATCH(VLOOKUP(Z615,【参考】数式用!$AW$2:$AX$53,2,FALSE),【参考】数式用!$AT$2:$AV$2,0)),10)))</f>
        <v/>
      </c>
    </row>
    <row r="616" spans="1:31" ht="49.8" customHeight="1">
      <c r="A616" s="431">
        <f t="shared" si="11"/>
        <v>567</v>
      </c>
      <c r="B616" s="447"/>
      <c r="C616" s="448"/>
      <c r="D616" s="448"/>
      <c r="E616" s="448"/>
      <c r="F616" s="448"/>
      <c r="G616" s="448"/>
      <c r="H616" s="448"/>
      <c r="I616" s="448"/>
      <c r="J616" s="448"/>
      <c r="K616" s="448"/>
      <c r="L616" s="436"/>
      <c r="M616" s="437"/>
      <c r="N616" s="437"/>
      <c r="O616" s="437"/>
      <c r="P616" s="438"/>
      <c r="Q616" s="439"/>
      <c r="R616" s="440"/>
      <c r="S616" s="440"/>
      <c r="T616" s="440"/>
      <c r="U616" s="441"/>
      <c r="V616" s="257"/>
      <c r="W616" s="444"/>
      <c r="X616" s="445"/>
      <c r="Y616" s="446"/>
      <c r="Z616" s="443"/>
      <c r="AA616" s="443"/>
      <c r="AB616" s="443"/>
      <c r="AC616" s="317" t="str">
        <f>IFERROR(VLOOKUP(Z616,【参考】数式用!$A$4:$B$54,2,FALSE),"")</f>
        <v/>
      </c>
      <c r="AD616" s="209"/>
      <c r="AE616" s="208" t="str">
        <f>IF(B616="","",IF(AO616="総合事業","数式を削除して手入力",IFERROR(INDEX(【参考】数式用!$AT$3:$AV$452,MATCH(Q616&amp;V616,【参考】数式用!$AS$3:$AS$452,0),MATCH(VLOOKUP(Z616,【参考】数式用!$AW$2:$AX$53,2,FALSE),【参考】数式用!$AT$2:$AV$2,0)),10)))</f>
        <v/>
      </c>
    </row>
    <row r="617" spans="1:31" ht="49.8" customHeight="1">
      <c r="A617" s="431">
        <f t="shared" si="11"/>
        <v>568</v>
      </c>
      <c r="B617" s="447"/>
      <c r="C617" s="448"/>
      <c r="D617" s="448"/>
      <c r="E617" s="448"/>
      <c r="F617" s="448"/>
      <c r="G617" s="448"/>
      <c r="H617" s="448"/>
      <c r="I617" s="448"/>
      <c r="J617" s="448"/>
      <c r="K617" s="448"/>
      <c r="L617" s="436"/>
      <c r="M617" s="437"/>
      <c r="N617" s="437"/>
      <c r="O617" s="437"/>
      <c r="P617" s="438"/>
      <c r="Q617" s="439"/>
      <c r="R617" s="440"/>
      <c r="S617" s="440"/>
      <c r="T617" s="440"/>
      <c r="U617" s="441"/>
      <c r="V617" s="257"/>
      <c r="W617" s="444"/>
      <c r="X617" s="445"/>
      <c r="Y617" s="446"/>
      <c r="Z617" s="443"/>
      <c r="AA617" s="443"/>
      <c r="AB617" s="443"/>
      <c r="AC617" s="317" t="str">
        <f>IFERROR(VLOOKUP(Z617,【参考】数式用!$A$4:$B$54,2,FALSE),"")</f>
        <v/>
      </c>
      <c r="AD617" s="209"/>
      <c r="AE617" s="208" t="str">
        <f>IF(B617="","",IF(AO617="総合事業","数式を削除して手入力",IFERROR(INDEX(【参考】数式用!$AT$3:$AV$452,MATCH(Q617&amp;V617,【参考】数式用!$AS$3:$AS$452,0),MATCH(VLOOKUP(Z617,【参考】数式用!$AW$2:$AX$53,2,FALSE),【参考】数式用!$AT$2:$AV$2,0)),10)))</f>
        <v/>
      </c>
    </row>
    <row r="618" spans="1:31" ht="49.8" customHeight="1">
      <c r="A618" s="431">
        <f t="shared" si="11"/>
        <v>569</v>
      </c>
      <c r="B618" s="447"/>
      <c r="C618" s="448"/>
      <c r="D618" s="448"/>
      <c r="E618" s="448"/>
      <c r="F618" s="448"/>
      <c r="G618" s="448"/>
      <c r="H618" s="448"/>
      <c r="I618" s="448"/>
      <c r="J618" s="448"/>
      <c r="K618" s="448"/>
      <c r="L618" s="436"/>
      <c r="M618" s="437"/>
      <c r="N618" s="437"/>
      <c r="O618" s="437"/>
      <c r="P618" s="438"/>
      <c r="Q618" s="439"/>
      <c r="R618" s="440"/>
      <c r="S618" s="440"/>
      <c r="T618" s="440"/>
      <c r="U618" s="441"/>
      <c r="V618" s="257"/>
      <c r="W618" s="444"/>
      <c r="X618" s="445"/>
      <c r="Y618" s="446"/>
      <c r="Z618" s="443"/>
      <c r="AA618" s="443"/>
      <c r="AB618" s="443"/>
      <c r="AC618" s="317" t="str">
        <f>IFERROR(VLOOKUP(Z618,【参考】数式用!$A$4:$B$54,2,FALSE),"")</f>
        <v/>
      </c>
      <c r="AD618" s="209"/>
      <c r="AE618" s="208" t="str">
        <f>IF(B618="","",IF(AO618="総合事業","数式を削除して手入力",IFERROR(INDEX(【参考】数式用!$AT$3:$AV$452,MATCH(Q618&amp;V618,【参考】数式用!$AS$3:$AS$452,0),MATCH(VLOOKUP(Z618,【参考】数式用!$AW$2:$AX$53,2,FALSE),【参考】数式用!$AT$2:$AV$2,0)),10)))</f>
        <v/>
      </c>
    </row>
    <row r="619" spans="1:31" ht="49.8" customHeight="1">
      <c r="A619" s="431">
        <f t="shared" si="11"/>
        <v>570</v>
      </c>
      <c r="B619" s="447"/>
      <c r="C619" s="448"/>
      <c r="D619" s="448"/>
      <c r="E619" s="448"/>
      <c r="F619" s="448"/>
      <c r="G619" s="448"/>
      <c r="H619" s="448"/>
      <c r="I619" s="448"/>
      <c r="J619" s="448"/>
      <c r="K619" s="448"/>
      <c r="L619" s="436"/>
      <c r="M619" s="437"/>
      <c r="N619" s="437"/>
      <c r="O619" s="437"/>
      <c r="P619" s="438"/>
      <c r="Q619" s="439"/>
      <c r="R619" s="440"/>
      <c r="S619" s="440"/>
      <c r="T619" s="440"/>
      <c r="U619" s="441"/>
      <c r="V619" s="257"/>
      <c r="W619" s="444"/>
      <c r="X619" s="445"/>
      <c r="Y619" s="446"/>
      <c r="Z619" s="443"/>
      <c r="AA619" s="443"/>
      <c r="AB619" s="443"/>
      <c r="AC619" s="317" t="str">
        <f>IFERROR(VLOOKUP(Z619,【参考】数式用!$A$4:$B$54,2,FALSE),"")</f>
        <v/>
      </c>
      <c r="AD619" s="209"/>
      <c r="AE619" s="208" t="str">
        <f>IF(B619="","",IF(AO619="総合事業","数式を削除して手入力",IFERROR(INDEX(【参考】数式用!$AT$3:$AV$452,MATCH(Q619&amp;V619,【参考】数式用!$AS$3:$AS$452,0),MATCH(VLOOKUP(Z619,【参考】数式用!$AW$2:$AX$53,2,FALSE),【参考】数式用!$AT$2:$AV$2,0)),10)))</f>
        <v/>
      </c>
    </row>
    <row r="620" spans="1:31" ht="49.8" customHeight="1">
      <c r="A620" s="431">
        <f t="shared" si="11"/>
        <v>571</v>
      </c>
      <c r="B620" s="447"/>
      <c r="C620" s="448"/>
      <c r="D620" s="448"/>
      <c r="E620" s="448"/>
      <c r="F620" s="448"/>
      <c r="G620" s="448"/>
      <c r="H620" s="448"/>
      <c r="I620" s="448"/>
      <c r="J620" s="448"/>
      <c r="K620" s="448"/>
      <c r="L620" s="436"/>
      <c r="M620" s="437"/>
      <c r="N620" s="437"/>
      <c r="O620" s="437"/>
      <c r="P620" s="438"/>
      <c r="Q620" s="439"/>
      <c r="R620" s="440"/>
      <c r="S620" s="440"/>
      <c r="T620" s="440"/>
      <c r="U620" s="441"/>
      <c r="V620" s="257"/>
      <c r="W620" s="444"/>
      <c r="X620" s="445"/>
      <c r="Y620" s="446"/>
      <c r="Z620" s="443"/>
      <c r="AA620" s="443"/>
      <c r="AB620" s="443"/>
      <c r="AC620" s="317" t="str">
        <f>IFERROR(VLOOKUP(Z620,【参考】数式用!$A$4:$B$54,2,FALSE),"")</f>
        <v/>
      </c>
      <c r="AD620" s="209"/>
      <c r="AE620" s="208" t="str">
        <f>IF(B620="","",IF(AO620="総合事業","数式を削除して手入力",IFERROR(INDEX(【参考】数式用!$AT$3:$AV$452,MATCH(Q620&amp;V620,【参考】数式用!$AS$3:$AS$452,0),MATCH(VLOOKUP(Z620,【参考】数式用!$AW$2:$AX$53,2,FALSE),【参考】数式用!$AT$2:$AV$2,0)),10)))</f>
        <v/>
      </c>
    </row>
    <row r="621" spans="1:31" ht="49.8" customHeight="1">
      <c r="A621" s="431">
        <f t="shared" si="11"/>
        <v>572</v>
      </c>
      <c r="B621" s="447"/>
      <c r="C621" s="448"/>
      <c r="D621" s="448"/>
      <c r="E621" s="448"/>
      <c r="F621" s="448"/>
      <c r="G621" s="448"/>
      <c r="H621" s="448"/>
      <c r="I621" s="448"/>
      <c r="J621" s="448"/>
      <c r="K621" s="448"/>
      <c r="L621" s="436"/>
      <c r="M621" s="437"/>
      <c r="N621" s="437"/>
      <c r="O621" s="437"/>
      <c r="P621" s="438"/>
      <c r="Q621" s="439"/>
      <c r="R621" s="440"/>
      <c r="S621" s="440"/>
      <c r="T621" s="440"/>
      <c r="U621" s="441"/>
      <c r="V621" s="257"/>
      <c r="W621" s="444"/>
      <c r="X621" s="445"/>
      <c r="Y621" s="446"/>
      <c r="Z621" s="443"/>
      <c r="AA621" s="443"/>
      <c r="AB621" s="443"/>
      <c r="AC621" s="317" t="str">
        <f>IFERROR(VLOOKUP(Z621,【参考】数式用!$A$4:$B$54,2,FALSE),"")</f>
        <v/>
      </c>
      <c r="AD621" s="209"/>
      <c r="AE621" s="208" t="str">
        <f>IF(B621="","",IF(AO621="総合事業","数式を削除して手入力",IFERROR(INDEX(【参考】数式用!$AT$3:$AV$452,MATCH(Q621&amp;V621,【参考】数式用!$AS$3:$AS$452,0),MATCH(VLOOKUP(Z621,【参考】数式用!$AW$2:$AX$53,2,FALSE),【参考】数式用!$AT$2:$AV$2,0)),10)))</f>
        <v/>
      </c>
    </row>
    <row r="622" spans="1:31" ht="49.8" customHeight="1">
      <c r="A622" s="431">
        <f t="shared" si="11"/>
        <v>573</v>
      </c>
      <c r="B622" s="447"/>
      <c r="C622" s="448"/>
      <c r="D622" s="448"/>
      <c r="E622" s="448"/>
      <c r="F622" s="448"/>
      <c r="G622" s="448"/>
      <c r="H622" s="448"/>
      <c r="I622" s="448"/>
      <c r="J622" s="448"/>
      <c r="K622" s="448"/>
      <c r="L622" s="436"/>
      <c r="M622" s="437"/>
      <c r="N622" s="437"/>
      <c r="O622" s="437"/>
      <c r="P622" s="438"/>
      <c r="Q622" s="439"/>
      <c r="R622" s="440"/>
      <c r="S622" s="440"/>
      <c r="T622" s="440"/>
      <c r="U622" s="441"/>
      <c r="V622" s="257"/>
      <c r="W622" s="444"/>
      <c r="X622" s="445"/>
      <c r="Y622" s="446"/>
      <c r="Z622" s="443"/>
      <c r="AA622" s="443"/>
      <c r="AB622" s="443"/>
      <c r="AC622" s="317" t="str">
        <f>IFERROR(VLOOKUP(Z622,【参考】数式用!$A$4:$B$54,2,FALSE),"")</f>
        <v/>
      </c>
      <c r="AD622" s="209"/>
      <c r="AE622" s="208" t="str">
        <f>IF(B622="","",IF(AO622="総合事業","数式を削除して手入力",IFERROR(INDEX(【参考】数式用!$AT$3:$AV$452,MATCH(Q622&amp;V622,【参考】数式用!$AS$3:$AS$452,0),MATCH(VLOOKUP(Z622,【参考】数式用!$AW$2:$AX$53,2,FALSE),【参考】数式用!$AT$2:$AV$2,0)),10)))</f>
        <v/>
      </c>
    </row>
    <row r="623" spans="1:31" ht="49.8" customHeight="1">
      <c r="A623" s="431">
        <f t="shared" si="11"/>
        <v>574</v>
      </c>
      <c r="B623" s="447"/>
      <c r="C623" s="448"/>
      <c r="D623" s="448"/>
      <c r="E623" s="448"/>
      <c r="F623" s="448"/>
      <c r="G623" s="448"/>
      <c r="H623" s="448"/>
      <c r="I623" s="448"/>
      <c r="J623" s="448"/>
      <c r="K623" s="448"/>
      <c r="L623" s="436"/>
      <c r="M623" s="437"/>
      <c r="N623" s="437"/>
      <c r="O623" s="437"/>
      <c r="P623" s="438"/>
      <c r="Q623" s="439"/>
      <c r="R623" s="440"/>
      <c r="S623" s="440"/>
      <c r="T623" s="440"/>
      <c r="U623" s="441"/>
      <c r="V623" s="257"/>
      <c r="W623" s="444"/>
      <c r="X623" s="445"/>
      <c r="Y623" s="446"/>
      <c r="Z623" s="443"/>
      <c r="AA623" s="443"/>
      <c r="AB623" s="443"/>
      <c r="AC623" s="317" t="str">
        <f>IFERROR(VLOOKUP(Z623,【参考】数式用!$A$4:$B$54,2,FALSE),"")</f>
        <v/>
      </c>
      <c r="AD623" s="209"/>
      <c r="AE623" s="208" t="str">
        <f>IF(B623="","",IF(AO623="総合事業","数式を削除して手入力",IFERROR(INDEX(【参考】数式用!$AT$3:$AV$452,MATCH(Q623&amp;V623,【参考】数式用!$AS$3:$AS$452,0),MATCH(VLOOKUP(Z623,【参考】数式用!$AW$2:$AX$53,2,FALSE),【参考】数式用!$AT$2:$AV$2,0)),10)))</f>
        <v/>
      </c>
    </row>
    <row r="624" spans="1:31" ht="49.8" customHeight="1">
      <c r="A624" s="431">
        <f t="shared" si="11"/>
        <v>575</v>
      </c>
      <c r="B624" s="447"/>
      <c r="C624" s="448"/>
      <c r="D624" s="448"/>
      <c r="E624" s="448"/>
      <c r="F624" s="448"/>
      <c r="G624" s="448"/>
      <c r="H624" s="448"/>
      <c r="I624" s="448"/>
      <c r="J624" s="448"/>
      <c r="K624" s="448"/>
      <c r="L624" s="436"/>
      <c r="M624" s="437"/>
      <c r="N624" s="437"/>
      <c r="O624" s="437"/>
      <c r="P624" s="438"/>
      <c r="Q624" s="439"/>
      <c r="R624" s="440"/>
      <c r="S624" s="440"/>
      <c r="T624" s="440"/>
      <c r="U624" s="441"/>
      <c r="V624" s="257"/>
      <c r="W624" s="444"/>
      <c r="X624" s="445"/>
      <c r="Y624" s="446"/>
      <c r="Z624" s="443"/>
      <c r="AA624" s="443"/>
      <c r="AB624" s="443"/>
      <c r="AC624" s="317" t="str">
        <f>IFERROR(VLOOKUP(Z624,【参考】数式用!$A$4:$B$54,2,FALSE),"")</f>
        <v/>
      </c>
      <c r="AD624" s="209"/>
      <c r="AE624" s="208" t="str">
        <f>IF(B624="","",IF(AO624="総合事業","数式を削除して手入力",IFERROR(INDEX(【参考】数式用!$AT$3:$AV$452,MATCH(Q624&amp;V624,【参考】数式用!$AS$3:$AS$452,0),MATCH(VLOOKUP(Z624,【参考】数式用!$AW$2:$AX$53,2,FALSE),【参考】数式用!$AT$2:$AV$2,0)),10)))</f>
        <v/>
      </c>
    </row>
    <row r="625" spans="1:31" ht="49.8" customHeight="1">
      <c r="A625" s="431">
        <f t="shared" si="11"/>
        <v>576</v>
      </c>
      <c r="B625" s="447"/>
      <c r="C625" s="448"/>
      <c r="D625" s="448"/>
      <c r="E625" s="448"/>
      <c r="F625" s="448"/>
      <c r="G625" s="448"/>
      <c r="H625" s="448"/>
      <c r="I625" s="448"/>
      <c r="J625" s="448"/>
      <c r="K625" s="448"/>
      <c r="L625" s="436"/>
      <c r="M625" s="437"/>
      <c r="N625" s="437"/>
      <c r="O625" s="437"/>
      <c r="P625" s="438"/>
      <c r="Q625" s="439"/>
      <c r="R625" s="440"/>
      <c r="S625" s="440"/>
      <c r="T625" s="440"/>
      <c r="U625" s="441"/>
      <c r="V625" s="257"/>
      <c r="W625" s="444"/>
      <c r="X625" s="445"/>
      <c r="Y625" s="446"/>
      <c r="Z625" s="443"/>
      <c r="AA625" s="443"/>
      <c r="AB625" s="443"/>
      <c r="AC625" s="317" t="str">
        <f>IFERROR(VLOOKUP(Z625,【参考】数式用!$A$4:$B$54,2,FALSE),"")</f>
        <v/>
      </c>
      <c r="AD625" s="209"/>
      <c r="AE625" s="208" t="str">
        <f>IF(B625="","",IF(AO625="総合事業","数式を削除して手入力",IFERROR(INDEX(【参考】数式用!$AT$3:$AV$452,MATCH(Q625&amp;V625,【参考】数式用!$AS$3:$AS$452,0),MATCH(VLOOKUP(Z625,【参考】数式用!$AW$2:$AX$53,2,FALSE),【参考】数式用!$AT$2:$AV$2,0)),10)))</f>
        <v/>
      </c>
    </row>
    <row r="626" spans="1:31" ht="49.8" customHeight="1">
      <c r="A626" s="431">
        <f t="shared" si="11"/>
        <v>577</v>
      </c>
      <c r="B626" s="447"/>
      <c r="C626" s="448"/>
      <c r="D626" s="448"/>
      <c r="E626" s="448"/>
      <c r="F626" s="448"/>
      <c r="G626" s="448"/>
      <c r="H626" s="448"/>
      <c r="I626" s="448"/>
      <c r="J626" s="448"/>
      <c r="K626" s="448"/>
      <c r="L626" s="436"/>
      <c r="M626" s="437"/>
      <c r="N626" s="437"/>
      <c r="O626" s="437"/>
      <c r="P626" s="438"/>
      <c r="Q626" s="439"/>
      <c r="R626" s="440"/>
      <c r="S626" s="440"/>
      <c r="T626" s="440"/>
      <c r="U626" s="441"/>
      <c r="V626" s="257"/>
      <c r="W626" s="444"/>
      <c r="X626" s="445"/>
      <c r="Y626" s="446"/>
      <c r="Z626" s="443"/>
      <c r="AA626" s="443"/>
      <c r="AB626" s="443"/>
      <c r="AC626" s="317" t="str">
        <f>IFERROR(VLOOKUP(Z626,【参考】数式用!$A$4:$B$54,2,FALSE),"")</f>
        <v/>
      </c>
      <c r="AD626" s="209"/>
      <c r="AE626" s="208" t="str">
        <f>IF(B626="","",IF(AO626="総合事業","数式を削除して手入力",IFERROR(INDEX(【参考】数式用!$AT$3:$AV$452,MATCH(Q626&amp;V626,【参考】数式用!$AS$3:$AS$452,0),MATCH(VLOOKUP(Z626,【参考】数式用!$AW$2:$AX$53,2,FALSE),【参考】数式用!$AT$2:$AV$2,0)),10)))</f>
        <v/>
      </c>
    </row>
    <row r="627" spans="1:31" ht="49.8" customHeight="1">
      <c r="A627" s="431">
        <f t="shared" si="11"/>
        <v>578</v>
      </c>
      <c r="B627" s="447"/>
      <c r="C627" s="448"/>
      <c r="D627" s="448"/>
      <c r="E627" s="448"/>
      <c r="F627" s="448"/>
      <c r="G627" s="448"/>
      <c r="H627" s="448"/>
      <c r="I627" s="448"/>
      <c r="J627" s="448"/>
      <c r="K627" s="448"/>
      <c r="L627" s="436"/>
      <c r="M627" s="437"/>
      <c r="N627" s="437"/>
      <c r="O627" s="437"/>
      <c r="P627" s="438"/>
      <c r="Q627" s="439"/>
      <c r="R627" s="440"/>
      <c r="S627" s="440"/>
      <c r="T627" s="440"/>
      <c r="U627" s="441"/>
      <c r="V627" s="257"/>
      <c r="W627" s="444"/>
      <c r="X627" s="445"/>
      <c r="Y627" s="446"/>
      <c r="Z627" s="443"/>
      <c r="AA627" s="443"/>
      <c r="AB627" s="443"/>
      <c r="AC627" s="317" t="str">
        <f>IFERROR(VLOOKUP(Z627,【参考】数式用!$A$4:$B$54,2,FALSE),"")</f>
        <v/>
      </c>
      <c r="AD627" s="209"/>
      <c r="AE627" s="208" t="str">
        <f>IF(B627="","",IF(AO627="総合事業","数式を削除して手入力",IFERROR(INDEX(【参考】数式用!$AT$3:$AV$452,MATCH(Q627&amp;V627,【参考】数式用!$AS$3:$AS$452,0),MATCH(VLOOKUP(Z627,【参考】数式用!$AW$2:$AX$53,2,FALSE),【参考】数式用!$AT$2:$AV$2,0)),10)))</f>
        <v/>
      </c>
    </row>
    <row r="628" spans="1:31" ht="49.8" customHeight="1">
      <c r="A628" s="431">
        <f t="shared" si="11"/>
        <v>579</v>
      </c>
      <c r="B628" s="447"/>
      <c r="C628" s="448"/>
      <c r="D628" s="448"/>
      <c r="E628" s="448"/>
      <c r="F628" s="448"/>
      <c r="G628" s="448"/>
      <c r="H628" s="448"/>
      <c r="I628" s="448"/>
      <c r="J628" s="448"/>
      <c r="K628" s="448"/>
      <c r="L628" s="436"/>
      <c r="M628" s="437"/>
      <c r="N628" s="437"/>
      <c r="O628" s="437"/>
      <c r="P628" s="438"/>
      <c r="Q628" s="439"/>
      <c r="R628" s="440"/>
      <c r="S628" s="440"/>
      <c r="T628" s="440"/>
      <c r="U628" s="441"/>
      <c r="V628" s="257"/>
      <c r="W628" s="444"/>
      <c r="X628" s="445"/>
      <c r="Y628" s="446"/>
      <c r="Z628" s="443"/>
      <c r="AA628" s="443"/>
      <c r="AB628" s="443"/>
      <c r="AC628" s="317" t="str">
        <f>IFERROR(VLOOKUP(Z628,【参考】数式用!$A$4:$B$54,2,FALSE),"")</f>
        <v/>
      </c>
      <c r="AD628" s="209"/>
      <c r="AE628" s="208" t="str">
        <f>IF(B628="","",IF(AO628="総合事業","数式を削除して手入力",IFERROR(INDEX(【参考】数式用!$AT$3:$AV$452,MATCH(Q628&amp;V628,【参考】数式用!$AS$3:$AS$452,0),MATCH(VLOOKUP(Z628,【参考】数式用!$AW$2:$AX$53,2,FALSE),【参考】数式用!$AT$2:$AV$2,0)),10)))</f>
        <v/>
      </c>
    </row>
    <row r="629" spans="1:31" ht="49.8" customHeight="1">
      <c r="A629" s="431">
        <f t="shared" si="11"/>
        <v>580</v>
      </c>
      <c r="B629" s="447"/>
      <c r="C629" s="448"/>
      <c r="D629" s="448"/>
      <c r="E629" s="448"/>
      <c r="F629" s="448"/>
      <c r="G629" s="448"/>
      <c r="H629" s="448"/>
      <c r="I629" s="448"/>
      <c r="J629" s="448"/>
      <c r="K629" s="448"/>
      <c r="L629" s="436"/>
      <c r="M629" s="437"/>
      <c r="N629" s="437"/>
      <c r="O629" s="437"/>
      <c r="P629" s="438"/>
      <c r="Q629" s="439"/>
      <c r="R629" s="440"/>
      <c r="S629" s="440"/>
      <c r="T629" s="440"/>
      <c r="U629" s="441"/>
      <c r="V629" s="257"/>
      <c r="W629" s="444"/>
      <c r="X629" s="445"/>
      <c r="Y629" s="446"/>
      <c r="Z629" s="443"/>
      <c r="AA629" s="443"/>
      <c r="AB629" s="443"/>
      <c r="AC629" s="317" t="str">
        <f>IFERROR(VLOOKUP(Z629,【参考】数式用!$A$4:$B$54,2,FALSE),"")</f>
        <v/>
      </c>
      <c r="AD629" s="209"/>
      <c r="AE629" s="208" t="str">
        <f>IF(B629="","",IF(AO629="総合事業","数式を削除して手入力",IFERROR(INDEX(【参考】数式用!$AT$3:$AV$452,MATCH(Q629&amp;V629,【参考】数式用!$AS$3:$AS$452,0),MATCH(VLOOKUP(Z629,【参考】数式用!$AW$2:$AX$53,2,FALSE),【参考】数式用!$AT$2:$AV$2,0)),10)))</f>
        <v/>
      </c>
    </row>
    <row r="630" spans="1:31" ht="49.8" customHeight="1">
      <c r="A630" s="431">
        <f t="shared" si="11"/>
        <v>581</v>
      </c>
      <c r="B630" s="447"/>
      <c r="C630" s="448"/>
      <c r="D630" s="448"/>
      <c r="E630" s="448"/>
      <c r="F630" s="448"/>
      <c r="G630" s="448"/>
      <c r="H630" s="448"/>
      <c r="I630" s="448"/>
      <c r="J630" s="448"/>
      <c r="K630" s="448"/>
      <c r="L630" s="436"/>
      <c r="M630" s="437"/>
      <c r="N630" s="437"/>
      <c r="O630" s="437"/>
      <c r="P630" s="438"/>
      <c r="Q630" s="439"/>
      <c r="R630" s="440"/>
      <c r="S630" s="440"/>
      <c r="T630" s="440"/>
      <c r="U630" s="441"/>
      <c r="V630" s="257"/>
      <c r="W630" s="444"/>
      <c r="X630" s="445"/>
      <c r="Y630" s="446"/>
      <c r="Z630" s="443"/>
      <c r="AA630" s="443"/>
      <c r="AB630" s="443"/>
      <c r="AC630" s="317" t="str">
        <f>IFERROR(VLOOKUP(Z630,【参考】数式用!$A$4:$B$54,2,FALSE),"")</f>
        <v/>
      </c>
      <c r="AD630" s="209"/>
      <c r="AE630" s="208" t="str">
        <f>IF(B630="","",IF(AO630="総合事業","数式を削除して手入力",IFERROR(INDEX(【参考】数式用!$AT$3:$AV$452,MATCH(Q630&amp;V630,【参考】数式用!$AS$3:$AS$452,0),MATCH(VLOOKUP(Z630,【参考】数式用!$AW$2:$AX$53,2,FALSE),【参考】数式用!$AT$2:$AV$2,0)),10)))</f>
        <v/>
      </c>
    </row>
    <row r="631" spans="1:31" ht="49.8" customHeight="1">
      <c r="A631" s="431">
        <f t="shared" si="11"/>
        <v>582</v>
      </c>
      <c r="B631" s="447"/>
      <c r="C631" s="448"/>
      <c r="D631" s="448"/>
      <c r="E631" s="448"/>
      <c r="F631" s="448"/>
      <c r="G631" s="448"/>
      <c r="H631" s="448"/>
      <c r="I631" s="448"/>
      <c r="J631" s="448"/>
      <c r="K631" s="448"/>
      <c r="L631" s="436"/>
      <c r="M631" s="437"/>
      <c r="N631" s="437"/>
      <c r="O631" s="437"/>
      <c r="P631" s="438"/>
      <c r="Q631" s="439"/>
      <c r="R631" s="440"/>
      <c r="S631" s="440"/>
      <c r="T631" s="440"/>
      <c r="U631" s="441"/>
      <c r="V631" s="257"/>
      <c r="W631" s="444"/>
      <c r="X631" s="445"/>
      <c r="Y631" s="446"/>
      <c r="Z631" s="443"/>
      <c r="AA631" s="443"/>
      <c r="AB631" s="443"/>
      <c r="AC631" s="317" t="str">
        <f>IFERROR(VLOOKUP(Z631,【参考】数式用!$A$4:$B$54,2,FALSE),"")</f>
        <v/>
      </c>
      <c r="AD631" s="209"/>
      <c r="AE631" s="208" t="str">
        <f>IF(B631="","",IF(AO631="総合事業","数式を削除して手入力",IFERROR(INDEX(【参考】数式用!$AT$3:$AV$452,MATCH(Q631&amp;V631,【参考】数式用!$AS$3:$AS$452,0),MATCH(VLOOKUP(Z631,【参考】数式用!$AW$2:$AX$53,2,FALSE),【参考】数式用!$AT$2:$AV$2,0)),10)))</f>
        <v/>
      </c>
    </row>
    <row r="632" spans="1:31" ht="49.8" customHeight="1">
      <c r="A632" s="431">
        <f t="shared" si="11"/>
        <v>583</v>
      </c>
      <c r="B632" s="447"/>
      <c r="C632" s="448"/>
      <c r="D632" s="448"/>
      <c r="E632" s="448"/>
      <c r="F632" s="448"/>
      <c r="G632" s="448"/>
      <c r="H632" s="448"/>
      <c r="I632" s="448"/>
      <c r="J632" s="448"/>
      <c r="K632" s="448"/>
      <c r="L632" s="436"/>
      <c r="M632" s="437"/>
      <c r="N632" s="437"/>
      <c r="O632" s="437"/>
      <c r="P632" s="438"/>
      <c r="Q632" s="439"/>
      <c r="R632" s="440"/>
      <c r="S632" s="440"/>
      <c r="T632" s="440"/>
      <c r="U632" s="441"/>
      <c r="V632" s="257"/>
      <c r="W632" s="444"/>
      <c r="X632" s="445"/>
      <c r="Y632" s="446"/>
      <c r="Z632" s="443"/>
      <c r="AA632" s="443"/>
      <c r="AB632" s="443"/>
      <c r="AC632" s="317" t="str">
        <f>IFERROR(VLOOKUP(Z632,【参考】数式用!$A$4:$B$54,2,FALSE),"")</f>
        <v/>
      </c>
      <c r="AD632" s="209"/>
      <c r="AE632" s="208" t="str">
        <f>IF(B632="","",IF(AO632="総合事業","数式を削除して手入力",IFERROR(INDEX(【参考】数式用!$AT$3:$AV$452,MATCH(Q632&amp;V632,【参考】数式用!$AS$3:$AS$452,0),MATCH(VLOOKUP(Z632,【参考】数式用!$AW$2:$AX$53,2,FALSE),【参考】数式用!$AT$2:$AV$2,0)),10)))</f>
        <v/>
      </c>
    </row>
    <row r="633" spans="1:31" ht="49.8" customHeight="1">
      <c r="A633" s="431">
        <f t="shared" si="11"/>
        <v>584</v>
      </c>
      <c r="B633" s="447"/>
      <c r="C633" s="448"/>
      <c r="D633" s="448"/>
      <c r="E633" s="448"/>
      <c r="F633" s="448"/>
      <c r="G633" s="448"/>
      <c r="H633" s="448"/>
      <c r="I633" s="448"/>
      <c r="J633" s="448"/>
      <c r="K633" s="448"/>
      <c r="L633" s="436"/>
      <c r="M633" s="437"/>
      <c r="N633" s="437"/>
      <c r="O633" s="437"/>
      <c r="P633" s="438"/>
      <c r="Q633" s="439"/>
      <c r="R633" s="440"/>
      <c r="S633" s="440"/>
      <c r="T633" s="440"/>
      <c r="U633" s="441"/>
      <c r="V633" s="257"/>
      <c r="W633" s="444"/>
      <c r="X633" s="445"/>
      <c r="Y633" s="446"/>
      <c r="Z633" s="443"/>
      <c r="AA633" s="443"/>
      <c r="AB633" s="443"/>
      <c r="AC633" s="317" t="str">
        <f>IFERROR(VLOOKUP(Z633,【参考】数式用!$A$4:$B$54,2,FALSE),"")</f>
        <v/>
      </c>
      <c r="AD633" s="209"/>
      <c r="AE633" s="208" t="str">
        <f>IF(B633="","",IF(AO633="総合事業","数式を削除して手入力",IFERROR(INDEX(【参考】数式用!$AT$3:$AV$452,MATCH(Q633&amp;V633,【参考】数式用!$AS$3:$AS$452,0),MATCH(VLOOKUP(Z633,【参考】数式用!$AW$2:$AX$53,2,FALSE),【参考】数式用!$AT$2:$AV$2,0)),10)))</f>
        <v/>
      </c>
    </row>
    <row r="634" spans="1:31" ht="49.8" customHeight="1">
      <c r="A634" s="431">
        <f t="shared" si="11"/>
        <v>585</v>
      </c>
      <c r="B634" s="447"/>
      <c r="C634" s="448"/>
      <c r="D634" s="448"/>
      <c r="E634" s="448"/>
      <c r="F634" s="448"/>
      <c r="G634" s="448"/>
      <c r="H634" s="448"/>
      <c r="I634" s="448"/>
      <c r="J634" s="448"/>
      <c r="K634" s="448"/>
      <c r="L634" s="436"/>
      <c r="M634" s="437"/>
      <c r="N634" s="437"/>
      <c r="O634" s="437"/>
      <c r="P634" s="438"/>
      <c r="Q634" s="439"/>
      <c r="R634" s="440"/>
      <c r="S634" s="440"/>
      <c r="T634" s="440"/>
      <c r="U634" s="441"/>
      <c r="V634" s="257"/>
      <c r="W634" s="444"/>
      <c r="X634" s="445"/>
      <c r="Y634" s="446"/>
      <c r="Z634" s="443"/>
      <c r="AA634" s="443"/>
      <c r="AB634" s="443"/>
      <c r="AC634" s="317" t="str">
        <f>IFERROR(VLOOKUP(Z634,【参考】数式用!$A$4:$B$54,2,FALSE),"")</f>
        <v/>
      </c>
      <c r="AD634" s="209"/>
      <c r="AE634" s="208" t="str">
        <f>IF(B634="","",IF(AO634="総合事業","数式を削除して手入力",IFERROR(INDEX(【参考】数式用!$AT$3:$AV$452,MATCH(Q634&amp;V634,【参考】数式用!$AS$3:$AS$452,0),MATCH(VLOOKUP(Z634,【参考】数式用!$AW$2:$AX$53,2,FALSE),【参考】数式用!$AT$2:$AV$2,0)),10)))</f>
        <v/>
      </c>
    </row>
    <row r="635" spans="1:31" ht="49.8" customHeight="1">
      <c r="A635" s="431">
        <f t="shared" si="11"/>
        <v>586</v>
      </c>
      <c r="B635" s="447"/>
      <c r="C635" s="448"/>
      <c r="D635" s="448"/>
      <c r="E635" s="448"/>
      <c r="F635" s="448"/>
      <c r="G635" s="448"/>
      <c r="H635" s="448"/>
      <c r="I635" s="448"/>
      <c r="J635" s="448"/>
      <c r="K635" s="448"/>
      <c r="L635" s="436"/>
      <c r="M635" s="437"/>
      <c r="N635" s="437"/>
      <c r="O635" s="437"/>
      <c r="P635" s="438"/>
      <c r="Q635" s="439"/>
      <c r="R635" s="440"/>
      <c r="S635" s="440"/>
      <c r="T635" s="440"/>
      <c r="U635" s="441"/>
      <c r="V635" s="257"/>
      <c r="W635" s="444"/>
      <c r="X635" s="445"/>
      <c r="Y635" s="446"/>
      <c r="Z635" s="443"/>
      <c r="AA635" s="443"/>
      <c r="AB635" s="443"/>
      <c r="AC635" s="317" t="str">
        <f>IFERROR(VLOOKUP(Z635,【参考】数式用!$A$4:$B$54,2,FALSE),"")</f>
        <v/>
      </c>
      <c r="AD635" s="209"/>
      <c r="AE635" s="208" t="str">
        <f>IF(B635="","",IF(AO635="総合事業","数式を削除して手入力",IFERROR(INDEX(【参考】数式用!$AT$3:$AV$452,MATCH(Q635&amp;V635,【参考】数式用!$AS$3:$AS$452,0),MATCH(VLOOKUP(Z635,【参考】数式用!$AW$2:$AX$53,2,FALSE),【参考】数式用!$AT$2:$AV$2,0)),10)))</f>
        <v/>
      </c>
    </row>
    <row r="636" spans="1:31" ht="49.8" customHeight="1">
      <c r="A636" s="431">
        <f t="shared" si="11"/>
        <v>587</v>
      </c>
      <c r="B636" s="447"/>
      <c r="C636" s="448"/>
      <c r="D636" s="448"/>
      <c r="E636" s="448"/>
      <c r="F636" s="448"/>
      <c r="G636" s="448"/>
      <c r="H636" s="448"/>
      <c r="I636" s="448"/>
      <c r="J636" s="448"/>
      <c r="K636" s="448"/>
      <c r="L636" s="436"/>
      <c r="M636" s="437"/>
      <c r="N636" s="437"/>
      <c r="O636" s="437"/>
      <c r="P636" s="438"/>
      <c r="Q636" s="439"/>
      <c r="R636" s="440"/>
      <c r="S636" s="440"/>
      <c r="T636" s="440"/>
      <c r="U636" s="441"/>
      <c r="V636" s="257"/>
      <c r="W636" s="444"/>
      <c r="X636" s="445"/>
      <c r="Y636" s="446"/>
      <c r="Z636" s="443"/>
      <c r="AA636" s="443"/>
      <c r="AB636" s="443"/>
      <c r="AC636" s="317" t="str">
        <f>IFERROR(VLOOKUP(Z636,【参考】数式用!$A$4:$B$54,2,FALSE),"")</f>
        <v/>
      </c>
      <c r="AD636" s="209"/>
      <c r="AE636" s="208" t="str">
        <f>IF(B636="","",IF(AO636="総合事業","数式を削除して手入力",IFERROR(INDEX(【参考】数式用!$AT$3:$AV$452,MATCH(Q636&amp;V636,【参考】数式用!$AS$3:$AS$452,0),MATCH(VLOOKUP(Z636,【参考】数式用!$AW$2:$AX$53,2,FALSE),【参考】数式用!$AT$2:$AV$2,0)),10)))</f>
        <v/>
      </c>
    </row>
    <row r="637" spans="1:31" ht="49.8" customHeight="1">
      <c r="A637" s="431">
        <f t="shared" si="11"/>
        <v>588</v>
      </c>
      <c r="B637" s="447"/>
      <c r="C637" s="448"/>
      <c r="D637" s="448"/>
      <c r="E637" s="448"/>
      <c r="F637" s="448"/>
      <c r="G637" s="448"/>
      <c r="H637" s="448"/>
      <c r="I637" s="448"/>
      <c r="J637" s="448"/>
      <c r="K637" s="448"/>
      <c r="L637" s="436"/>
      <c r="M637" s="437"/>
      <c r="N637" s="437"/>
      <c r="O637" s="437"/>
      <c r="P637" s="438"/>
      <c r="Q637" s="439"/>
      <c r="R637" s="440"/>
      <c r="S637" s="440"/>
      <c r="T637" s="440"/>
      <c r="U637" s="441"/>
      <c r="V637" s="257"/>
      <c r="W637" s="444"/>
      <c r="X637" s="445"/>
      <c r="Y637" s="446"/>
      <c r="Z637" s="443"/>
      <c r="AA637" s="443"/>
      <c r="AB637" s="443"/>
      <c r="AC637" s="317" t="str">
        <f>IFERROR(VLOOKUP(Z637,【参考】数式用!$A$4:$B$54,2,FALSE),"")</f>
        <v/>
      </c>
      <c r="AD637" s="209"/>
      <c r="AE637" s="208" t="str">
        <f>IF(B637="","",IF(AO637="総合事業","数式を削除して手入力",IFERROR(INDEX(【参考】数式用!$AT$3:$AV$452,MATCH(Q637&amp;V637,【参考】数式用!$AS$3:$AS$452,0),MATCH(VLOOKUP(Z637,【参考】数式用!$AW$2:$AX$53,2,FALSE),【参考】数式用!$AT$2:$AV$2,0)),10)))</f>
        <v/>
      </c>
    </row>
    <row r="638" spans="1:31" ht="49.8" customHeight="1">
      <c r="A638" s="431">
        <f t="shared" si="11"/>
        <v>589</v>
      </c>
      <c r="B638" s="447"/>
      <c r="C638" s="448"/>
      <c r="D638" s="448"/>
      <c r="E638" s="448"/>
      <c r="F638" s="448"/>
      <c r="G638" s="448"/>
      <c r="H638" s="448"/>
      <c r="I638" s="448"/>
      <c r="J638" s="448"/>
      <c r="K638" s="448"/>
      <c r="L638" s="436"/>
      <c r="M638" s="437"/>
      <c r="N638" s="437"/>
      <c r="O638" s="437"/>
      <c r="P638" s="438"/>
      <c r="Q638" s="439"/>
      <c r="R638" s="440"/>
      <c r="S638" s="440"/>
      <c r="T638" s="440"/>
      <c r="U638" s="441"/>
      <c r="V638" s="257"/>
      <c r="W638" s="444"/>
      <c r="X638" s="445"/>
      <c r="Y638" s="446"/>
      <c r="Z638" s="443"/>
      <c r="AA638" s="443"/>
      <c r="AB638" s="443"/>
      <c r="AC638" s="317" t="str">
        <f>IFERROR(VLOOKUP(Z638,【参考】数式用!$A$4:$B$54,2,FALSE),"")</f>
        <v/>
      </c>
      <c r="AD638" s="209"/>
      <c r="AE638" s="208" t="str">
        <f>IF(B638="","",IF(AO638="総合事業","数式を削除して手入力",IFERROR(INDEX(【参考】数式用!$AT$3:$AV$452,MATCH(Q638&amp;V638,【参考】数式用!$AS$3:$AS$452,0),MATCH(VLOOKUP(Z638,【参考】数式用!$AW$2:$AX$53,2,FALSE),【参考】数式用!$AT$2:$AV$2,0)),10)))</f>
        <v/>
      </c>
    </row>
    <row r="639" spans="1:31" ht="49.8" customHeight="1">
      <c r="A639" s="431">
        <f t="shared" si="11"/>
        <v>590</v>
      </c>
      <c r="B639" s="447"/>
      <c r="C639" s="448"/>
      <c r="D639" s="448"/>
      <c r="E639" s="448"/>
      <c r="F639" s="448"/>
      <c r="G639" s="448"/>
      <c r="H639" s="448"/>
      <c r="I639" s="448"/>
      <c r="J639" s="448"/>
      <c r="K639" s="448"/>
      <c r="L639" s="436"/>
      <c r="M639" s="437"/>
      <c r="N639" s="437"/>
      <c r="O639" s="437"/>
      <c r="P639" s="438"/>
      <c r="Q639" s="439"/>
      <c r="R639" s="440"/>
      <c r="S639" s="440"/>
      <c r="T639" s="440"/>
      <c r="U639" s="441"/>
      <c r="V639" s="257"/>
      <c r="W639" s="444"/>
      <c r="X639" s="445"/>
      <c r="Y639" s="446"/>
      <c r="Z639" s="443"/>
      <c r="AA639" s="443"/>
      <c r="AB639" s="443"/>
      <c r="AC639" s="317" t="str">
        <f>IFERROR(VLOOKUP(Z639,【参考】数式用!$A$4:$B$54,2,FALSE),"")</f>
        <v/>
      </c>
      <c r="AD639" s="209"/>
      <c r="AE639" s="208" t="str">
        <f>IF(B639="","",IF(AO639="総合事業","数式を削除して手入力",IFERROR(INDEX(【参考】数式用!$AT$3:$AV$452,MATCH(Q639&amp;V639,【参考】数式用!$AS$3:$AS$452,0),MATCH(VLOOKUP(Z639,【参考】数式用!$AW$2:$AX$53,2,FALSE),【参考】数式用!$AT$2:$AV$2,0)),10)))</f>
        <v/>
      </c>
    </row>
    <row r="640" spans="1:31" ht="49.8" customHeight="1">
      <c r="A640" s="431">
        <f t="shared" si="11"/>
        <v>591</v>
      </c>
      <c r="B640" s="447"/>
      <c r="C640" s="448"/>
      <c r="D640" s="448"/>
      <c r="E640" s="448"/>
      <c r="F640" s="448"/>
      <c r="G640" s="448"/>
      <c r="H640" s="448"/>
      <c r="I640" s="448"/>
      <c r="J640" s="448"/>
      <c r="K640" s="448"/>
      <c r="L640" s="436"/>
      <c r="M640" s="437"/>
      <c r="N640" s="437"/>
      <c r="O640" s="437"/>
      <c r="P640" s="438"/>
      <c r="Q640" s="439"/>
      <c r="R640" s="440"/>
      <c r="S640" s="440"/>
      <c r="T640" s="440"/>
      <c r="U640" s="441"/>
      <c r="V640" s="257"/>
      <c r="W640" s="444"/>
      <c r="X640" s="445"/>
      <c r="Y640" s="446"/>
      <c r="Z640" s="443"/>
      <c r="AA640" s="443"/>
      <c r="AB640" s="443"/>
      <c r="AC640" s="317" t="str">
        <f>IFERROR(VLOOKUP(Z640,【参考】数式用!$A$4:$B$54,2,FALSE),"")</f>
        <v/>
      </c>
      <c r="AD640" s="209"/>
      <c r="AE640" s="208" t="str">
        <f>IF(B640="","",IF(AO640="総合事業","数式を削除して手入力",IFERROR(INDEX(【参考】数式用!$AT$3:$AV$452,MATCH(Q640&amp;V640,【参考】数式用!$AS$3:$AS$452,0),MATCH(VLOOKUP(Z640,【参考】数式用!$AW$2:$AX$53,2,FALSE),【参考】数式用!$AT$2:$AV$2,0)),10)))</f>
        <v/>
      </c>
    </row>
    <row r="641" spans="1:31" ht="49.8" customHeight="1">
      <c r="A641" s="431">
        <f t="shared" si="11"/>
        <v>592</v>
      </c>
      <c r="B641" s="447"/>
      <c r="C641" s="448"/>
      <c r="D641" s="448"/>
      <c r="E641" s="448"/>
      <c r="F641" s="448"/>
      <c r="G641" s="448"/>
      <c r="H641" s="448"/>
      <c r="I641" s="448"/>
      <c r="J641" s="448"/>
      <c r="K641" s="448"/>
      <c r="L641" s="436"/>
      <c r="M641" s="437"/>
      <c r="N641" s="437"/>
      <c r="O641" s="437"/>
      <c r="P641" s="438"/>
      <c r="Q641" s="439"/>
      <c r="R641" s="440"/>
      <c r="S641" s="440"/>
      <c r="T641" s="440"/>
      <c r="U641" s="441"/>
      <c r="V641" s="257"/>
      <c r="W641" s="444"/>
      <c r="X641" s="445"/>
      <c r="Y641" s="446"/>
      <c r="Z641" s="443"/>
      <c r="AA641" s="443"/>
      <c r="AB641" s="443"/>
      <c r="AC641" s="317" t="str">
        <f>IFERROR(VLOOKUP(Z641,【参考】数式用!$A$4:$B$54,2,FALSE),"")</f>
        <v/>
      </c>
      <c r="AD641" s="209"/>
      <c r="AE641" s="208" t="str">
        <f>IF(B641="","",IF(AO641="総合事業","数式を削除して手入力",IFERROR(INDEX(【参考】数式用!$AT$3:$AV$452,MATCH(Q641&amp;V641,【参考】数式用!$AS$3:$AS$452,0),MATCH(VLOOKUP(Z641,【参考】数式用!$AW$2:$AX$53,2,FALSE),【参考】数式用!$AT$2:$AV$2,0)),10)))</f>
        <v/>
      </c>
    </row>
    <row r="642" spans="1:31" ht="49.8" customHeight="1">
      <c r="A642" s="431">
        <f t="shared" si="11"/>
        <v>593</v>
      </c>
      <c r="B642" s="447"/>
      <c r="C642" s="448"/>
      <c r="D642" s="448"/>
      <c r="E642" s="448"/>
      <c r="F642" s="448"/>
      <c r="G642" s="448"/>
      <c r="H642" s="448"/>
      <c r="I642" s="448"/>
      <c r="J642" s="448"/>
      <c r="K642" s="448"/>
      <c r="L642" s="436"/>
      <c r="M642" s="437"/>
      <c r="N642" s="437"/>
      <c r="O642" s="437"/>
      <c r="P642" s="438"/>
      <c r="Q642" s="439"/>
      <c r="R642" s="440"/>
      <c r="S642" s="440"/>
      <c r="T642" s="440"/>
      <c r="U642" s="441"/>
      <c r="V642" s="257"/>
      <c r="W642" s="444"/>
      <c r="X642" s="445"/>
      <c r="Y642" s="446"/>
      <c r="Z642" s="443"/>
      <c r="AA642" s="443"/>
      <c r="AB642" s="443"/>
      <c r="AC642" s="317" t="str">
        <f>IFERROR(VLOOKUP(Z642,【参考】数式用!$A$4:$B$54,2,FALSE),"")</f>
        <v/>
      </c>
      <c r="AD642" s="209"/>
      <c r="AE642" s="208" t="str">
        <f>IF(B642="","",IF(AO642="総合事業","数式を削除して手入力",IFERROR(INDEX(【参考】数式用!$AT$3:$AV$452,MATCH(Q642&amp;V642,【参考】数式用!$AS$3:$AS$452,0),MATCH(VLOOKUP(Z642,【参考】数式用!$AW$2:$AX$53,2,FALSE),【参考】数式用!$AT$2:$AV$2,0)),10)))</f>
        <v/>
      </c>
    </row>
    <row r="643" spans="1:31" ht="49.8" customHeight="1">
      <c r="A643" s="431">
        <f t="shared" si="11"/>
        <v>594</v>
      </c>
      <c r="B643" s="447"/>
      <c r="C643" s="448"/>
      <c r="D643" s="448"/>
      <c r="E643" s="448"/>
      <c r="F643" s="448"/>
      <c r="G643" s="448"/>
      <c r="H643" s="448"/>
      <c r="I643" s="448"/>
      <c r="J643" s="448"/>
      <c r="K643" s="448"/>
      <c r="L643" s="436"/>
      <c r="M643" s="437"/>
      <c r="N643" s="437"/>
      <c r="O643" s="437"/>
      <c r="P643" s="438"/>
      <c r="Q643" s="439"/>
      <c r="R643" s="440"/>
      <c r="S643" s="440"/>
      <c r="T643" s="440"/>
      <c r="U643" s="441"/>
      <c r="V643" s="257"/>
      <c r="W643" s="444"/>
      <c r="X643" s="445"/>
      <c r="Y643" s="446"/>
      <c r="Z643" s="443"/>
      <c r="AA643" s="443"/>
      <c r="AB643" s="443"/>
      <c r="AC643" s="317" t="str">
        <f>IFERROR(VLOOKUP(Z643,【参考】数式用!$A$4:$B$54,2,FALSE),"")</f>
        <v/>
      </c>
      <c r="AD643" s="209"/>
      <c r="AE643" s="208" t="str">
        <f>IF(B643="","",IF(AO643="総合事業","数式を削除して手入力",IFERROR(INDEX(【参考】数式用!$AT$3:$AV$452,MATCH(Q643&amp;V643,【参考】数式用!$AS$3:$AS$452,0),MATCH(VLOOKUP(Z643,【参考】数式用!$AW$2:$AX$53,2,FALSE),【参考】数式用!$AT$2:$AV$2,0)),10)))</f>
        <v/>
      </c>
    </row>
    <row r="644" spans="1:31" ht="49.8" customHeight="1">
      <c r="A644" s="431">
        <f t="shared" si="11"/>
        <v>595</v>
      </c>
      <c r="B644" s="447"/>
      <c r="C644" s="448"/>
      <c r="D644" s="448"/>
      <c r="E644" s="448"/>
      <c r="F644" s="448"/>
      <c r="G644" s="448"/>
      <c r="H644" s="448"/>
      <c r="I644" s="448"/>
      <c r="J644" s="448"/>
      <c r="K644" s="448"/>
      <c r="L644" s="436"/>
      <c r="M644" s="437"/>
      <c r="N644" s="437"/>
      <c r="O644" s="437"/>
      <c r="P644" s="438"/>
      <c r="Q644" s="439"/>
      <c r="R644" s="440"/>
      <c r="S644" s="440"/>
      <c r="T644" s="440"/>
      <c r="U644" s="441"/>
      <c r="V644" s="257"/>
      <c r="W644" s="444"/>
      <c r="X644" s="445"/>
      <c r="Y644" s="446"/>
      <c r="Z644" s="443"/>
      <c r="AA644" s="443"/>
      <c r="AB644" s="443"/>
      <c r="AC644" s="317" t="str">
        <f>IFERROR(VLOOKUP(Z644,【参考】数式用!$A$4:$B$54,2,FALSE),"")</f>
        <v/>
      </c>
      <c r="AD644" s="209"/>
      <c r="AE644" s="208" t="str">
        <f>IF(B644="","",IF(AO644="総合事業","数式を削除して手入力",IFERROR(INDEX(【参考】数式用!$AT$3:$AV$452,MATCH(Q644&amp;V644,【参考】数式用!$AS$3:$AS$452,0),MATCH(VLOOKUP(Z644,【参考】数式用!$AW$2:$AX$53,2,FALSE),【参考】数式用!$AT$2:$AV$2,0)),10)))</f>
        <v/>
      </c>
    </row>
    <row r="645" spans="1:31" ht="49.8" customHeight="1">
      <c r="A645" s="431">
        <f t="shared" si="11"/>
        <v>596</v>
      </c>
      <c r="B645" s="433"/>
      <c r="C645" s="434"/>
      <c r="D645" s="434"/>
      <c r="E645" s="434"/>
      <c r="F645" s="434"/>
      <c r="G645" s="434"/>
      <c r="H645" s="434"/>
      <c r="I645" s="434"/>
      <c r="J645" s="434"/>
      <c r="K645" s="435"/>
      <c r="L645" s="436"/>
      <c r="M645" s="437"/>
      <c r="N645" s="437"/>
      <c r="O645" s="437"/>
      <c r="P645" s="438"/>
      <c r="Q645" s="439"/>
      <c r="R645" s="440"/>
      <c r="S645" s="440"/>
      <c r="T645" s="440"/>
      <c r="U645" s="441"/>
      <c r="V645" s="257"/>
      <c r="W645" s="442"/>
      <c r="X645" s="442"/>
      <c r="Y645" s="442"/>
      <c r="Z645" s="444"/>
      <c r="AA645" s="445"/>
      <c r="AB645" s="446"/>
      <c r="AC645" s="317" t="str">
        <f>IFERROR(VLOOKUP(Z645,【参考】数式用!$A$4:$B$54,2,FALSE),"")</f>
        <v/>
      </c>
      <c r="AD645" s="209"/>
      <c r="AE645" s="208" t="str">
        <f>IF(B645="","",IF(AO645="総合事業","数式を削除して手入力",IFERROR(INDEX(【参考】数式用!$AT$3:$AV$452,MATCH(Q645&amp;V645,【参考】数式用!$AS$3:$AS$452,0),MATCH(VLOOKUP(Z645,【参考】数式用!$AW$2:$AX$53,2,FALSE),【参考】数式用!$AT$2:$AV$2,0)),10)))</f>
        <v/>
      </c>
    </row>
    <row r="646" spans="1:31" ht="49.8" customHeight="1">
      <c r="A646" s="431">
        <f t="shared" si="11"/>
        <v>597</v>
      </c>
      <c r="B646" s="433"/>
      <c r="C646" s="434"/>
      <c r="D646" s="434"/>
      <c r="E646" s="434"/>
      <c r="F646" s="434"/>
      <c r="G646" s="434"/>
      <c r="H646" s="434"/>
      <c r="I646" s="434"/>
      <c r="J646" s="434"/>
      <c r="K646" s="435"/>
      <c r="L646" s="436"/>
      <c r="M646" s="437"/>
      <c r="N646" s="437"/>
      <c r="O646" s="437"/>
      <c r="P646" s="438"/>
      <c r="Q646" s="439"/>
      <c r="R646" s="440"/>
      <c r="S646" s="440"/>
      <c r="T646" s="440"/>
      <c r="U646" s="441"/>
      <c r="V646" s="257"/>
      <c r="W646" s="442"/>
      <c r="X646" s="442"/>
      <c r="Y646" s="442"/>
      <c r="Z646" s="444"/>
      <c r="AA646" s="445"/>
      <c r="AB646" s="446"/>
      <c r="AC646" s="317" t="str">
        <f>IFERROR(VLOOKUP(Z646,【参考】数式用!$A$4:$B$54,2,FALSE),"")</f>
        <v/>
      </c>
      <c r="AD646" s="209"/>
      <c r="AE646" s="208" t="str">
        <f>IF(B646="","",IF(AO646="総合事業","数式を削除して手入力",IFERROR(INDEX(【参考】数式用!$AT$3:$AV$452,MATCH(Q646&amp;V646,【参考】数式用!$AS$3:$AS$452,0),MATCH(VLOOKUP(Z646,【参考】数式用!$AW$2:$AX$53,2,FALSE),【参考】数式用!$AT$2:$AV$2,0)),10)))</f>
        <v/>
      </c>
    </row>
    <row r="647" spans="1:31" ht="49.8" customHeight="1">
      <c r="A647" s="431">
        <f t="shared" si="11"/>
        <v>598</v>
      </c>
      <c r="B647" s="433"/>
      <c r="C647" s="434"/>
      <c r="D647" s="434"/>
      <c r="E647" s="434"/>
      <c r="F647" s="434"/>
      <c r="G647" s="434"/>
      <c r="H647" s="434"/>
      <c r="I647" s="434"/>
      <c r="J647" s="434"/>
      <c r="K647" s="435"/>
      <c r="L647" s="436"/>
      <c r="M647" s="437"/>
      <c r="N647" s="437"/>
      <c r="O647" s="437"/>
      <c r="P647" s="438"/>
      <c r="Q647" s="439"/>
      <c r="R647" s="440"/>
      <c r="S647" s="440"/>
      <c r="T647" s="440"/>
      <c r="U647" s="441"/>
      <c r="V647" s="257"/>
      <c r="W647" s="442"/>
      <c r="X647" s="442"/>
      <c r="Y647" s="442"/>
      <c r="Z647" s="444"/>
      <c r="AA647" s="445"/>
      <c r="AB647" s="446"/>
      <c r="AC647" s="317" t="str">
        <f>IFERROR(VLOOKUP(Z647,【参考】数式用!$A$4:$B$54,2,FALSE),"")</f>
        <v/>
      </c>
      <c r="AD647" s="209"/>
      <c r="AE647" s="208" t="str">
        <f>IF(B647="","",IF(AO647="総合事業","数式を削除して手入力",IFERROR(INDEX(【参考】数式用!$AT$3:$AV$452,MATCH(Q647&amp;V647,【参考】数式用!$AS$3:$AS$452,0),MATCH(VLOOKUP(Z647,【参考】数式用!$AW$2:$AX$53,2,FALSE),【参考】数式用!$AT$2:$AV$2,0)),10)))</f>
        <v/>
      </c>
    </row>
    <row r="648" spans="1:31" ht="49.8" customHeight="1">
      <c r="A648" s="431">
        <f t="shared" si="11"/>
        <v>599</v>
      </c>
      <c r="B648" s="433"/>
      <c r="C648" s="434"/>
      <c r="D648" s="434"/>
      <c r="E648" s="434"/>
      <c r="F648" s="434"/>
      <c r="G648" s="434"/>
      <c r="H648" s="434"/>
      <c r="I648" s="434"/>
      <c r="J648" s="434"/>
      <c r="K648" s="435"/>
      <c r="L648" s="436"/>
      <c r="M648" s="437"/>
      <c r="N648" s="437"/>
      <c r="O648" s="437"/>
      <c r="P648" s="438"/>
      <c r="Q648" s="439"/>
      <c r="R648" s="440"/>
      <c r="S648" s="440"/>
      <c r="T648" s="440"/>
      <c r="U648" s="441"/>
      <c r="V648" s="257"/>
      <c r="W648" s="442"/>
      <c r="X648" s="442"/>
      <c r="Y648" s="442"/>
      <c r="Z648" s="443"/>
      <c r="AA648" s="443"/>
      <c r="AB648" s="443"/>
      <c r="AC648" s="317" t="str">
        <f>IFERROR(VLOOKUP(Z648,【参考】数式用!$A$4:$B$54,2,FALSE),"")</f>
        <v/>
      </c>
      <c r="AD648" s="209"/>
      <c r="AE648" s="208" t="str">
        <f>IF(B648="","",IF(AO648="総合事業","数式を削除して手入力",IFERROR(INDEX(【参考】数式用!$AT$3:$AV$452,MATCH(Q648&amp;V648,【参考】数式用!$AS$3:$AS$452,0),MATCH(VLOOKUP(Z648,【参考】数式用!$AW$2:$AX$53,2,FALSE),【参考】数式用!$AT$2:$AV$2,0)),10)))</f>
        <v/>
      </c>
    </row>
    <row r="649" spans="1:31" ht="49.8" customHeight="1">
      <c r="A649" s="431">
        <f t="shared" si="11"/>
        <v>600</v>
      </c>
      <c r="B649" s="433"/>
      <c r="C649" s="434"/>
      <c r="D649" s="434"/>
      <c r="E649" s="434"/>
      <c r="F649" s="434"/>
      <c r="G649" s="434"/>
      <c r="H649" s="434"/>
      <c r="I649" s="434"/>
      <c r="J649" s="434"/>
      <c r="K649" s="435"/>
      <c r="L649" s="436"/>
      <c r="M649" s="437"/>
      <c r="N649" s="437"/>
      <c r="O649" s="437"/>
      <c r="P649" s="438"/>
      <c r="Q649" s="439"/>
      <c r="R649" s="440"/>
      <c r="S649" s="440"/>
      <c r="T649" s="440"/>
      <c r="U649" s="441"/>
      <c r="V649" s="257"/>
      <c r="W649" s="442"/>
      <c r="X649" s="442"/>
      <c r="Y649" s="442"/>
      <c r="Z649" s="443"/>
      <c r="AA649" s="443"/>
      <c r="AB649" s="443"/>
      <c r="AC649" s="317" t="str">
        <f>IFERROR(VLOOKUP(Z649,【参考】数式用!$A$4:$B$54,2,FALSE),"")</f>
        <v/>
      </c>
      <c r="AD649" s="209"/>
      <c r="AE649" s="208" t="str">
        <f>IF(B649="","",IF(AO649="総合事業","数式を削除して手入力",IFERROR(INDEX(【参考】数式用!$AT$3:$AV$452,MATCH(Q649&amp;V649,【参考】数式用!$AS$3:$AS$452,0),MATCH(VLOOKUP(Z649,【参考】数式用!$AW$2:$AX$53,2,FALSE),【参考】数式用!$AT$2:$AV$2,0)),10)))</f>
        <v/>
      </c>
    </row>
    <row r="650" spans="1:31" ht="49.8" customHeight="1">
      <c r="A650" s="431">
        <f t="shared" si="11"/>
        <v>601</v>
      </c>
      <c r="B650" s="433"/>
      <c r="C650" s="434"/>
      <c r="D650" s="434"/>
      <c r="E650" s="434"/>
      <c r="F650" s="434"/>
      <c r="G650" s="434"/>
      <c r="H650" s="434"/>
      <c r="I650" s="434"/>
      <c r="J650" s="434"/>
      <c r="K650" s="435"/>
      <c r="L650" s="436"/>
      <c r="M650" s="437"/>
      <c r="N650" s="437"/>
      <c r="O650" s="437"/>
      <c r="P650" s="438"/>
      <c r="Q650" s="439"/>
      <c r="R650" s="440"/>
      <c r="S650" s="440"/>
      <c r="T650" s="440"/>
      <c r="U650" s="441"/>
      <c r="V650" s="257"/>
      <c r="W650" s="442"/>
      <c r="X650" s="442"/>
      <c r="Y650" s="442"/>
      <c r="Z650" s="443"/>
      <c r="AA650" s="443"/>
      <c r="AB650" s="443"/>
      <c r="AC650" s="317" t="str">
        <f>IFERROR(VLOOKUP(Z650,【参考】数式用!$A$4:$B$54,2,FALSE),"")</f>
        <v/>
      </c>
      <c r="AD650" s="209"/>
      <c r="AE650" s="208" t="str">
        <f>IF(B650="","",IF(AO650="総合事業","数式を削除して手入力",IFERROR(INDEX(【参考】数式用!$AT$3:$AV$452,MATCH(Q650&amp;V650,【参考】数式用!$AS$3:$AS$452,0),MATCH(VLOOKUP(Z650,【参考】数式用!$AW$2:$AX$53,2,FALSE),【参考】数式用!$AT$2:$AV$2,0)),10)))</f>
        <v/>
      </c>
    </row>
    <row r="651" spans="1:31" ht="49.8" customHeight="1">
      <c r="A651" s="431">
        <f t="shared" si="11"/>
        <v>602</v>
      </c>
      <c r="B651" s="433"/>
      <c r="C651" s="434"/>
      <c r="D651" s="434"/>
      <c r="E651" s="434"/>
      <c r="F651" s="434"/>
      <c r="G651" s="434"/>
      <c r="H651" s="434"/>
      <c r="I651" s="434"/>
      <c r="J651" s="434"/>
      <c r="K651" s="435"/>
      <c r="L651" s="436"/>
      <c r="M651" s="437"/>
      <c r="N651" s="437"/>
      <c r="O651" s="437"/>
      <c r="P651" s="438"/>
      <c r="Q651" s="439"/>
      <c r="R651" s="440"/>
      <c r="S651" s="440"/>
      <c r="T651" s="440"/>
      <c r="U651" s="441"/>
      <c r="V651" s="257"/>
      <c r="W651" s="442"/>
      <c r="X651" s="442"/>
      <c r="Y651" s="442"/>
      <c r="Z651" s="443"/>
      <c r="AA651" s="443"/>
      <c r="AB651" s="443"/>
      <c r="AC651" s="317" t="str">
        <f>IFERROR(VLOOKUP(Z651,【参考】数式用!$A$4:$B$54,2,FALSE),"")</f>
        <v/>
      </c>
      <c r="AD651" s="209"/>
      <c r="AE651" s="208" t="str">
        <f>IF(B651="","",IF(AO651="総合事業","数式を削除して手入力",IFERROR(INDEX(【参考】数式用!$AT$3:$AV$452,MATCH(Q651&amp;V651,【参考】数式用!$AS$3:$AS$452,0),MATCH(VLOOKUP(Z651,【参考】数式用!$AW$2:$AX$53,2,FALSE),【参考】数式用!$AT$2:$AV$2,0)),10)))</f>
        <v/>
      </c>
    </row>
    <row r="652" spans="1:31" ht="49.8" customHeight="1">
      <c r="A652" s="431">
        <f t="shared" si="11"/>
        <v>603</v>
      </c>
      <c r="B652" s="433"/>
      <c r="C652" s="434"/>
      <c r="D652" s="434"/>
      <c r="E652" s="434"/>
      <c r="F652" s="434"/>
      <c r="G652" s="434"/>
      <c r="H652" s="434"/>
      <c r="I652" s="434"/>
      <c r="J652" s="434"/>
      <c r="K652" s="435"/>
      <c r="L652" s="436"/>
      <c r="M652" s="437"/>
      <c r="N652" s="437"/>
      <c r="O652" s="437"/>
      <c r="P652" s="438"/>
      <c r="Q652" s="439"/>
      <c r="R652" s="440"/>
      <c r="S652" s="440"/>
      <c r="T652" s="440"/>
      <c r="U652" s="441"/>
      <c r="V652" s="257"/>
      <c r="W652" s="442"/>
      <c r="X652" s="442"/>
      <c r="Y652" s="442"/>
      <c r="Z652" s="443"/>
      <c r="AA652" s="443"/>
      <c r="AB652" s="443"/>
      <c r="AC652" s="317" t="str">
        <f>IFERROR(VLOOKUP(Z652,【参考】数式用!$A$4:$B$54,2,FALSE),"")</f>
        <v/>
      </c>
      <c r="AD652" s="209"/>
      <c r="AE652" s="208" t="str">
        <f>IF(B652="","",IF(AO652="総合事業","数式を削除して手入力",IFERROR(INDEX(【参考】数式用!$AT$3:$AV$452,MATCH(Q652&amp;V652,【参考】数式用!$AS$3:$AS$452,0),MATCH(VLOOKUP(Z652,【参考】数式用!$AW$2:$AX$53,2,FALSE),【参考】数式用!$AT$2:$AV$2,0)),10)))</f>
        <v/>
      </c>
    </row>
    <row r="653" spans="1:31" ht="49.8" customHeight="1">
      <c r="A653" s="431">
        <f t="shared" si="11"/>
        <v>604</v>
      </c>
      <c r="B653" s="433"/>
      <c r="C653" s="434"/>
      <c r="D653" s="434"/>
      <c r="E653" s="434"/>
      <c r="F653" s="434"/>
      <c r="G653" s="434"/>
      <c r="H653" s="434"/>
      <c r="I653" s="434"/>
      <c r="J653" s="434"/>
      <c r="K653" s="435"/>
      <c r="L653" s="436"/>
      <c r="M653" s="437"/>
      <c r="N653" s="437"/>
      <c r="O653" s="437"/>
      <c r="P653" s="438"/>
      <c r="Q653" s="439"/>
      <c r="R653" s="440"/>
      <c r="S653" s="440"/>
      <c r="T653" s="440"/>
      <c r="U653" s="441"/>
      <c r="V653" s="257"/>
      <c r="W653" s="442"/>
      <c r="X653" s="442"/>
      <c r="Y653" s="442"/>
      <c r="Z653" s="443"/>
      <c r="AA653" s="443"/>
      <c r="AB653" s="443"/>
      <c r="AC653" s="317" t="str">
        <f>IFERROR(VLOOKUP(Z653,【参考】数式用!$A$4:$B$54,2,FALSE),"")</f>
        <v/>
      </c>
      <c r="AD653" s="209"/>
      <c r="AE653" s="208" t="str">
        <f>IF(B653="","",IF(AO653="総合事業","数式を削除して手入力",IFERROR(INDEX(【参考】数式用!$AT$3:$AV$452,MATCH(Q653&amp;V653,【参考】数式用!$AS$3:$AS$452,0),MATCH(VLOOKUP(Z653,【参考】数式用!$AW$2:$AX$53,2,FALSE),【参考】数式用!$AT$2:$AV$2,0)),10)))</f>
        <v/>
      </c>
    </row>
    <row r="654" spans="1:31" ht="49.8" customHeight="1">
      <c r="A654" s="431">
        <f t="shared" si="11"/>
        <v>605</v>
      </c>
      <c r="B654" s="433"/>
      <c r="C654" s="434"/>
      <c r="D654" s="434"/>
      <c r="E654" s="434"/>
      <c r="F654" s="434"/>
      <c r="G654" s="434"/>
      <c r="H654" s="434"/>
      <c r="I654" s="434"/>
      <c r="J654" s="434"/>
      <c r="K654" s="435"/>
      <c r="L654" s="436"/>
      <c r="M654" s="437"/>
      <c r="N654" s="437"/>
      <c r="O654" s="437"/>
      <c r="P654" s="438"/>
      <c r="Q654" s="439"/>
      <c r="R654" s="440"/>
      <c r="S654" s="440"/>
      <c r="T654" s="440"/>
      <c r="U654" s="441"/>
      <c r="V654" s="257"/>
      <c r="W654" s="442"/>
      <c r="X654" s="442"/>
      <c r="Y654" s="442"/>
      <c r="Z654" s="443"/>
      <c r="AA654" s="443"/>
      <c r="AB654" s="443"/>
      <c r="AC654" s="317" t="str">
        <f>IFERROR(VLOOKUP(Z654,【参考】数式用!$A$4:$B$54,2,FALSE),"")</f>
        <v/>
      </c>
      <c r="AD654" s="209"/>
      <c r="AE654" s="208" t="str">
        <f>IF(B654="","",IF(AO654="総合事業","数式を削除して手入力",IFERROR(INDEX(【参考】数式用!$AT$3:$AV$452,MATCH(Q654&amp;V654,【参考】数式用!$AS$3:$AS$452,0),MATCH(VLOOKUP(Z654,【参考】数式用!$AW$2:$AX$53,2,FALSE),【参考】数式用!$AT$2:$AV$2,0)),10)))</f>
        <v/>
      </c>
    </row>
    <row r="655" spans="1:31" ht="49.8" customHeight="1">
      <c r="A655" s="431">
        <f t="shared" si="11"/>
        <v>606</v>
      </c>
      <c r="B655" s="433"/>
      <c r="C655" s="434"/>
      <c r="D655" s="434"/>
      <c r="E655" s="434"/>
      <c r="F655" s="434"/>
      <c r="G655" s="434"/>
      <c r="H655" s="434"/>
      <c r="I655" s="434"/>
      <c r="J655" s="434"/>
      <c r="K655" s="435"/>
      <c r="L655" s="436"/>
      <c r="M655" s="437"/>
      <c r="N655" s="437"/>
      <c r="O655" s="437"/>
      <c r="P655" s="438"/>
      <c r="Q655" s="439"/>
      <c r="R655" s="440"/>
      <c r="S655" s="440"/>
      <c r="T655" s="440"/>
      <c r="U655" s="441"/>
      <c r="V655" s="257"/>
      <c r="W655" s="442"/>
      <c r="X655" s="442"/>
      <c r="Y655" s="442"/>
      <c r="Z655" s="443"/>
      <c r="AA655" s="443"/>
      <c r="AB655" s="443"/>
      <c r="AC655" s="317" t="str">
        <f>IFERROR(VLOOKUP(Z655,【参考】数式用!$A$4:$B$54,2,FALSE),"")</f>
        <v/>
      </c>
      <c r="AD655" s="209"/>
      <c r="AE655" s="208" t="str">
        <f>IF(B655="","",IF(AO655="総合事業","数式を削除して手入力",IFERROR(INDEX(【参考】数式用!$AT$3:$AV$452,MATCH(Q655&amp;V655,【参考】数式用!$AS$3:$AS$452,0),MATCH(VLOOKUP(Z655,【参考】数式用!$AW$2:$AX$53,2,FALSE),【参考】数式用!$AT$2:$AV$2,0)),10)))</f>
        <v/>
      </c>
    </row>
    <row r="656" spans="1:31" ht="49.8" customHeight="1">
      <c r="A656" s="431">
        <f t="shared" si="11"/>
        <v>607</v>
      </c>
      <c r="B656" s="433"/>
      <c r="C656" s="434"/>
      <c r="D656" s="434"/>
      <c r="E656" s="434"/>
      <c r="F656" s="434"/>
      <c r="G656" s="434"/>
      <c r="H656" s="434"/>
      <c r="I656" s="434"/>
      <c r="J656" s="434"/>
      <c r="K656" s="435"/>
      <c r="L656" s="436"/>
      <c r="M656" s="437"/>
      <c r="N656" s="437"/>
      <c r="O656" s="437"/>
      <c r="P656" s="438"/>
      <c r="Q656" s="439"/>
      <c r="R656" s="440"/>
      <c r="S656" s="440"/>
      <c r="T656" s="440"/>
      <c r="U656" s="441"/>
      <c r="V656" s="257"/>
      <c r="W656" s="442"/>
      <c r="X656" s="442"/>
      <c r="Y656" s="442"/>
      <c r="Z656" s="443"/>
      <c r="AA656" s="443"/>
      <c r="AB656" s="443"/>
      <c r="AC656" s="317" t="str">
        <f>IFERROR(VLOOKUP(Z656,【参考】数式用!$A$4:$B$54,2,FALSE),"")</f>
        <v/>
      </c>
      <c r="AD656" s="209"/>
      <c r="AE656" s="208" t="str">
        <f>IF(B656="","",IF(AO656="総合事業","数式を削除して手入力",IFERROR(INDEX(【参考】数式用!$AT$3:$AV$452,MATCH(Q656&amp;V656,【参考】数式用!$AS$3:$AS$452,0),MATCH(VLOOKUP(Z656,【参考】数式用!$AW$2:$AX$53,2,FALSE),【参考】数式用!$AT$2:$AV$2,0)),10)))</f>
        <v/>
      </c>
    </row>
    <row r="657" spans="1:31" ht="49.8" customHeight="1">
      <c r="A657" s="431">
        <f t="shared" si="11"/>
        <v>608</v>
      </c>
      <c r="B657" s="433"/>
      <c r="C657" s="434"/>
      <c r="D657" s="434"/>
      <c r="E657" s="434"/>
      <c r="F657" s="434"/>
      <c r="G657" s="434"/>
      <c r="H657" s="434"/>
      <c r="I657" s="434"/>
      <c r="J657" s="434"/>
      <c r="K657" s="435"/>
      <c r="L657" s="436"/>
      <c r="M657" s="437"/>
      <c r="N657" s="437"/>
      <c r="O657" s="437"/>
      <c r="P657" s="438"/>
      <c r="Q657" s="439"/>
      <c r="R657" s="440"/>
      <c r="S657" s="440"/>
      <c r="T657" s="440"/>
      <c r="U657" s="441"/>
      <c r="V657" s="257"/>
      <c r="W657" s="442"/>
      <c r="X657" s="442"/>
      <c r="Y657" s="442"/>
      <c r="Z657" s="443"/>
      <c r="AA657" s="443"/>
      <c r="AB657" s="443"/>
      <c r="AC657" s="317" t="str">
        <f>IFERROR(VLOOKUP(Z657,【参考】数式用!$A$4:$B$54,2,FALSE),"")</f>
        <v/>
      </c>
      <c r="AD657" s="209"/>
      <c r="AE657" s="208" t="str">
        <f>IF(B657="","",IF(AO657="総合事業","数式を削除して手入力",IFERROR(INDEX(【参考】数式用!$AT$3:$AV$452,MATCH(Q657&amp;V657,【参考】数式用!$AS$3:$AS$452,0),MATCH(VLOOKUP(Z657,【参考】数式用!$AW$2:$AX$53,2,FALSE),【参考】数式用!$AT$2:$AV$2,0)),10)))</f>
        <v/>
      </c>
    </row>
    <row r="658" spans="1:31" ht="49.8" customHeight="1">
      <c r="A658" s="431">
        <f t="shared" si="11"/>
        <v>609</v>
      </c>
      <c r="B658" s="433"/>
      <c r="C658" s="434"/>
      <c r="D658" s="434"/>
      <c r="E658" s="434"/>
      <c r="F658" s="434"/>
      <c r="G658" s="434"/>
      <c r="H658" s="434"/>
      <c r="I658" s="434"/>
      <c r="J658" s="434"/>
      <c r="K658" s="435"/>
      <c r="L658" s="436"/>
      <c r="M658" s="437"/>
      <c r="N658" s="437"/>
      <c r="O658" s="437"/>
      <c r="P658" s="438"/>
      <c r="Q658" s="439"/>
      <c r="R658" s="440"/>
      <c r="S658" s="440"/>
      <c r="T658" s="440"/>
      <c r="U658" s="441"/>
      <c r="V658" s="257"/>
      <c r="W658" s="442"/>
      <c r="X658" s="442"/>
      <c r="Y658" s="442"/>
      <c r="Z658" s="443"/>
      <c r="AA658" s="443"/>
      <c r="AB658" s="443"/>
      <c r="AC658" s="317" t="str">
        <f>IFERROR(VLOOKUP(Z658,【参考】数式用!$A$4:$B$54,2,FALSE),"")</f>
        <v/>
      </c>
      <c r="AD658" s="209"/>
      <c r="AE658" s="208" t="str">
        <f>IF(B658="","",IF(AO658="総合事業","数式を削除して手入力",IFERROR(INDEX(【参考】数式用!$AT$3:$AV$452,MATCH(Q658&amp;V658,【参考】数式用!$AS$3:$AS$452,0),MATCH(VLOOKUP(Z658,【参考】数式用!$AW$2:$AX$53,2,FALSE),【参考】数式用!$AT$2:$AV$2,0)),10)))</f>
        <v/>
      </c>
    </row>
    <row r="659" spans="1:31" ht="49.8" customHeight="1">
      <c r="A659" s="431">
        <f t="shared" si="11"/>
        <v>610</v>
      </c>
      <c r="B659" s="433"/>
      <c r="C659" s="434"/>
      <c r="D659" s="434"/>
      <c r="E659" s="434"/>
      <c r="F659" s="434"/>
      <c r="G659" s="434"/>
      <c r="H659" s="434"/>
      <c r="I659" s="434"/>
      <c r="J659" s="434"/>
      <c r="K659" s="435"/>
      <c r="L659" s="436"/>
      <c r="M659" s="437"/>
      <c r="N659" s="437"/>
      <c r="O659" s="437"/>
      <c r="P659" s="438"/>
      <c r="Q659" s="439"/>
      <c r="R659" s="440"/>
      <c r="S659" s="440"/>
      <c r="T659" s="440"/>
      <c r="U659" s="441"/>
      <c r="V659" s="257"/>
      <c r="W659" s="442"/>
      <c r="X659" s="442"/>
      <c r="Y659" s="442"/>
      <c r="Z659" s="443"/>
      <c r="AA659" s="443"/>
      <c r="AB659" s="443"/>
      <c r="AC659" s="317" t="str">
        <f>IFERROR(VLOOKUP(Z659,【参考】数式用!$A$4:$B$54,2,FALSE),"")</f>
        <v/>
      </c>
      <c r="AD659" s="209"/>
      <c r="AE659" s="208" t="str">
        <f>IF(B659="","",IF(AO659="総合事業","数式を削除して手入力",IFERROR(INDEX(【参考】数式用!$AT$3:$AV$452,MATCH(Q659&amp;V659,【参考】数式用!$AS$3:$AS$452,0),MATCH(VLOOKUP(Z659,【参考】数式用!$AW$2:$AX$53,2,FALSE),【参考】数式用!$AT$2:$AV$2,0)),10)))</f>
        <v/>
      </c>
    </row>
    <row r="660" spans="1:31" ht="49.8" customHeight="1">
      <c r="A660" s="431">
        <f t="shared" si="11"/>
        <v>611</v>
      </c>
      <c r="B660" s="433"/>
      <c r="C660" s="434"/>
      <c r="D660" s="434"/>
      <c r="E660" s="434"/>
      <c r="F660" s="434"/>
      <c r="G660" s="434"/>
      <c r="H660" s="434"/>
      <c r="I660" s="434"/>
      <c r="J660" s="434"/>
      <c r="K660" s="435"/>
      <c r="L660" s="436"/>
      <c r="M660" s="437"/>
      <c r="N660" s="437"/>
      <c r="O660" s="437"/>
      <c r="P660" s="438"/>
      <c r="Q660" s="439"/>
      <c r="R660" s="440"/>
      <c r="S660" s="440"/>
      <c r="T660" s="440"/>
      <c r="U660" s="441"/>
      <c r="V660" s="257"/>
      <c r="W660" s="442"/>
      <c r="X660" s="442"/>
      <c r="Y660" s="442"/>
      <c r="Z660" s="444"/>
      <c r="AA660" s="445"/>
      <c r="AB660" s="446"/>
      <c r="AC660" s="317" t="str">
        <f>IFERROR(VLOOKUP(Z660,【参考】数式用!$A$4:$B$54,2,FALSE),"")</f>
        <v/>
      </c>
      <c r="AD660" s="209"/>
      <c r="AE660" s="208" t="str">
        <f>IF(B660="","",IF(AO660="総合事業","数式を削除して手入力",IFERROR(INDEX(【参考】数式用!$AT$3:$AV$452,MATCH(Q660&amp;V660,【参考】数式用!$AS$3:$AS$452,0),MATCH(VLOOKUP(Z660,【参考】数式用!$AW$2:$AX$53,2,FALSE),【参考】数式用!$AT$2:$AV$2,0)),10)))</f>
        <v/>
      </c>
    </row>
    <row r="661" spans="1:31" ht="49.8" customHeight="1">
      <c r="A661" s="431">
        <f t="shared" si="11"/>
        <v>612</v>
      </c>
      <c r="B661" s="433"/>
      <c r="C661" s="434"/>
      <c r="D661" s="434"/>
      <c r="E661" s="434"/>
      <c r="F661" s="434"/>
      <c r="G661" s="434"/>
      <c r="H661" s="434"/>
      <c r="I661" s="434"/>
      <c r="J661" s="434"/>
      <c r="K661" s="435"/>
      <c r="L661" s="436"/>
      <c r="M661" s="437"/>
      <c r="N661" s="437"/>
      <c r="O661" s="437"/>
      <c r="P661" s="438"/>
      <c r="Q661" s="439"/>
      <c r="R661" s="440"/>
      <c r="S661" s="440"/>
      <c r="T661" s="440"/>
      <c r="U661" s="441"/>
      <c r="V661" s="257"/>
      <c r="W661" s="442"/>
      <c r="X661" s="442"/>
      <c r="Y661" s="442"/>
      <c r="Z661" s="443"/>
      <c r="AA661" s="443"/>
      <c r="AB661" s="443"/>
      <c r="AC661" s="317" t="str">
        <f>IFERROR(VLOOKUP(Z661,【参考】数式用!$A$4:$B$54,2,FALSE),"")</f>
        <v/>
      </c>
      <c r="AD661" s="209"/>
      <c r="AE661" s="208" t="str">
        <f>IF(B661="","",IF(AO661="総合事業","数式を削除して手入力",IFERROR(INDEX(【参考】数式用!$AT$3:$AV$452,MATCH(Q661&amp;V661,【参考】数式用!$AS$3:$AS$452,0),MATCH(VLOOKUP(Z661,【参考】数式用!$AW$2:$AX$53,2,FALSE),【参考】数式用!$AT$2:$AV$2,0)),10)))</f>
        <v/>
      </c>
    </row>
    <row r="662" spans="1:31" ht="49.8" customHeight="1">
      <c r="A662" s="431">
        <f t="shared" ref="A662:A725" si="12">A661+1</f>
        <v>613</v>
      </c>
      <c r="B662" s="433"/>
      <c r="C662" s="434"/>
      <c r="D662" s="434"/>
      <c r="E662" s="434"/>
      <c r="F662" s="434"/>
      <c r="G662" s="434"/>
      <c r="H662" s="434"/>
      <c r="I662" s="434"/>
      <c r="J662" s="434"/>
      <c r="K662" s="435"/>
      <c r="L662" s="436"/>
      <c r="M662" s="437"/>
      <c r="N662" s="437"/>
      <c r="O662" s="437"/>
      <c r="P662" s="438"/>
      <c r="Q662" s="439"/>
      <c r="R662" s="440"/>
      <c r="S662" s="440"/>
      <c r="T662" s="440"/>
      <c r="U662" s="441"/>
      <c r="V662" s="257"/>
      <c r="W662" s="442"/>
      <c r="X662" s="442"/>
      <c r="Y662" s="442"/>
      <c r="Z662" s="442"/>
      <c r="AA662" s="442"/>
      <c r="AB662" s="442"/>
      <c r="AC662" s="317" t="str">
        <f>IFERROR(VLOOKUP(Z662,【参考】数式用!$A$4:$B$54,2,FALSE),"")</f>
        <v/>
      </c>
      <c r="AD662" s="209"/>
      <c r="AE662" s="208" t="str">
        <f>IF(B662="","",IF(AO662="総合事業","数式を削除して手入力",IFERROR(INDEX(【参考】数式用!$AT$3:$AV$452,MATCH(Q662&amp;V662,【参考】数式用!$AS$3:$AS$452,0),MATCH(VLOOKUP(Z662,【参考】数式用!$AW$2:$AX$53,2,FALSE),【参考】数式用!$AT$2:$AV$2,0)),10)))</f>
        <v/>
      </c>
    </row>
    <row r="663" spans="1:31" ht="49.8" customHeight="1">
      <c r="A663" s="431">
        <f t="shared" si="12"/>
        <v>614</v>
      </c>
      <c r="B663" s="433"/>
      <c r="C663" s="434"/>
      <c r="D663" s="434"/>
      <c r="E663" s="434"/>
      <c r="F663" s="434"/>
      <c r="G663" s="434"/>
      <c r="H663" s="434"/>
      <c r="I663" s="434"/>
      <c r="J663" s="434"/>
      <c r="K663" s="435"/>
      <c r="L663" s="436"/>
      <c r="M663" s="437"/>
      <c r="N663" s="437"/>
      <c r="O663" s="437"/>
      <c r="P663" s="438"/>
      <c r="Q663" s="439"/>
      <c r="R663" s="440"/>
      <c r="S663" s="440"/>
      <c r="T663" s="440"/>
      <c r="U663" s="441"/>
      <c r="V663" s="257"/>
      <c r="W663" s="442"/>
      <c r="X663" s="442"/>
      <c r="Y663" s="442"/>
      <c r="Z663" s="443"/>
      <c r="AA663" s="443"/>
      <c r="AB663" s="443"/>
      <c r="AC663" s="317" t="str">
        <f>IFERROR(VLOOKUP(Z663,【参考】数式用!$A$4:$B$54,2,FALSE),"")</f>
        <v/>
      </c>
      <c r="AD663" s="209"/>
      <c r="AE663" s="208" t="str">
        <f>IF(B663="","",IF(AO663="総合事業","数式を削除して手入力",IFERROR(INDEX(【参考】数式用!$AT$3:$AV$452,MATCH(Q663&amp;V663,【参考】数式用!$AS$3:$AS$452,0),MATCH(VLOOKUP(Z663,【参考】数式用!$AW$2:$AX$53,2,FALSE),【参考】数式用!$AT$2:$AV$2,0)),10)))</f>
        <v/>
      </c>
    </row>
    <row r="664" spans="1:31" ht="49.8" customHeight="1">
      <c r="A664" s="431">
        <f t="shared" si="12"/>
        <v>615</v>
      </c>
      <c r="B664" s="433"/>
      <c r="C664" s="434"/>
      <c r="D664" s="434"/>
      <c r="E664" s="434"/>
      <c r="F664" s="434"/>
      <c r="G664" s="434"/>
      <c r="H664" s="434"/>
      <c r="I664" s="434"/>
      <c r="J664" s="434"/>
      <c r="K664" s="435"/>
      <c r="L664" s="436"/>
      <c r="M664" s="437"/>
      <c r="N664" s="437"/>
      <c r="O664" s="437"/>
      <c r="P664" s="438"/>
      <c r="Q664" s="439"/>
      <c r="R664" s="440"/>
      <c r="S664" s="440"/>
      <c r="T664" s="440"/>
      <c r="U664" s="441"/>
      <c r="V664" s="257"/>
      <c r="W664" s="442"/>
      <c r="X664" s="442"/>
      <c r="Y664" s="442"/>
      <c r="Z664" s="443"/>
      <c r="AA664" s="443"/>
      <c r="AB664" s="443"/>
      <c r="AC664" s="317" t="str">
        <f>IFERROR(VLOOKUP(Z664,【参考】数式用!$A$4:$B$54,2,FALSE),"")</f>
        <v/>
      </c>
      <c r="AD664" s="209"/>
      <c r="AE664" s="208" t="str">
        <f>IF(B664="","",IF(AO664="総合事業","数式を削除して手入力",IFERROR(INDEX(【参考】数式用!$AT$3:$AV$452,MATCH(Q664&amp;V664,【参考】数式用!$AS$3:$AS$452,0),MATCH(VLOOKUP(Z664,【参考】数式用!$AW$2:$AX$53,2,FALSE),【参考】数式用!$AT$2:$AV$2,0)),10)))</f>
        <v/>
      </c>
    </row>
    <row r="665" spans="1:31" ht="49.8" customHeight="1">
      <c r="A665" s="431">
        <f t="shared" si="12"/>
        <v>616</v>
      </c>
      <c r="B665" s="433"/>
      <c r="C665" s="434"/>
      <c r="D665" s="434"/>
      <c r="E665" s="434"/>
      <c r="F665" s="434"/>
      <c r="G665" s="434"/>
      <c r="H665" s="434"/>
      <c r="I665" s="434"/>
      <c r="J665" s="434"/>
      <c r="K665" s="435"/>
      <c r="L665" s="436"/>
      <c r="M665" s="437"/>
      <c r="N665" s="437"/>
      <c r="O665" s="437"/>
      <c r="P665" s="438"/>
      <c r="Q665" s="439"/>
      <c r="R665" s="440"/>
      <c r="S665" s="440"/>
      <c r="T665" s="440"/>
      <c r="U665" s="441"/>
      <c r="V665" s="257"/>
      <c r="W665" s="442"/>
      <c r="X665" s="442"/>
      <c r="Y665" s="442"/>
      <c r="Z665" s="443"/>
      <c r="AA665" s="443"/>
      <c r="AB665" s="443"/>
      <c r="AC665" s="317" t="str">
        <f>IFERROR(VLOOKUP(Z665,【参考】数式用!$A$4:$B$54,2,FALSE),"")</f>
        <v/>
      </c>
      <c r="AD665" s="209"/>
      <c r="AE665" s="208" t="str">
        <f>IF(B665="","",IF(AO665="総合事業","数式を削除して手入力",IFERROR(INDEX(【参考】数式用!$AT$3:$AV$452,MATCH(Q665&amp;V665,【参考】数式用!$AS$3:$AS$452,0),MATCH(VLOOKUP(Z665,【参考】数式用!$AW$2:$AX$53,2,FALSE),【参考】数式用!$AT$2:$AV$2,0)),10)))</f>
        <v/>
      </c>
    </row>
    <row r="666" spans="1:31" ht="49.8" customHeight="1">
      <c r="A666" s="431">
        <f t="shared" si="12"/>
        <v>617</v>
      </c>
      <c r="B666" s="433"/>
      <c r="C666" s="434"/>
      <c r="D666" s="434"/>
      <c r="E666" s="434"/>
      <c r="F666" s="434"/>
      <c r="G666" s="434"/>
      <c r="H666" s="434"/>
      <c r="I666" s="434"/>
      <c r="J666" s="434"/>
      <c r="K666" s="435"/>
      <c r="L666" s="436"/>
      <c r="M666" s="437"/>
      <c r="N666" s="437"/>
      <c r="O666" s="437"/>
      <c r="P666" s="438"/>
      <c r="Q666" s="439"/>
      <c r="R666" s="440"/>
      <c r="S666" s="440"/>
      <c r="T666" s="440"/>
      <c r="U666" s="441"/>
      <c r="V666" s="257"/>
      <c r="W666" s="442"/>
      <c r="X666" s="442"/>
      <c r="Y666" s="442"/>
      <c r="Z666" s="443"/>
      <c r="AA666" s="443"/>
      <c r="AB666" s="443"/>
      <c r="AC666" s="317" t="str">
        <f>IFERROR(VLOOKUP(Z666,【参考】数式用!$A$4:$B$54,2,FALSE),"")</f>
        <v/>
      </c>
      <c r="AD666" s="209"/>
      <c r="AE666" s="208" t="str">
        <f>IF(B666="","",IF(AO666="総合事業","数式を削除して手入力",IFERROR(INDEX(【参考】数式用!$AT$3:$AV$452,MATCH(Q666&amp;V666,【参考】数式用!$AS$3:$AS$452,0),MATCH(VLOOKUP(Z666,【参考】数式用!$AW$2:$AX$53,2,FALSE),【参考】数式用!$AT$2:$AV$2,0)),10)))</f>
        <v/>
      </c>
    </row>
    <row r="667" spans="1:31" ht="49.8" customHeight="1">
      <c r="A667" s="431">
        <f t="shared" si="12"/>
        <v>618</v>
      </c>
      <c r="B667" s="433"/>
      <c r="C667" s="434"/>
      <c r="D667" s="434"/>
      <c r="E667" s="434"/>
      <c r="F667" s="434"/>
      <c r="G667" s="434"/>
      <c r="H667" s="434"/>
      <c r="I667" s="434"/>
      <c r="J667" s="434"/>
      <c r="K667" s="435"/>
      <c r="L667" s="436"/>
      <c r="M667" s="437"/>
      <c r="N667" s="437"/>
      <c r="O667" s="437"/>
      <c r="P667" s="438"/>
      <c r="Q667" s="439"/>
      <c r="R667" s="440"/>
      <c r="S667" s="440"/>
      <c r="T667" s="440"/>
      <c r="U667" s="441"/>
      <c r="V667" s="257"/>
      <c r="W667" s="442"/>
      <c r="X667" s="442"/>
      <c r="Y667" s="442"/>
      <c r="Z667" s="443"/>
      <c r="AA667" s="443"/>
      <c r="AB667" s="443"/>
      <c r="AC667" s="317" t="str">
        <f>IFERROR(VLOOKUP(Z667,【参考】数式用!$A$4:$B$54,2,FALSE),"")</f>
        <v/>
      </c>
      <c r="AD667" s="209"/>
      <c r="AE667" s="208" t="str">
        <f>IF(B667="","",IF(AO667="総合事業","数式を削除して手入力",IFERROR(INDEX(【参考】数式用!$AT$3:$AV$452,MATCH(Q667&amp;V667,【参考】数式用!$AS$3:$AS$452,0),MATCH(VLOOKUP(Z667,【参考】数式用!$AW$2:$AX$53,2,FALSE),【参考】数式用!$AT$2:$AV$2,0)),10)))</f>
        <v/>
      </c>
    </row>
    <row r="668" spans="1:31" ht="49.8" customHeight="1">
      <c r="A668" s="431">
        <f t="shared" si="12"/>
        <v>619</v>
      </c>
      <c r="B668" s="433"/>
      <c r="C668" s="434"/>
      <c r="D668" s="434"/>
      <c r="E668" s="434"/>
      <c r="F668" s="434"/>
      <c r="G668" s="434"/>
      <c r="H668" s="434"/>
      <c r="I668" s="434"/>
      <c r="J668" s="434"/>
      <c r="K668" s="435"/>
      <c r="L668" s="436"/>
      <c r="M668" s="437"/>
      <c r="N668" s="437"/>
      <c r="O668" s="437"/>
      <c r="P668" s="438"/>
      <c r="Q668" s="439"/>
      <c r="R668" s="440"/>
      <c r="S668" s="440"/>
      <c r="T668" s="440"/>
      <c r="U668" s="441"/>
      <c r="V668" s="257"/>
      <c r="W668" s="442"/>
      <c r="X668" s="442"/>
      <c r="Y668" s="442"/>
      <c r="Z668" s="443"/>
      <c r="AA668" s="443"/>
      <c r="AB668" s="443"/>
      <c r="AC668" s="317" t="str">
        <f>IFERROR(VLOOKUP(Z668,【参考】数式用!$A$4:$B$54,2,FALSE),"")</f>
        <v/>
      </c>
      <c r="AD668" s="209"/>
      <c r="AE668" s="208" t="str">
        <f>IF(B668="","",IF(AO668="総合事業","数式を削除して手入力",IFERROR(INDEX(【参考】数式用!$AT$3:$AV$452,MATCH(Q668&amp;V668,【参考】数式用!$AS$3:$AS$452,0),MATCH(VLOOKUP(Z668,【参考】数式用!$AW$2:$AX$53,2,FALSE),【参考】数式用!$AT$2:$AV$2,0)),10)))</f>
        <v/>
      </c>
    </row>
    <row r="669" spans="1:31" ht="49.8" customHeight="1">
      <c r="A669" s="431">
        <f t="shared" si="12"/>
        <v>620</v>
      </c>
      <c r="B669" s="433"/>
      <c r="C669" s="434"/>
      <c r="D669" s="434"/>
      <c r="E669" s="434"/>
      <c r="F669" s="434"/>
      <c r="G669" s="434"/>
      <c r="H669" s="434"/>
      <c r="I669" s="434"/>
      <c r="J669" s="434"/>
      <c r="K669" s="435"/>
      <c r="L669" s="436"/>
      <c r="M669" s="437"/>
      <c r="N669" s="437"/>
      <c r="O669" s="437"/>
      <c r="P669" s="438"/>
      <c r="Q669" s="439"/>
      <c r="R669" s="440"/>
      <c r="S669" s="440"/>
      <c r="T669" s="440"/>
      <c r="U669" s="441"/>
      <c r="V669" s="257"/>
      <c r="W669" s="442"/>
      <c r="X669" s="442"/>
      <c r="Y669" s="442"/>
      <c r="Z669" s="443"/>
      <c r="AA669" s="443"/>
      <c r="AB669" s="443"/>
      <c r="AC669" s="317" t="str">
        <f>IFERROR(VLOOKUP(Z669,【参考】数式用!$A$4:$B$54,2,FALSE),"")</f>
        <v/>
      </c>
      <c r="AD669" s="209"/>
      <c r="AE669" s="208" t="str">
        <f>IF(B669="","",IF(AO669="総合事業","数式を削除して手入力",IFERROR(INDEX(【参考】数式用!$AT$3:$AV$452,MATCH(Q669&amp;V669,【参考】数式用!$AS$3:$AS$452,0),MATCH(VLOOKUP(Z669,【参考】数式用!$AW$2:$AX$53,2,FALSE),【参考】数式用!$AT$2:$AV$2,0)),10)))</f>
        <v/>
      </c>
    </row>
    <row r="670" spans="1:31" ht="49.8" customHeight="1">
      <c r="A670" s="431">
        <f t="shared" si="12"/>
        <v>621</v>
      </c>
      <c r="B670" s="433"/>
      <c r="C670" s="434"/>
      <c r="D670" s="434"/>
      <c r="E670" s="434"/>
      <c r="F670" s="434"/>
      <c r="G670" s="434"/>
      <c r="H670" s="434"/>
      <c r="I670" s="434"/>
      <c r="J670" s="434"/>
      <c r="K670" s="435"/>
      <c r="L670" s="436"/>
      <c r="M670" s="437"/>
      <c r="N670" s="437"/>
      <c r="O670" s="437"/>
      <c r="P670" s="438"/>
      <c r="Q670" s="439"/>
      <c r="R670" s="440"/>
      <c r="S670" s="440"/>
      <c r="T670" s="440"/>
      <c r="U670" s="441"/>
      <c r="V670" s="257"/>
      <c r="W670" s="442"/>
      <c r="X670" s="442"/>
      <c r="Y670" s="442"/>
      <c r="Z670" s="443"/>
      <c r="AA670" s="443"/>
      <c r="AB670" s="443"/>
      <c r="AC670" s="317" t="str">
        <f>IFERROR(VLOOKUP(Z670,【参考】数式用!$A$4:$B$54,2,FALSE),"")</f>
        <v/>
      </c>
      <c r="AD670" s="209"/>
      <c r="AE670" s="208" t="str">
        <f>IF(B670="","",IF(AO670="総合事業","数式を削除して手入力",IFERROR(INDEX(【参考】数式用!$AT$3:$AV$452,MATCH(Q670&amp;V670,【参考】数式用!$AS$3:$AS$452,0),MATCH(VLOOKUP(Z670,【参考】数式用!$AW$2:$AX$53,2,FALSE),【参考】数式用!$AT$2:$AV$2,0)),10)))</f>
        <v/>
      </c>
    </row>
    <row r="671" spans="1:31" ht="49.8" customHeight="1">
      <c r="A671" s="431">
        <f t="shared" si="12"/>
        <v>622</v>
      </c>
      <c r="B671" s="433"/>
      <c r="C671" s="434"/>
      <c r="D671" s="434"/>
      <c r="E671" s="434"/>
      <c r="F671" s="434"/>
      <c r="G671" s="434"/>
      <c r="H671" s="434"/>
      <c r="I671" s="434"/>
      <c r="J671" s="434"/>
      <c r="K671" s="435"/>
      <c r="L671" s="436"/>
      <c r="M671" s="437"/>
      <c r="N671" s="437"/>
      <c r="O671" s="437"/>
      <c r="P671" s="438"/>
      <c r="Q671" s="439"/>
      <c r="R671" s="440"/>
      <c r="S671" s="440"/>
      <c r="T671" s="440"/>
      <c r="U671" s="441"/>
      <c r="V671" s="257"/>
      <c r="W671" s="442"/>
      <c r="X671" s="442"/>
      <c r="Y671" s="442"/>
      <c r="Z671" s="443"/>
      <c r="AA671" s="443"/>
      <c r="AB671" s="443"/>
      <c r="AC671" s="317" t="str">
        <f>IFERROR(VLOOKUP(Z671,【参考】数式用!$A$4:$B$54,2,FALSE),"")</f>
        <v/>
      </c>
      <c r="AD671" s="209"/>
      <c r="AE671" s="208" t="str">
        <f>IF(B671="","",IF(AO671="総合事業","数式を削除して手入力",IFERROR(INDEX(【参考】数式用!$AT$3:$AV$452,MATCH(Q671&amp;V671,【参考】数式用!$AS$3:$AS$452,0),MATCH(VLOOKUP(Z671,【参考】数式用!$AW$2:$AX$53,2,FALSE),【参考】数式用!$AT$2:$AV$2,0)),10)))</f>
        <v/>
      </c>
    </row>
    <row r="672" spans="1:31" ht="49.8" customHeight="1">
      <c r="A672" s="431">
        <f t="shared" si="12"/>
        <v>623</v>
      </c>
      <c r="B672" s="433"/>
      <c r="C672" s="434"/>
      <c r="D672" s="434"/>
      <c r="E672" s="434"/>
      <c r="F672" s="434"/>
      <c r="G672" s="434"/>
      <c r="H672" s="434"/>
      <c r="I672" s="434"/>
      <c r="J672" s="434"/>
      <c r="K672" s="435"/>
      <c r="L672" s="436"/>
      <c r="M672" s="437"/>
      <c r="N672" s="437"/>
      <c r="O672" s="437"/>
      <c r="P672" s="438"/>
      <c r="Q672" s="439"/>
      <c r="R672" s="440"/>
      <c r="S672" s="440"/>
      <c r="T672" s="440"/>
      <c r="U672" s="441"/>
      <c r="V672" s="257"/>
      <c r="W672" s="442"/>
      <c r="X672" s="442"/>
      <c r="Y672" s="442"/>
      <c r="Z672" s="443"/>
      <c r="AA672" s="443"/>
      <c r="AB672" s="443"/>
      <c r="AC672" s="317" t="str">
        <f>IFERROR(VLOOKUP(Z672,【参考】数式用!$A$4:$B$54,2,FALSE),"")</f>
        <v/>
      </c>
      <c r="AD672" s="209"/>
      <c r="AE672" s="208" t="str">
        <f>IF(B672="","",IF(AO672="総合事業","数式を削除して手入力",IFERROR(INDEX(【参考】数式用!$AT$3:$AV$452,MATCH(Q672&amp;V672,【参考】数式用!$AS$3:$AS$452,0),MATCH(VLOOKUP(Z672,【参考】数式用!$AW$2:$AX$53,2,FALSE),【参考】数式用!$AT$2:$AV$2,0)),10)))</f>
        <v/>
      </c>
    </row>
    <row r="673" spans="1:31" ht="49.8" customHeight="1">
      <c r="A673" s="431">
        <f t="shared" si="12"/>
        <v>624</v>
      </c>
      <c r="B673" s="433"/>
      <c r="C673" s="434"/>
      <c r="D673" s="434"/>
      <c r="E673" s="434"/>
      <c r="F673" s="434"/>
      <c r="G673" s="434"/>
      <c r="H673" s="434"/>
      <c r="I673" s="434"/>
      <c r="J673" s="434"/>
      <c r="K673" s="435"/>
      <c r="L673" s="436"/>
      <c r="M673" s="437"/>
      <c r="N673" s="437"/>
      <c r="O673" s="437"/>
      <c r="P673" s="438"/>
      <c r="Q673" s="439"/>
      <c r="R673" s="440"/>
      <c r="S673" s="440"/>
      <c r="T673" s="440"/>
      <c r="U673" s="441"/>
      <c r="V673" s="257"/>
      <c r="W673" s="442"/>
      <c r="X673" s="442"/>
      <c r="Y673" s="442"/>
      <c r="Z673" s="443"/>
      <c r="AA673" s="443"/>
      <c r="AB673" s="443"/>
      <c r="AC673" s="317" t="str">
        <f>IFERROR(VLOOKUP(Z673,【参考】数式用!$A$4:$B$54,2,FALSE),"")</f>
        <v/>
      </c>
      <c r="AD673" s="209"/>
      <c r="AE673" s="208" t="str">
        <f>IF(B673="","",IF(AO673="総合事業","数式を削除して手入力",IFERROR(INDEX(【参考】数式用!$AT$3:$AV$452,MATCH(Q673&amp;V673,【参考】数式用!$AS$3:$AS$452,0),MATCH(VLOOKUP(Z673,【参考】数式用!$AW$2:$AX$53,2,FALSE),【参考】数式用!$AT$2:$AV$2,0)),10)))</f>
        <v/>
      </c>
    </row>
    <row r="674" spans="1:31" ht="49.8" customHeight="1">
      <c r="A674" s="431">
        <f t="shared" si="12"/>
        <v>625</v>
      </c>
      <c r="B674" s="433"/>
      <c r="C674" s="434"/>
      <c r="D674" s="434"/>
      <c r="E674" s="434"/>
      <c r="F674" s="434"/>
      <c r="G674" s="434"/>
      <c r="H674" s="434"/>
      <c r="I674" s="434"/>
      <c r="J674" s="434"/>
      <c r="K674" s="435"/>
      <c r="L674" s="436"/>
      <c r="M674" s="437"/>
      <c r="N674" s="437"/>
      <c r="O674" s="437"/>
      <c r="P674" s="438"/>
      <c r="Q674" s="439"/>
      <c r="R674" s="440"/>
      <c r="S674" s="440"/>
      <c r="T674" s="440"/>
      <c r="U674" s="441"/>
      <c r="V674" s="257"/>
      <c r="W674" s="442"/>
      <c r="X674" s="442"/>
      <c r="Y674" s="442"/>
      <c r="Z674" s="443"/>
      <c r="AA674" s="443"/>
      <c r="AB674" s="443"/>
      <c r="AC674" s="317" t="str">
        <f>IFERROR(VLOOKUP(Z674,【参考】数式用!$A$4:$B$54,2,FALSE),"")</f>
        <v/>
      </c>
      <c r="AD674" s="209"/>
      <c r="AE674" s="208" t="str">
        <f>IF(B674="","",IF(AO674="総合事業","数式を削除して手入力",IFERROR(INDEX(【参考】数式用!$AT$3:$AV$452,MATCH(Q674&amp;V674,【参考】数式用!$AS$3:$AS$452,0),MATCH(VLOOKUP(Z674,【参考】数式用!$AW$2:$AX$53,2,FALSE),【参考】数式用!$AT$2:$AV$2,0)),10)))</f>
        <v/>
      </c>
    </row>
    <row r="675" spans="1:31" ht="49.8" customHeight="1">
      <c r="A675" s="431">
        <f t="shared" si="12"/>
        <v>626</v>
      </c>
      <c r="B675" s="433"/>
      <c r="C675" s="434"/>
      <c r="D675" s="434"/>
      <c r="E675" s="434"/>
      <c r="F675" s="434"/>
      <c r="G675" s="434"/>
      <c r="H675" s="434"/>
      <c r="I675" s="434"/>
      <c r="J675" s="434"/>
      <c r="K675" s="435"/>
      <c r="L675" s="436"/>
      <c r="M675" s="437"/>
      <c r="N675" s="437"/>
      <c r="O675" s="437"/>
      <c r="P675" s="438"/>
      <c r="Q675" s="439"/>
      <c r="R675" s="440"/>
      <c r="S675" s="440"/>
      <c r="T675" s="440"/>
      <c r="U675" s="441"/>
      <c r="V675" s="257"/>
      <c r="W675" s="442"/>
      <c r="X675" s="442"/>
      <c r="Y675" s="442"/>
      <c r="Z675" s="443"/>
      <c r="AA675" s="443"/>
      <c r="AB675" s="443"/>
      <c r="AC675" s="317" t="str">
        <f>IFERROR(VLOOKUP(Z675,【参考】数式用!$A$4:$B$54,2,FALSE),"")</f>
        <v/>
      </c>
      <c r="AD675" s="209"/>
      <c r="AE675" s="208" t="str">
        <f>IF(B675="","",IF(AO675="総合事業","数式を削除して手入力",IFERROR(INDEX(【参考】数式用!$AT$3:$AV$452,MATCH(Q675&amp;V675,【参考】数式用!$AS$3:$AS$452,0),MATCH(VLOOKUP(Z675,【参考】数式用!$AW$2:$AX$53,2,FALSE),【参考】数式用!$AT$2:$AV$2,0)),10)))</f>
        <v/>
      </c>
    </row>
    <row r="676" spans="1:31" ht="49.8" customHeight="1">
      <c r="A676" s="431">
        <f t="shared" si="12"/>
        <v>627</v>
      </c>
      <c r="B676" s="433"/>
      <c r="C676" s="434"/>
      <c r="D676" s="434"/>
      <c r="E676" s="434"/>
      <c r="F676" s="434"/>
      <c r="G676" s="434"/>
      <c r="H676" s="434"/>
      <c r="I676" s="434"/>
      <c r="J676" s="434"/>
      <c r="K676" s="435"/>
      <c r="L676" s="436"/>
      <c r="M676" s="437"/>
      <c r="N676" s="437"/>
      <c r="O676" s="437"/>
      <c r="P676" s="438"/>
      <c r="Q676" s="439"/>
      <c r="R676" s="440"/>
      <c r="S676" s="440"/>
      <c r="T676" s="440"/>
      <c r="U676" s="441"/>
      <c r="V676" s="257"/>
      <c r="W676" s="442"/>
      <c r="X676" s="442"/>
      <c r="Y676" s="442"/>
      <c r="Z676" s="443"/>
      <c r="AA676" s="443"/>
      <c r="AB676" s="443"/>
      <c r="AC676" s="317" t="str">
        <f>IFERROR(VLOOKUP(Z676,【参考】数式用!$A$4:$B$54,2,FALSE),"")</f>
        <v/>
      </c>
      <c r="AD676" s="209"/>
      <c r="AE676" s="208" t="str">
        <f>IF(B676="","",IF(AO676="総合事業","数式を削除して手入力",IFERROR(INDEX(【参考】数式用!$AT$3:$AV$452,MATCH(Q676&amp;V676,【参考】数式用!$AS$3:$AS$452,0),MATCH(VLOOKUP(Z676,【参考】数式用!$AW$2:$AX$53,2,FALSE),【参考】数式用!$AT$2:$AV$2,0)),10)))</f>
        <v/>
      </c>
    </row>
    <row r="677" spans="1:31" ht="49.8" customHeight="1">
      <c r="A677" s="431">
        <f t="shared" si="12"/>
        <v>628</v>
      </c>
      <c r="B677" s="433"/>
      <c r="C677" s="434"/>
      <c r="D677" s="434"/>
      <c r="E677" s="434"/>
      <c r="F677" s="434"/>
      <c r="G677" s="434"/>
      <c r="H677" s="434"/>
      <c r="I677" s="434"/>
      <c r="J677" s="434"/>
      <c r="K677" s="435"/>
      <c r="L677" s="436"/>
      <c r="M677" s="437"/>
      <c r="N677" s="437"/>
      <c r="O677" s="437"/>
      <c r="P677" s="438"/>
      <c r="Q677" s="439"/>
      <c r="R677" s="440"/>
      <c r="S677" s="440"/>
      <c r="T677" s="440"/>
      <c r="U677" s="441"/>
      <c r="V677" s="257"/>
      <c r="W677" s="442"/>
      <c r="X677" s="442"/>
      <c r="Y677" s="442"/>
      <c r="Z677" s="443"/>
      <c r="AA677" s="443"/>
      <c r="AB677" s="443"/>
      <c r="AC677" s="317" t="str">
        <f>IFERROR(VLOOKUP(Z677,【参考】数式用!$A$4:$B$54,2,FALSE),"")</f>
        <v/>
      </c>
      <c r="AD677" s="209"/>
      <c r="AE677" s="208" t="str">
        <f>IF(B677="","",IF(AO677="総合事業","数式を削除して手入力",IFERROR(INDEX(【参考】数式用!$AT$3:$AV$452,MATCH(Q677&amp;V677,【参考】数式用!$AS$3:$AS$452,0),MATCH(VLOOKUP(Z677,【参考】数式用!$AW$2:$AX$53,2,FALSE),【参考】数式用!$AT$2:$AV$2,0)),10)))</f>
        <v/>
      </c>
    </row>
    <row r="678" spans="1:31" ht="49.8" customHeight="1">
      <c r="A678" s="431">
        <f t="shared" si="12"/>
        <v>629</v>
      </c>
      <c r="B678" s="433"/>
      <c r="C678" s="434"/>
      <c r="D678" s="434"/>
      <c r="E678" s="434"/>
      <c r="F678" s="434"/>
      <c r="G678" s="434"/>
      <c r="H678" s="434"/>
      <c r="I678" s="434"/>
      <c r="J678" s="434"/>
      <c r="K678" s="435"/>
      <c r="L678" s="436"/>
      <c r="M678" s="437"/>
      <c r="N678" s="437"/>
      <c r="O678" s="437"/>
      <c r="P678" s="438"/>
      <c r="Q678" s="439"/>
      <c r="R678" s="440"/>
      <c r="S678" s="440"/>
      <c r="T678" s="440"/>
      <c r="U678" s="441"/>
      <c r="V678" s="257"/>
      <c r="W678" s="442"/>
      <c r="X678" s="442"/>
      <c r="Y678" s="442"/>
      <c r="Z678" s="443"/>
      <c r="AA678" s="443"/>
      <c r="AB678" s="443"/>
      <c r="AC678" s="317" t="str">
        <f>IFERROR(VLOOKUP(Z678,【参考】数式用!$A$4:$B$54,2,FALSE),"")</f>
        <v/>
      </c>
      <c r="AD678" s="209"/>
      <c r="AE678" s="208" t="str">
        <f>IF(B678="","",IF(AO678="総合事業","数式を削除して手入力",IFERROR(INDEX(【参考】数式用!$AT$3:$AV$452,MATCH(Q678&amp;V678,【参考】数式用!$AS$3:$AS$452,0),MATCH(VLOOKUP(Z678,【参考】数式用!$AW$2:$AX$53,2,FALSE),【参考】数式用!$AT$2:$AV$2,0)),10)))</f>
        <v/>
      </c>
    </row>
    <row r="679" spans="1:31" ht="49.8" customHeight="1">
      <c r="A679" s="431">
        <f t="shared" si="12"/>
        <v>630</v>
      </c>
      <c r="B679" s="433"/>
      <c r="C679" s="434"/>
      <c r="D679" s="434"/>
      <c r="E679" s="434"/>
      <c r="F679" s="434"/>
      <c r="G679" s="434"/>
      <c r="H679" s="434"/>
      <c r="I679" s="434"/>
      <c r="J679" s="434"/>
      <c r="K679" s="435"/>
      <c r="L679" s="436"/>
      <c r="M679" s="437"/>
      <c r="N679" s="437"/>
      <c r="O679" s="437"/>
      <c r="P679" s="438"/>
      <c r="Q679" s="439"/>
      <c r="R679" s="440"/>
      <c r="S679" s="440"/>
      <c r="T679" s="440"/>
      <c r="U679" s="441"/>
      <c r="V679" s="257"/>
      <c r="W679" s="442"/>
      <c r="X679" s="442"/>
      <c r="Y679" s="442"/>
      <c r="Z679" s="443"/>
      <c r="AA679" s="443"/>
      <c r="AB679" s="443"/>
      <c r="AC679" s="317" t="str">
        <f>IFERROR(VLOOKUP(Z679,【参考】数式用!$A$4:$B$54,2,FALSE),"")</f>
        <v/>
      </c>
      <c r="AD679" s="209"/>
      <c r="AE679" s="208" t="str">
        <f>IF(B679="","",IF(AO679="総合事業","数式を削除して手入力",IFERROR(INDEX(【参考】数式用!$AT$3:$AV$452,MATCH(Q679&amp;V679,【参考】数式用!$AS$3:$AS$452,0),MATCH(VLOOKUP(Z679,【参考】数式用!$AW$2:$AX$53,2,FALSE),【参考】数式用!$AT$2:$AV$2,0)),10)))</f>
        <v/>
      </c>
    </row>
    <row r="680" spans="1:31" ht="49.8" customHeight="1">
      <c r="A680" s="431">
        <f t="shared" si="12"/>
        <v>631</v>
      </c>
      <c r="B680" s="433"/>
      <c r="C680" s="434"/>
      <c r="D680" s="434"/>
      <c r="E680" s="434"/>
      <c r="F680" s="434"/>
      <c r="G680" s="434"/>
      <c r="H680" s="434"/>
      <c r="I680" s="434"/>
      <c r="J680" s="434"/>
      <c r="K680" s="435"/>
      <c r="L680" s="436"/>
      <c r="M680" s="437"/>
      <c r="N680" s="437"/>
      <c r="O680" s="437"/>
      <c r="P680" s="438"/>
      <c r="Q680" s="439"/>
      <c r="R680" s="440"/>
      <c r="S680" s="440"/>
      <c r="T680" s="440"/>
      <c r="U680" s="441"/>
      <c r="V680" s="257"/>
      <c r="W680" s="442"/>
      <c r="X680" s="442"/>
      <c r="Y680" s="442"/>
      <c r="Z680" s="443"/>
      <c r="AA680" s="443"/>
      <c r="AB680" s="443"/>
      <c r="AC680" s="317" t="str">
        <f>IFERROR(VLOOKUP(Z680,【参考】数式用!$A$4:$B$54,2,FALSE),"")</f>
        <v/>
      </c>
      <c r="AD680" s="209"/>
      <c r="AE680" s="208" t="str">
        <f>IF(B680="","",IF(AO680="総合事業","数式を削除して手入力",IFERROR(INDEX(【参考】数式用!$AT$3:$AV$452,MATCH(Q680&amp;V680,【参考】数式用!$AS$3:$AS$452,0),MATCH(VLOOKUP(Z680,【参考】数式用!$AW$2:$AX$53,2,FALSE),【参考】数式用!$AT$2:$AV$2,0)),10)))</f>
        <v/>
      </c>
    </row>
    <row r="681" spans="1:31" ht="49.8" customHeight="1">
      <c r="A681" s="431">
        <f t="shared" si="12"/>
        <v>632</v>
      </c>
      <c r="B681" s="433"/>
      <c r="C681" s="434"/>
      <c r="D681" s="434"/>
      <c r="E681" s="434"/>
      <c r="F681" s="434"/>
      <c r="G681" s="434"/>
      <c r="H681" s="434"/>
      <c r="I681" s="434"/>
      <c r="J681" s="434"/>
      <c r="K681" s="435"/>
      <c r="L681" s="436"/>
      <c r="M681" s="437"/>
      <c r="N681" s="437"/>
      <c r="O681" s="437"/>
      <c r="P681" s="438"/>
      <c r="Q681" s="439"/>
      <c r="R681" s="440"/>
      <c r="S681" s="440"/>
      <c r="T681" s="440"/>
      <c r="U681" s="441"/>
      <c r="V681" s="257"/>
      <c r="W681" s="442"/>
      <c r="X681" s="442"/>
      <c r="Y681" s="442"/>
      <c r="Z681" s="443"/>
      <c r="AA681" s="443"/>
      <c r="AB681" s="443"/>
      <c r="AC681" s="317" t="str">
        <f>IFERROR(VLOOKUP(Z681,【参考】数式用!$A$4:$B$54,2,FALSE),"")</f>
        <v/>
      </c>
      <c r="AD681" s="209"/>
      <c r="AE681" s="208" t="str">
        <f>IF(B681="","",IF(AO681="総合事業","数式を削除して手入力",IFERROR(INDEX(【参考】数式用!$AT$3:$AV$452,MATCH(Q681&amp;V681,【参考】数式用!$AS$3:$AS$452,0),MATCH(VLOOKUP(Z681,【参考】数式用!$AW$2:$AX$53,2,FALSE),【参考】数式用!$AT$2:$AV$2,0)),10)))</f>
        <v/>
      </c>
    </row>
    <row r="682" spans="1:31" ht="49.8" customHeight="1">
      <c r="A682" s="431">
        <f t="shared" si="12"/>
        <v>633</v>
      </c>
      <c r="B682" s="433"/>
      <c r="C682" s="434"/>
      <c r="D682" s="434"/>
      <c r="E682" s="434"/>
      <c r="F682" s="434"/>
      <c r="G682" s="434"/>
      <c r="H682" s="434"/>
      <c r="I682" s="434"/>
      <c r="J682" s="434"/>
      <c r="K682" s="435"/>
      <c r="L682" s="436"/>
      <c r="M682" s="437"/>
      <c r="N682" s="437"/>
      <c r="O682" s="437"/>
      <c r="P682" s="438"/>
      <c r="Q682" s="439"/>
      <c r="R682" s="440"/>
      <c r="S682" s="440"/>
      <c r="T682" s="440"/>
      <c r="U682" s="441"/>
      <c r="V682" s="257"/>
      <c r="W682" s="442"/>
      <c r="X682" s="442"/>
      <c r="Y682" s="442"/>
      <c r="Z682" s="443"/>
      <c r="AA682" s="443"/>
      <c r="AB682" s="443"/>
      <c r="AC682" s="317" t="str">
        <f>IFERROR(VLOOKUP(Z682,【参考】数式用!$A$4:$B$54,2,FALSE),"")</f>
        <v/>
      </c>
      <c r="AD682" s="209"/>
      <c r="AE682" s="208" t="str">
        <f>IF(B682="","",IF(AO682="総合事業","数式を削除して手入力",IFERROR(INDEX(【参考】数式用!$AT$3:$AV$452,MATCH(Q682&amp;V682,【参考】数式用!$AS$3:$AS$452,0),MATCH(VLOOKUP(Z682,【参考】数式用!$AW$2:$AX$53,2,FALSE),【参考】数式用!$AT$2:$AV$2,0)),10)))</f>
        <v/>
      </c>
    </row>
    <row r="683" spans="1:31" ht="49.8" customHeight="1">
      <c r="A683" s="431">
        <f t="shared" si="12"/>
        <v>634</v>
      </c>
      <c r="B683" s="433"/>
      <c r="C683" s="434"/>
      <c r="D683" s="434"/>
      <c r="E683" s="434"/>
      <c r="F683" s="434"/>
      <c r="G683" s="434"/>
      <c r="H683" s="434"/>
      <c r="I683" s="434"/>
      <c r="J683" s="434"/>
      <c r="K683" s="435"/>
      <c r="L683" s="436"/>
      <c r="M683" s="437"/>
      <c r="N683" s="437"/>
      <c r="O683" s="437"/>
      <c r="P683" s="438"/>
      <c r="Q683" s="439"/>
      <c r="R683" s="440"/>
      <c r="S683" s="440"/>
      <c r="T683" s="440"/>
      <c r="U683" s="441"/>
      <c r="V683" s="257"/>
      <c r="W683" s="442"/>
      <c r="X683" s="442"/>
      <c r="Y683" s="442"/>
      <c r="Z683" s="443"/>
      <c r="AA683" s="443"/>
      <c r="AB683" s="443"/>
      <c r="AC683" s="317" t="str">
        <f>IFERROR(VLOOKUP(Z683,【参考】数式用!$A$4:$B$54,2,FALSE),"")</f>
        <v/>
      </c>
      <c r="AD683" s="209"/>
      <c r="AE683" s="208" t="str">
        <f>IF(B683="","",IF(AO683="総合事業","数式を削除して手入力",IFERROR(INDEX(【参考】数式用!$AT$3:$AV$452,MATCH(Q683&amp;V683,【参考】数式用!$AS$3:$AS$452,0),MATCH(VLOOKUP(Z683,【参考】数式用!$AW$2:$AX$53,2,FALSE),【参考】数式用!$AT$2:$AV$2,0)),10)))</f>
        <v/>
      </c>
    </row>
    <row r="684" spans="1:31" ht="49.8" customHeight="1">
      <c r="A684" s="431">
        <f t="shared" si="12"/>
        <v>635</v>
      </c>
      <c r="B684" s="433"/>
      <c r="C684" s="434"/>
      <c r="D684" s="434"/>
      <c r="E684" s="434"/>
      <c r="F684" s="434"/>
      <c r="G684" s="434"/>
      <c r="H684" s="434"/>
      <c r="I684" s="434"/>
      <c r="J684" s="434"/>
      <c r="K684" s="435"/>
      <c r="L684" s="436"/>
      <c r="M684" s="437"/>
      <c r="N684" s="437"/>
      <c r="O684" s="437"/>
      <c r="P684" s="438"/>
      <c r="Q684" s="439"/>
      <c r="R684" s="440"/>
      <c r="S684" s="440"/>
      <c r="T684" s="440"/>
      <c r="U684" s="441"/>
      <c r="V684" s="257"/>
      <c r="W684" s="442"/>
      <c r="X684" s="442"/>
      <c r="Y684" s="442"/>
      <c r="Z684" s="443"/>
      <c r="AA684" s="443"/>
      <c r="AB684" s="443"/>
      <c r="AC684" s="317" t="str">
        <f>IFERROR(VLOOKUP(Z684,【参考】数式用!$A$4:$B$54,2,FALSE),"")</f>
        <v/>
      </c>
      <c r="AD684" s="209"/>
      <c r="AE684" s="208" t="str">
        <f>IF(B684="","",IF(AO684="総合事業","数式を削除して手入力",IFERROR(INDEX(【参考】数式用!$AT$3:$AV$452,MATCH(Q684&amp;V684,【参考】数式用!$AS$3:$AS$452,0),MATCH(VLOOKUP(Z684,【参考】数式用!$AW$2:$AX$53,2,FALSE),【参考】数式用!$AT$2:$AV$2,0)),10)))</f>
        <v/>
      </c>
    </row>
    <row r="685" spans="1:31" ht="49.8" customHeight="1">
      <c r="A685" s="431">
        <f t="shared" si="12"/>
        <v>636</v>
      </c>
      <c r="B685" s="433"/>
      <c r="C685" s="434"/>
      <c r="D685" s="434"/>
      <c r="E685" s="434"/>
      <c r="F685" s="434"/>
      <c r="G685" s="434"/>
      <c r="H685" s="434"/>
      <c r="I685" s="434"/>
      <c r="J685" s="434"/>
      <c r="K685" s="435"/>
      <c r="L685" s="436"/>
      <c r="M685" s="437"/>
      <c r="N685" s="437"/>
      <c r="O685" s="437"/>
      <c r="P685" s="438"/>
      <c r="Q685" s="439"/>
      <c r="R685" s="440"/>
      <c r="S685" s="440"/>
      <c r="T685" s="440"/>
      <c r="U685" s="441"/>
      <c r="V685" s="257"/>
      <c r="W685" s="442"/>
      <c r="X685" s="442"/>
      <c r="Y685" s="442"/>
      <c r="Z685" s="443"/>
      <c r="AA685" s="443"/>
      <c r="AB685" s="443"/>
      <c r="AC685" s="317" t="str">
        <f>IFERROR(VLOOKUP(Z685,【参考】数式用!$A$4:$B$54,2,FALSE),"")</f>
        <v/>
      </c>
      <c r="AD685" s="209"/>
      <c r="AE685" s="208" t="str">
        <f>IF(B685="","",IF(AO685="総合事業","数式を削除して手入力",IFERROR(INDEX(【参考】数式用!$AT$3:$AV$452,MATCH(Q685&amp;V685,【参考】数式用!$AS$3:$AS$452,0),MATCH(VLOOKUP(Z685,【参考】数式用!$AW$2:$AX$53,2,FALSE),【参考】数式用!$AT$2:$AV$2,0)),10)))</f>
        <v/>
      </c>
    </row>
    <row r="686" spans="1:31" ht="49.8" customHeight="1">
      <c r="A686" s="431">
        <f t="shared" si="12"/>
        <v>637</v>
      </c>
      <c r="B686" s="433"/>
      <c r="C686" s="434"/>
      <c r="D686" s="434"/>
      <c r="E686" s="434"/>
      <c r="F686" s="434"/>
      <c r="G686" s="434"/>
      <c r="H686" s="434"/>
      <c r="I686" s="434"/>
      <c r="J686" s="434"/>
      <c r="K686" s="435"/>
      <c r="L686" s="436"/>
      <c r="M686" s="437"/>
      <c r="N686" s="437"/>
      <c r="O686" s="437"/>
      <c r="P686" s="438"/>
      <c r="Q686" s="439"/>
      <c r="R686" s="440"/>
      <c r="S686" s="440"/>
      <c r="T686" s="440"/>
      <c r="U686" s="441"/>
      <c r="V686" s="257"/>
      <c r="W686" s="442"/>
      <c r="X686" s="442"/>
      <c r="Y686" s="442"/>
      <c r="Z686" s="443"/>
      <c r="AA686" s="443"/>
      <c r="AB686" s="443"/>
      <c r="AC686" s="317" t="str">
        <f>IFERROR(VLOOKUP(Z686,【参考】数式用!$A$4:$B$54,2,FALSE),"")</f>
        <v/>
      </c>
      <c r="AD686" s="209"/>
      <c r="AE686" s="208" t="str">
        <f>IF(B686="","",IF(AO686="総合事業","数式を削除して手入力",IFERROR(INDEX(【参考】数式用!$AT$3:$AV$452,MATCH(Q686&amp;V686,【参考】数式用!$AS$3:$AS$452,0),MATCH(VLOOKUP(Z686,【参考】数式用!$AW$2:$AX$53,2,FALSE),【参考】数式用!$AT$2:$AV$2,0)),10)))</f>
        <v/>
      </c>
    </row>
    <row r="687" spans="1:31" ht="49.8" customHeight="1">
      <c r="A687" s="431">
        <f t="shared" si="12"/>
        <v>638</v>
      </c>
      <c r="B687" s="433"/>
      <c r="C687" s="434"/>
      <c r="D687" s="434"/>
      <c r="E687" s="434"/>
      <c r="F687" s="434"/>
      <c r="G687" s="434"/>
      <c r="H687" s="434"/>
      <c r="I687" s="434"/>
      <c r="J687" s="434"/>
      <c r="K687" s="435"/>
      <c r="L687" s="436"/>
      <c r="M687" s="437"/>
      <c r="N687" s="437"/>
      <c r="O687" s="437"/>
      <c r="P687" s="438"/>
      <c r="Q687" s="439"/>
      <c r="R687" s="440"/>
      <c r="S687" s="440"/>
      <c r="T687" s="440"/>
      <c r="U687" s="441"/>
      <c r="V687" s="257"/>
      <c r="W687" s="442"/>
      <c r="X687" s="442"/>
      <c r="Y687" s="442"/>
      <c r="Z687" s="443"/>
      <c r="AA687" s="443"/>
      <c r="AB687" s="443"/>
      <c r="AC687" s="317" t="str">
        <f>IFERROR(VLOOKUP(Z687,【参考】数式用!$A$4:$B$54,2,FALSE),"")</f>
        <v/>
      </c>
      <c r="AD687" s="209"/>
      <c r="AE687" s="208" t="str">
        <f>IF(B687="","",IF(AO687="総合事業","数式を削除して手入力",IFERROR(INDEX(【参考】数式用!$AT$3:$AV$452,MATCH(Q687&amp;V687,【参考】数式用!$AS$3:$AS$452,0),MATCH(VLOOKUP(Z687,【参考】数式用!$AW$2:$AX$53,2,FALSE),【参考】数式用!$AT$2:$AV$2,0)),10)))</f>
        <v/>
      </c>
    </row>
    <row r="688" spans="1:31" ht="49.8" customHeight="1">
      <c r="A688" s="431">
        <f t="shared" si="12"/>
        <v>639</v>
      </c>
      <c r="B688" s="433"/>
      <c r="C688" s="434"/>
      <c r="D688" s="434"/>
      <c r="E688" s="434"/>
      <c r="F688" s="434"/>
      <c r="G688" s="434"/>
      <c r="H688" s="434"/>
      <c r="I688" s="434"/>
      <c r="J688" s="434"/>
      <c r="K688" s="435"/>
      <c r="L688" s="436"/>
      <c r="M688" s="437"/>
      <c r="N688" s="437"/>
      <c r="O688" s="437"/>
      <c r="P688" s="438"/>
      <c r="Q688" s="439"/>
      <c r="R688" s="440"/>
      <c r="S688" s="440"/>
      <c r="T688" s="440"/>
      <c r="U688" s="441"/>
      <c r="V688" s="257"/>
      <c r="W688" s="442"/>
      <c r="X688" s="442"/>
      <c r="Y688" s="442"/>
      <c r="Z688" s="443"/>
      <c r="AA688" s="443"/>
      <c r="AB688" s="443"/>
      <c r="AC688" s="317" t="str">
        <f>IFERROR(VLOOKUP(Z688,【参考】数式用!$A$4:$B$54,2,FALSE),"")</f>
        <v/>
      </c>
      <c r="AD688" s="209"/>
      <c r="AE688" s="208" t="str">
        <f>IF(B688="","",IF(AO688="総合事業","数式を削除して手入力",IFERROR(INDEX(【参考】数式用!$AT$3:$AV$452,MATCH(Q688&amp;V688,【参考】数式用!$AS$3:$AS$452,0),MATCH(VLOOKUP(Z688,【参考】数式用!$AW$2:$AX$53,2,FALSE),【参考】数式用!$AT$2:$AV$2,0)),10)))</f>
        <v/>
      </c>
    </row>
    <row r="689" spans="1:31" ht="49.8" customHeight="1">
      <c r="A689" s="431">
        <f t="shared" si="12"/>
        <v>640</v>
      </c>
      <c r="B689" s="433"/>
      <c r="C689" s="434"/>
      <c r="D689" s="434"/>
      <c r="E689" s="434"/>
      <c r="F689" s="434"/>
      <c r="G689" s="434"/>
      <c r="H689" s="434"/>
      <c r="I689" s="434"/>
      <c r="J689" s="434"/>
      <c r="K689" s="435"/>
      <c r="L689" s="436"/>
      <c r="M689" s="437"/>
      <c r="N689" s="437"/>
      <c r="O689" s="437"/>
      <c r="P689" s="438"/>
      <c r="Q689" s="439"/>
      <c r="R689" s="440"/>
      <c r="S689" s="440"/>
      <c r="T689" s="440"/>
      <c r="U689" s="441"/>
      <c r="V689" s="257"/>
      <c r="W689" s="442"/>
      <c r="X689" s="442"/>
      <c r="Y689" s="442"/>
      <c r="Z689" s="443"/>
      <c r="AA689" s="443"/>
      <c r="AB689" s="443"/>
      <c r="AC689" s="317" t="str">
        <f>IFERROR(VLOOKUP(Z689,【参考】数式用!$A$4:$B$54,2,FALSE),"")</f>
        <v/>
      </c>
      <c r="AD689" s="209"/>
      <c r="AE689" s="208" t="str">
        <f>IF(B689="","",IF(AO689="総合事業","数式を削除して手入力",IFERROR(INDEX(【参考】数式用!$AT$3:$AV$452,MATCH(Q689&amp;V689,【参考】数式用!$AS$3:$AS$452,0),MATCH(VLOOKUP(Z689,【参考】数式用!$AW$2:$AX$53,2,FALSE),【参考】数式用!$AT$2:$AV$2,0)),10)))</f>
        <v/>
      </c>
    </row>
    <row r="690" spans="1:31" ht="49.8" customHeight="1">
      <c r="A690" s="431">
        <f t="shared" si="12"/>
        <v>641</v>
      </c>
      <c r="B690" s="433"/>
      <c r="C690" s="434"/>
      <c r="D690" s="434"/>
      <c r="E690" s="434"/>
      <c r="F690" s="434"/>
      <c r="G690" s="434"/>
      <c r="H690" s="434"/>
      <c r="I690" s="434"/>
      <c r="J690" s="434"/>
      <c r="K690" s="435"/>
      <c r="L690" s="436"/>
      <c r="M690" s="437"/>
      <c r="N690" s="437"/>
      <c r="O690" s="437"/>
      <c r="P690" s="438"/>
      <c r="Q690" s="439"/>
      <c r="R690" s="440"/>
      <c r="S690" s="440"/>
      <c r="T690" s="440"/>
      <c r="U690" s="441"/>
      <c r="V690" s="257"/>
      <c r="W690" s="442"/>
      <c r="X690" s="442"/>
      <c r="Y690" s="442"/>
      <c r="Z690" s="443"/>
      <c r="AA690" s="443"/>
      <c r="AB690" s="443"/>
      <c r="AC690" s="317" t="str">
        <f>IFERROR(VLOOKUP(Z690,【参考】数式用!$A$4:$B$54,2,FALSE),"")</f>
        <v/>
      </c>
      <c r="AD690" s="209"/>
      <c r="AE690" s="208" t="str">
        <f>IF(B690="","",IF(AO690="総合事業","数式を削除して手入力",IFERROR(INDEX(【参考】数式用!$AT$3:$AV$452,MATCH(Q690&amp;V690,【参考】数式用!$AS$3:$AS$452,0),MATCH(VLOOKUP(Z690,【参考】数式用!$AW$2:$AX$53,2,FALSE),【参考】数式用!$AT$2:$AV$2,0)),10)))</f>
        <v/>
      </c>
    </row>
    <row r="691" spans="1:31" ht="49.8" customHeight="1">
      <c r="A691" s="431">
        <f t="shared" si="12"/>
        <v>642</v>
      </c>
      <c r="B691" s="433"/>
      <c r="C691" s="434"/>
      <c r="D691" s="434"/>
      <c r="E691" s="434"/>
      <c r="F691" s="434"/>
      <c r="G691" s="434"/>
      <c r="H691" s="434"/>
      <c r="I691" s="434"/>
      <c r="J691" s="434"/>
      <c r="K691" s="435"/>
      <c r="L691" s="436"/>
      <c r="M691" s="437"/>
      <c r="N691" s="437"/>
      <c r="O691" s="437"/>
      <c r="P691" s="438"/>
      <c r="Q691" s="439"/>
      <c r="R691" s="440"/>
      <c r="S691" s="440"/>
      <c r="T691" s="440"/>
      <c r="U691" s="441"/>
      <c r="V691" s="257"/>
      <c r="W691" s="442"/>
      <c r="X691" s="442"/>
      <c r="Y691" s="442"/>
      <c r="Z691" s="443"/>
      <c r="AA691" s="443"/>
      <c r="AB691" s="443"/>
      <c r="AC691" s="317" t="str">
        <f>IFERROR(VLOOKUP(Z691,【参考】数式用!$A$4:$B$54,2,FALSE),"")</f>
        <v/>
      </c>
      <c r="AD691" s="209"/>
      <c r="AE691" s="208" t="str">
        <f>IF(B691="","",IF(AO691="総合事業","数式を削除して手入力",IFERROR(INDEX(【参考】数式用!$AT$3:$AV$452,MATCH(Q691&amp;V691,【参考】数式用!$AS$3:$AS$452,0),MATCH(VLOOKUP(Z691,【参考】数式用!$AW$2:$AX$53,2,FALSE),【参考】数式用!$AT$2:$AV$2,0)),10)))</f>
        <v/>
      </c>
    </row>
    <row r="692" spans="1:31" ht="49.8" customHeight="1">
      <c r="A692" s="431">
        <f t="shared" si="12"/>
        <v>643</v>
      </c>
      <c r="B692" s="433"/>
      <c r="C692" s="434"/>
      <c r="D692" s="434"/>
      <c r="E692" s="434"/>
      <c r="F692" s="434"/>
      <c r="G692" s="434"/>
      <c r="H692" s="434"/>
      <c r="I692" s="434"/>
      <c r="J692" s="434"/>
      <c r="K692" s="435"/>
      <c r="L692" s="436"/>
      <c r="M692" s="437"/>
      <c r="N692" s="437"/>
      <c r="O692" s="437"/>
      <c r="P692" s="438"/>
      <c r="Q692" s="439"/>
      <c r="R692" s="440"/>
      <c r="S692" s="440"/>
      <c r="T692" s="440"/>
      <c r="U692" s="441"/>
      <c r="V692" s="257"/>
      <c r="W692" s="442"/>
      <c r="X692" s="442"/>
      <c r="Y692" s="442"/>
      <c r="Z692" s="443"/>
      <c r="AA692" s="443"/>
      <c r="AB692" s="443"/>
      <c r="AC692" s="317" t="str">
        <f>IFERROR(VLOOKUP(Z692,【参考】数式用!$A$4:$B$54,2,FALSE),"")</f>
        <v/>
      </c>
      <c r="AD692" s="209"/>
      <c r="AE692" s="208" t="str">
        <f>IF(B692="","",IF(AO692="総合事業","数式を削除して手入力",IFERROR(INDEX(【参考】数式用!$AT$3:$AV$452,MATCH(Q692&amp;V692,【参考】数式用!$AS$3:$AS$452,0),MATCH(VLOOKUP(Z692,【参考】数式用!$AW$2:$AX$53,2,FALSE),【参考】数式用!$AT$2:$AV$2,0)),10)))</f>
        <v/>
      </c>
    </row>
    <row r="693" spans="1:31" ht="49.8" customHeight="1">
      <c r="A693" s="431">
        <f t="shared" si="12"/>
        <v>644</v>
      </c>
      <c r="B693" s="433"/>
      <c r="C693" s="434"/>
      <c r="D693" s="434"/>
      <c r="E693" s="434"/>
      <c r="F693" s="434"/>
      <c r="G693" s="434"/>
      <c r="H693" s="434"/>
      <c r="I693" s="434"/>
      <c r="J693" s="434"/>
      <c r="K693" s="435"/>
      <c r="L693" s="436"/>
      <c r="M693" s="437"/>
      <c r="N693" s="437"/>
      <c r="O693" s="437"/>
      <c r="P693" s="438"/>
      <c r="Q693" s="439"/>
      <c r="R693" s="440"/>
      <c r="S693" s="440"/>
      <c r="T693" s="440"/>
      <c r="U693" s="441"/>
      <c r="V693" s="257"/>
      <c r="W693" s="442"/>
      <c r="X693" s="442"/>
      <c r="Y693" s="442"/>
      <c r="Z693" s="443"/>
      <c r="AA693" s="443"/>
      <c r="AB693" s="443"/>
      <c r="AC693" s="317" t="str">
        <f>IFERROR(VLOOKUP(Z693,【参考】数式用!$A$4:$B$54,2,FALSE),"")</f>
        <v/>
      </c>
      <c r="AD693" s="209"/>
      <c r="AE693" s="208" t="str">
        <f>IF(B693="","",IF(AO693="総合事業","数式を削除して手入力",IFERROR(INDEX(【参考】数式用!$AT$3:$AV$452,MATCH(Q693&amp;V693,【参考】数式用!$AS$3:$AS$452,0),MATCH(VLOOKUP(Z693,【参考】数式用!$AW$2:$AX$53,2,FALSE),【参考】数式用!$AT$2:$AV$2,0)),10)))</f>
        <v/>
      </c>
    </row>
    <row r="694" spans="1:31" ht="49.8" customHeight="1">
      <c r="A694" s="431">
        <f t="shared" si="12"/>
        <v>645</v>
      </c>
      <c r="B694" s="433"/>
      <c r="C694" s="434"/>
      <c r="D694" s="434"/>
      <c r="E694" s="434"/>
      <c r="F694" s="434"/>
      <c r="G694" s="434"/>
      <c r="H694" s="434"/>
      <c r="I694" s="434"/>
      <c r="J694" s="434"/>
      <c r="K694" s="435"/>
      <c r="L694" s="436"/>
      <c r="M694" s="437"/>
      <c r="N694" s="437"/>
      <c r="O694" s="437"/>
      <c r="P694" s="438"/>
      <c r="Q694" s="439"/>
      <c r="R694" s="440"/>
      <c r="S694" s="440"/>
      <c r="T694" s="440"/>
      <c r="U694" s="441"/>
      <c r="V694" s="257"/>
      <c r="W694" s="442"/>
      <c r="X694" s="442"/>
      <c r="Y694" s="442"/>
      <c r="Z694" s="443"/>
      <c r="AA694" s="443"/>
      <c r="AB694" s="443"/>
      <c r="AC694" s="317" t="str">
        <f>IFERROR(VLOOKUP(Z694,【参考】数式用!$A$4:$B$54,2,FALSE),"")</f>
        <v/>
      </c>
      <c r="AD694" s="209"/>
      <c r="AE694" s="208" t="str">
        <f>IF(B694="","",IF(AO694="総合事業","数式を削除して手入力",IFERROR(INDEX(【参考】数式用!$AT$3:$AV$452,MATCH(Q694&amp;V694,【参考】数式用!$AS$3:$AS$452,0),MATCH(VLOOKUP(Z694,【参考】数式用!$AW$2:$AX$53,2,FALSE),【参考】数式用!$AT$2:$AV$2,0)),10)))</f>
        <v/>
      </c>
    </row>
    <row r="695" spans="1:31" ht="49.8" customHeight="1">
      <c r="A695" s="431">
        <f t="shared" si="12"/>
        <v>646</v>
      </c>
      <c r="B695" s="447"/>
      <c r="C695" s="448"/>
      <c r="D695" s="448"/>
      <c r="E695" s="448"/>
      <c r="F695" s="448"/>
      <c r="G695" s="448"/>
      <c r="H695" s="448"/>
      <c r="I695" s="448"/>
      <c r="J695" s="448"/>
      <c r="K695" s="448"/>
      <c r="L695" s="436"/>
      <c r="M695" s="437"/>
      <c r="N695" s="437"/>
      <c r="O695" s="437"/>
      <c r="P695" s="438"/>
      <c r="Q695" s="439"/>
      <c r="R695" s="440"/>
      <c r="S695" s="440"/>
      <c r="T695" s="440"/>
      <c r="U695" s="441"/>
      <c r="V695" s="257"/>
      <c r="W695" s="444"/>
      <c r="X695" s="445"/>
      <c r="Y695" s="446"/>
      <c r="Z695" s="443"/>
      <c r="AA695" s="443"/>
      <c r="AB695" s="443"/>
      <c r="AC695" s="317" t="str">
        <f>IFERROR(VLOOKUP(Z695,【参考】数式用!$A$4:$B$54,2,FALSE),"")</f>
        <v/>
      </c>
      <c r="AD695" s="209"/>
      <c r="AE695" s="208" t="str">
        <f>IF(B695="","",IF(AO695="総合事業","数式を削除して手入力",IFERROR(INDEX(【参考】数式用!$AT$3:$AV$452,MATCH(Q695&amp;V695,【参考】数式用!$AS$3:$AS$452,0),MATCH(VLOOKUP(Z695,【参考】数式用!$AW$2:$AX$53,2,FALSE),【参考】数式用!$AT$2:$AV$2,0)),10)))</f>
        <v/>
      </c>
    </row>
    <row r="696" spans="1:31" ht="49.8" customHeight="1">
      <c r="A696" s="431">
        <f t="shared" si="12"/>
        <v>647</v>
      </c>
      <c r="B696" s="447"/>
      <c r="C696" s="448"/>
      <c r="D696" s="448"/>
      <c r="E696" s="448"/>
      <c r="F696" s="448"/>
      <c r="G696" s="448"/>
      <c r="H696" s="448"/>
      <c r="I696" s="448"/>
      <c r="J696" s="448"/>
      <c r="K696" s="448"/>
      <c r="L696" s="436"/>
      <c r="M696" s="437"/>
      <c r="N696" s="437"/>
      <c r="O696" s="437"/>
      <c r="P696" s="438"/>
      <c r="Q696" s="439"/>
      <c r="R696" s="440"/>
      <c r="S696" s="440"/>
      <c r="T696" s="440"/>
      <c r="U696" s="441"/>
      <c r="V696" s="257"/>
      <c r="W696" s="444"/>
      <c r="X696" s="445"/>
      <c r="Y696" s="446"/>
      <c r="Z696" s="443"/>
      <c r="AA696" s="443"/>
      <c r="AB696" s="443"/>
      <c r="AC696" s="317" t="str">
        <f>IFERROR(VLOOKUP(Z696,【参考】数式用!$A$4:$B$54,2,FALSE),"")</f>
        <v/>
      </c>
      <c r="AD696" s="209"/>
      <c r="AE696" s="208" t="str">
        <f>IF(B696="","",IF(AO696="総合事業","数式を削除して手入力",IFERROR(INDEX(【参考】数式用!$AT$3:$AV$452,MATCH(Q696&amp;V696,【参考】数式用!$AS$3:$AS$452,0),MATCH(VLOOKUP(Z696,【参考】数式用!$AW$2:$AX$53,2,FALSE),【参考】数式用!$AT$2:$AV$2,0)),10)))</f>
        <v/>
      </c>
    </row>
    <row r="697" spans="1:31" ht="49.8" customHeight="1">
      <c r="A697" s="431">
        <f t="shared" si="12"/>
        <v>648</v>
      </c>
      <c r="B697" s="447"/>
      <c r="C697" s="448"/>
      <c r="D697" s="448"/>
      <c r="E697" s="448"/>
      <c r="F697" s="448"/>
      <c r="G697" s="448"/>
      <c r="H697" s="448"/>
      <c r="I697" s="448"/>
      <c r="J697" s="448"/>
      <c r="K697" s="448"/>
      <c r="L697" s="436"/>
      <c r="M697" s="437"/>
      <c r="N697" s="437"/>
      <c r="O697" s="437"/>
      <c r="P697" s="438"/>
      <c r="Q697" s="439"/>
      <c r="R697" s="440"/>
      <c r="S697" s="440"/>
      <c r="T697" s="440"/>
      <c r="U697" s="441"/>
      <c r="V697" s="257"/>
      <c r="W697" s="444"/>
      <c r="X697" s="445"/>
      <c r="Y697" s="446"/>
      <c r="Z697" s="443"/>
      <c r="AA697" s="443"/>
      <c r="AB697" s="443"/>
      <c r="AC697" s="317" t="str">
        <f>IFERROR(VLOOKUP(Z697,【参考】数式用!$A$4:$B$54,2,FALSE),"")</f>
        <v/>
      </c>
      <c r="AD697" s="209"/>
      <c r="AE697" s="208" t="str">
        <f>IF(B697="","",IF(AO697="総合事業","数式を削除して手入力",IFERROR(INDEX(【参考】数式用!$AT$3:$AV$452,MATCH(Q697&amp;V697,【参考】数式用!$AS$3:$AS$452,0),MATCH(VLOOKUP(Z697,【参考】数式用!$AW$2:$AX$53,2,FALSE),【参考】数式用!$AT$2:$AV$2,0)),10)))</f>
        <v/>
      </c>
    </row>
    <row r="698" spans="1:31" ht="49.8" customHeight="1">
      <c r="A698" s="431">
        <f t="shared" si="12"/>
        <v>649</v>
      </c>
      <c r="B698" s="447"/>
      <c r="C698" s="448"/>
      <c r="D698" s="448"/>
      <c r="E698" s="448"/>
      <c r="F698" s="448"/>
      <c r="G698" s="448"/>
      <c r="H698" s="448"/>
      <c r="I698" s="448"/>
      <c r="J698" s="448"/>
      <c r="K698" s="448"/>
      <c r="L698" s="436"/>
      <c r="M698" s="437"/>
      <c r="N698" s="437"/>
      <c r="O698" s="437"/>
      <c r="P698" s="438"/>
      <c r="Q698" s="439"/>
      <c r="R698" s="440"/>
      <c r="S698" s="440"/>
      <c r="T698" s="440"/>
      <c r="U698" s="441"/>
      <c r="V698" s="257"/>
      <c r="W698" s="444"/>
      <c r="X698" s="445"/>
      <c r="Y698" s="446"/>
      <c r="Z698" s="443"/>
      <c r="AA698" s="443"/>
      <c r="AB698" s="443"/>
      <c r="AC698" s="317" t="str">
        <f>IFERROR(VLOOKUP(Z698,【参考】数式用!$A$4:$B$54,2,FALSE),"")</f>
        <v/>
      </c>
      <c r="AD698" s="209"/>
      <c r="AE698" s="208" t="str">
        <f>IF(B698="","",IF(AO698="総合事業","数式を削除して手入力",IFERROR(INDEX(【参考】数式用!$AT$3:$AV$452,MATCH(Q698&amp;V698,【参考】数式用!$AS$3:$AS$452,0),MATCH(VLOOKUP(Z698,【参考】数式用!$AW$2:$AX$53,2,FALSE),【参考】数式用!$AT$2:$AV$2,0)),10)))</f>
        <v/>
      </c>
    </row>
    <row r="699" spans="1:31" ht="49.8" customHeight="1">
      <c r="A699" s="431">
        <f t="shared" si="12"/>
        <v>650</v>
      </c>
      <c r="B699" s="447"/>
      <c r="C699" s="448"/>
      <c r="D699" s="448"/>
      <c r="E699" s="448"/>
      <c r="F699" s="448"/>
      <c r="G699" s="448"/>
      <c r="H699" s="448"/>
      <c r="I699" s="448"/>
      <c r="J699" s="448"/>
      <c r="K699" s="448"/>
      <c r="L699" s="436"/>
      <c r="M699" s="437"/>
      <c r="N699" s="437"/>
      <c r="O699" s="437"/>
      <c r="P699" s="438"/>
      <c r="Q699" s="439"/>
      <c r="R699" s="440"/>
      <c r="S699" s="440"/>
      <c r="T699" s="440"/>
      <c r="U699" s="441"/>
      <c r="V699" s="257"/>
      <c r="W699" s="444"/>
      <c r="X699" s="445"/>
      <c r="Y699" s="446"/>
      <c r="Z699" s="443"/>
      <c r="AA699" s="443"/>
      <c r="AB699" s="443"/>
      <c r="AC699" s="317" t="str">
        <f>IFERROR(VLOOKUP(Z699,【参考】数式用!$A$4:$B$54,2,FALSE),"")</f>
        <v/>
      </c>
      <c r="AD699" s="209"/>
      <c r="AE699" s="208" t="str">
        <f>IF(B699="","",IF(AO699="総合事業","数式を削除して手入力",IFERROR(INDEX(【参考】数式用!$AT$3:$AV$452,MATCH(Q699&amp;V699,【参考】数式用!$AS$3:$AS$452,0),MATCH(VLOOKUP(Z699,【参考】数式用!$AW$2:$AX$53,2,FALSE),【参考】数式用!$AT$2:$AV$2,0)),10)))</f>
        <v/>
      </c>
    </row>
    <row r="700" spans="1:31" ht="49.8" customHeight="1">
      <c r="A700" s="431">
        <f t="shared" si="12"/>
        <v>651</v>
      </c>
      <c r="B700" s="447"/>
      <c r="C700" s="448"/>
      <c r="D700" s="448"/>
      <c r="E700" s="448"/>
      <c r="F700" s="448"/>
      <c r="G700" s="448"/>
      <c r="H700" s="448"/>
      <c r="I700" s="448"/>
      <c r="J700" s="448"/>
      <c r="K700" s="448"/>
      <c r="L700" s="436"/>
      <c r="M700" s="437"/>
      <c r="N700" s="437"/>
      <c r="O700" s="437"/>
      <c r="P700" s="438"/>
      <c r="Q700" s="439"/>
      <c r="R700" s="440"/>
      <c r="S700" s="440"/>
      <c r="T700" s="440"/>
      <c r="U700" s="441"/>
      <c r="V700" s="257"/>
      <c r="W700" s="444"/>
      <c r="X700" s="445"/>
      <c r="Y700" s="446"/>
      <c r="Z700" s="443"/>
      <c r="AA700" s="443"/>
      <c r="AB700" s="443"/>
      <c r="AC700" s="317" t="str">
        <f>IFERROR(VLOOKUP(Z700,【参考】数式用!$A$4:$B$54,2,FALSE),"")</f>
        <v/>
      </c>
      <c r="AD700" s="209"/>
      <c r="AE700" s="208" t="str">
        <f>IF(B700="","",IF(AO700="総合事業","数式を削除して手入力",IFERROR(INDEX(【参考】数式用!$AT$3:$AV$452,MATCH(Q700&amp;V700,【参考】数式用!$AS$3:$AS$452,0),MATCH(VLOOKUP(Z700,【参考】数式用!$AW$2:$AX$53,2,FALSE),【参考】数式用!$AT$2:$AV$2,0)),10)))</f>
        <v/>
      </c>
    </row>
    <row r="701" spans="1:31" ht="49.8" customHeight="1">
      <c r="A701" s="431">
        <f t="shared" si="12"/>
        <v>652</v>
      </c>
      <c r="B701" s="447"/>
      <c r="C701" s="448"/>
      <c r="D701" s="448"/>
      <c r="E701" s="448"/>
      <c r="F701" s="448"/>
      <c r="G701" s="448"/>
      <c r="H701" s="448"/>
      <c r="I701" s="448"/>
      <c r="J701" s="448"/>
      <c r="K701" s="448"/>
      <c r="L701" s="436"/>
      <c r="M701" s="437"/>
      <c r="N701" s="437"/>
      <c r="O701" s="437"/>
      <c r="P701" s="438"/>
      <c r="Q701" s="439"/>
      <c r="R701" s="440"/>
      <c r="S701" s="440"/>
      <c r="T701" s="440"/>
      <c r="U701" s="441"/>
      <c r="V701" s="257"/>
      <c r="W701" s="444"/>
      <c r="X701" s="445"/>
      <c r="Y701" s="446"/>
      <c r="Z701" s="443"/>
      <c r="AA701" s="443"/>
      <c r="AB701" s="443"/>
      <c r="AC701" s="317" t="str">
        <f>IFERROR(VLOOKUP(Z701,【参考】数式用!$A$4:$B$54,2,FALSE),"")</f>
        <v/>
      </c>
      <c r="AD701" s="209"/>
      <c r="AE701" s="208" t="str">
        <f>IF(B701="","",IF(AO701="総合事業","数式を削除して手入力",IFERROR(INDEX(【参考】数式用!$AT$3:$AV$452,MATCH(Q701&amp;V701,【参考】数式用!$AS$3:$AS$452,0),MATCH(VLOOKUP(Z701,【参考】数式用!$AW$2:$AX$53,2,FALSE),【参考】数式用!$AT$2:$AV$2,0)),10)))</f>
        <v/>
      </c>
    </row>
    <row r="702" spans="1:31" ht="49.8" customHeight="1">
      <c r="A702" s="431">
        <f t="shared" si="12"/>
        <v>653</v>
      </c>
      <c r="B702" s="447"/>
      <c r="C702" s="448"/>
      <c r="D702" s="448"/>
      <c r="E702" s="448"/>
      <c r="F702" s="448"/>
      <c r="G702" s="448"/>
      <c r="H702" s="448"/>
      <c r="I702" s="448"/>
      <c r="J702" s="448"/>
      <c r="K702" s="448"/>
      <c r="L702" s="436"/>
      <c r="M702" s="437"/>
      <c r="N702" s="437"/>
      <c r="O702" s="437"/>
      <c r="P702" s="438"/>
      <c r="Q702" s="439"/>
      <c r="R702" s="440"/>
      <c r="S702" s="440"/>
      <c r="T702" s="440"/>
      <c r="U702" s="441"/>
      <c r="V702" s="257"/>
      <c r="W702" s="444"/>
      <c r="X702" s="445"/>
      <c r="Y702" s="446"/>
      <c r="Z702" s="443"/>
      <c r="AA702" s="443"/>
      <c r="AB702" s="443"/>
      <c r="AC702" s="317" t="str">
        <f>IFERROR(VLOOKUP(Z702,【参考】数式用!$A$4:$B$54,2,FALSE),"")</f>
        <v/>
      </c>
      <c r="AD702" s="209"/>
      <c r="AE702" s="208" t="str">
        <f>IF(B702="","",IF(AO702="総合事業","数式を削除して手入力",IFERROR(INDEX(【参考】数式用!$AT$3:$AV$452,MATCH(Q702&amp;V702,【参考】数式用!$AS$3:$AS$452,0),MATCH(VLOOKUP(Z702,【参考】数式用!$AW$2:$AX$53,2,FALSE),【参考】数式用!$AT$2:$AV$2,0)),10)))</f>
        <v/>
      </c>
    </row>
    <row r="703" spans="1:31" ht="49.8" customHeight="1">
      <c r="A703" s="431">
        <f t="shared" si="12"/>
        <v>654</v>
      </c>
      <c r="B703" s="447"/>
      <c r="C703" s="448"/>
      <c r="D703" s="448"/>
      <c r="E703" s="448"/>
      <c r="F703" s="448"/>
      <c r="G703" s="448"/>
      <c r="H703" s="448"/>
      <c r="I703" s="448"/>
      <c r="J703" s="448"/>
      <c r="K703" s="448"/>
      <c r="L703" s="436"/>
      <c r="M703" s="437"/>
      <c r="N703" s="437"/>
      <c r="O703" s="437"/>
      <c r="P703" s="438"/>
      <c r="Q703" s="439"/>
      <c r="R703" s="440"/>
      <c r="S703" s="440"/>
      <c r="T703" s="440"/>
      <c r="U703" s="441"/>
      <c r="V703" s="257"/>
      <c r="W703" s="444"/>
      <c r="X703" s="445"/>
      <c r="Y703" s="446"/>
      <c r="Z703" s="443"/>
      <c r="AA703" s="443"/>
      <c r="AB703" s="443"/>
      <c r="AC703" s="317" t="str">
        <f>IFERROR(VLOOKUP(Z703,【参考】数式用!$A$4:$B$54,2,FALSE),"")</f>
        <v/>
      </c>
      <c r="AD703" s="209"/>
      <c r="AE703" s="208" t="str">
        <f>IF(B703="","",IF(AO703="総合事業","数式を削除して手入力",IFERROR(INDEX(【参考】数式用!$AT$3:$AV$452,MATCH(Q703&amp;V703,【参考】数式用!$AS$3:$AS$452,0),MATCH(VLOOKUP(Z703,【参考】数式用!$AW$2:$AX$53,2,FALSE),【参考】数式用!$AT$2:$AV$2,0)),10)))</f>
        <v/>
      </c>
    </row>
    <row r="704" spans="1:31" ht="49.8" customHeight="1">
      <c r="A704" s="431">
        <f t="shared" si="12"/>
        <v>655</v>
      </c>
      <c r="B704" s="447"/>
      <c r="C704" s="448"/>
      <c r="D704" s="448"/>
      <c r="E704" s="448"/>
      <c r="F704" s="448"/>
      <c r="G704" s="448"/>
      <c r="H704" s="448"/>
      <c r="I704" s="448"/>
      <c r="J704" s="448"/>
      <c r="K704" s="448"/>
      <c r="L704" s="436"/>
      <c r="M704" s="437"/>
      <c r="N704" s="437"/>
      <c r="O704" s="437"/>
      <c r="P704" s="438"/>
      <c r="Q704" s="439"/>
      <c r="R704" s="440"/>
      <c r="S704" s="440"/>
      <c r="T704" s="440"/>
      <c r="U704" s="441"/>
      <c r="V704" s="257"/>
      <c r="W704" s="444"/>
      <c r="X704" s="445"/>
      <c r="Y704" s="446"/>
      <c r="Z704" s="443"/>
      <c r="AA704" s="443"/>
      <c r="AB704" s="443"/>
      <c r="AC704" s="317" t="str">
        <f>IFERROR(VLOOKUP(Z704,【参考】数式用!$A$4:$B$54,2,FALSE),"")</f>
        <v/>
      </c>
      <c r="AD704" s="209"/>
      <c r="AE704" s="208" t="str">
        <f>IF(B704="","",IF(AO704="総合事業","数式を削除して手入力",IFERROR(INDEX(【参考】数式用!$AT$3:$AV$452,MATCH(Q704&amp;V704,【参考】数式用!$AS$3:$AS$452,0),MATCH(VLOOKUP(Z704,【参考】数式用!$AW$2:$AX$53,2,FALSE),【参考】数式用!$AT$2:$AV$2,0)),10)))</f>
        <v/>
      </c>
    </row>
    <row r="705" spans="1:31" ht="49.8" customHeight="1">
      <c r="A705" s="431">
        <f t="shared" si="12"/>
        <v>656</v>
      </c>
      <c r="B705" s="447"/>
      <c r="C705" s="448"/>
      <c r="D705" s="448"/>
      <c r="E705" s="448"/>
      <c r="F705" s="448"/>
      <c r="G705" s="448"/>
      <c r="H705" s="448"/>
      <c r="I705" s="448"/>
      <c r="J705" s="448"/>
      <c r="K705" s="448"/>
      <c r="L705" s="436"/>
      <c r="M705" s="437"/>
      <c r="N705" s="437"/>
      <c r="O705" s="437"/>
      <c r="P705" s="438"/>
      <c r="Q705" s="439"/>
      <c r="R705" s="440"/>
      <c r="S705" s="440"/>
      <c r="T705" s="440"/>
      <c r="U705" s="441"/>
      <c r="V705" s="257"/>
      <c r="W705" s="444"/>
      <c r="X705" s="445"/>
      <c r="Y705" s="446"/>
      <c r="Z705" s="443"/>
      <c r="AA705" s="443"/>
      <c r="AB705" s="443"/>
      <c r="AC705" s="317" t="str">
        <f>IFERROR(VLOOKUP(Z705,【参考】数式用!$A$4:$B$54,2,FALSE),"")</f>
        <v/>
      </c>
      <c r="AD705" s="209"/>
      <c r="AE705" s="208" t="str">
        <f>IF(B705="","",IF(AO705="総合事業","数式を削除して手入力",IFERROR(INDEX(【参考】数式用!$AT$3:$AV$452,MATCH(Q705&amp;V705,【参考】数式用!$AS$3:$AS$452,0),MATCH(VLOOKUP(Z705,【参考】数式用!$AW$2:$AX$53,2,FALSE),【参考】数式用!$AT$2:$AV$2,0)),10)))</f>
        <v/>
      </c>
    </row>
    <row r="706" spans="1:31" ht="49.8" customHeight="1">
      <c r="A706" s="431">
        <f t="shared" si="12"/>
        <v>657</v>
      </c>
      <c r="B706" s="447"/>
      <c r="C706" s="448"/>
      <c r="D706" s="448"/>
      <c r="E706" s="448"/>
      <c r="F706" s="448"/>
      <c r="G706" s="448"/>
      <c r="H706" s="448"/>
      <c r="I706" s="448"/>
      <c r="J706" s="448"/>
      <c r="K706" s="448"/>
      <c r="L706" s="436"/>
      <c r="M706" s="437"/>
      <c r="N706" s="437"/>
      <c r="O706" s="437"/>
      <c r="P706" s="438"/>
      <c r="Q706" s="439"/>
      <c r="R706" s="440"/>
      <c r="S706" s="440"/>
      <c r="T706" s="440"/>
      <c r="U706" s="441"/>
      <c r="V706" s="257"/>
      <c r="W706" s="444"/>
      <c r="X706" s="445"/>
      <c r="Y706" s="446"/>
      <c r="Z706" s="443"/>
      <c r="AA706" s="443"/>
      <c r="AB706" s="443"/>
      <c r="AC706" s="317" t="str">
        <f>IFERROR(VLOOKUP(Z706,【参考】数式用!$A$4:$B$54,2,FALSE),"")</f>
        <v/>
      </c>
      <c r="AD706" s="209"/>
      <c r="AE706" s="208" t="str">
        <f>IF(B706="","",IF(AO706="総合事業","数式を削除して手入力",IFERROR(INDEX(【参考】数式用!$AT$3:$AV$452,MATCH(Q706&amp;V706,【参考】数式用!$AS$3:$AS$452,0),MATCH(VLOOKUP(Z706,【参考】数式用!$AW$2:$AX$53,2,FALSE),【参考】数式用!$AT$2:$AV$2,0)),10)))</f>
        <v/>
      </c>
    </row>
    <row r="707" spans="1:31" ht="49.8" customHeight="1">
      <c r="A707" s="431">
        <f t="shared" si="12"/>
        <v>658</v>
      </c>
      <c r="B707" s="447"/>
      <c r="C707" s="448"/>
      <c r="D707" s="448"/>
      <c r="E707" s="448"/>
      <c r="F707" s="448"/>
      <c r="G707" s="448"/>
      <c r="H707" s="448"/>
      <c r="I707" s="448"/>
      <c r="J707" s="448"/>
      <c r="K707" s="448"/>
      <c r="L707" s="436"/>
      <c r="M707" s="437"/>
      <c r="N707" s="437"/>
      <c r="O707" s="437"/>
      <c r="P707" s="438"/>
      <c r="Q707" s="439"/>
      <c r="R707" s="440"/>
      <c r="S707" s="440"/>
      <c r="T707" s="440"/>
      <c r="U707" s="441"/>
      <c r="V707" s="257"/>
      <c r="W707" s="444"/>
      <c r="X707" s="445"/>
      <c r="Y707" s="446"/>
      <c r="Z707" s="443"/>
      <c r="AA707" s="443"/>
      <c r="AB707" s="443"/>
      <c r="AC707" s="317" t="str">
        <f>IFERROR(VLOOKUP(Z707,【参考】数式用!$A$4:$B$54,2,FALSE),"")</f>
        <v/>
      </c>
      <c r="AD707" s="209"/>
      <c r="AE707" s="208" t="str">
        <f>IF(B707="","",IF(AO707="総合事業","数式を削除して手入力",IFERROR(INDEX(【参考】数式用!$AT$3:$AV$452,MATCH(Q707&amp;V707,【参考】数式用!$AS$3:$AS$452,0),MATCH(VLOOKUP(Z707,【参考】数式用!$AW$2:$AX$53,2,FALSE),【参考】数式用!$AT$2:$AV$2,0)),10)))</f>
        <v/>
      </c>
    </row>
    <row r="708" spans="1:31" ht="49.8" customHeight="1">
      <c r="A708" s="431">
        <f t="shared" si="12"/>
        <v>659</v>
      </c>
      <c r="B708" s="447"/>
      <c r="C708" s="448"/>
      <c r="D708" s="448"/>
      <c r="E708" s="448"/>
      <c r="F708" s="448"/>
      <c r="G708" s="448"/>
      <c r="H708" s="448"/>
      <c r="I708" s="448"/>
      <c r="J708" s="448"/>
      <c r="K708" s="448"/>
      <c r="L708" s="436"/>
      <c r="M708" s="437"/>
      <c r="N708" s="437"/>
      <c r="O708" s="437"/>
      <c r="P708" s="438"/>
      <c r="Q708" s="439"/>
      <c r="R708" s="440"/>
      <c r="S708" s="440"/>
      <c r="T708" s="440"/>
      <c r="U708" s="441"/>
      <c r="V708" s="257"/>
      <c r="W708" s="444"/>
      <c r="X708" s="445"/>
      <c r="Y708" s="446"/>
      <c r="Z708" s="443"/>
      <c r="AA708" s="443"/>
      <c r="AB708" s="443"/>
      <c r="AC708" s="317" t="str">
        <f>IFERROR(VLOOKUP(Z708,【参考】数式用!$A$4:$B$54,2,FALSE),"")</f>
        <v/>
      </c>
      <c r="AD708" s="209"/>
      <c r="AE708" s="208" t="str">
        <f>IF(B708="","",IF(AO708="総合事業","数式を削除して手入力",IFERROR(INDEX(【参考】数式用!$AT$3:$AV$452,MATCH(Q708&amp;V708,【参考】数式用!$AS$3:$AS$452,0),MATCH(VLOOKUP(Z708,【参考】数式用!$AW$2:$AX$53,2,FALSE),【参考】数式用!$AT$2:$AV$2,0)),10)))</f>
        <v/>
      </c>
    </row>
    <row r="709" spans="1:31" ht="49.8" customHeight="1">
      <c r="A709" s="431">
        <f t="shared" si="12"/>
        <v>660</v>
      </c>
      <c r="B709" s="447"/>
      <c r="C709" s="448"/>
      <c r="D709" s="448"/>
      <c r="E709" s="448"/>
      <c r="F709" s="448"/>
      <c r="G709" s="448"/>
      <c r="H709" s="448"/>
      <c r="I709" s="448"/>
      <c r="J709" s="448"/>
      <c r="K709" s="448"/>
      <c r="L709" s="436"/>
      <c r="M709" s="437"/>
      <c r="N709" s="437"/>
      <c r="O709" s="437"/>
      <c r="P709" s="438"/>
      <c r="Q709" s="439"/>
      <c r="R709" s="440"/>
      <c r="S709" s="440"/>
      <c r="T709" s="440"/>
      <c r="U709" s="441"/>
      <c r="V709" s="257"/>
      <c r="W709" s="444"/>
      <c r="X709" s="445"/>
      <c r="Y709" s="446"/>
      <c r="Z709" s="443"/>
      <c r="AA709" s="443"/>
      <c r="AB709" s="443"/>
      <c r="AC709" s="317" t="str">
        <f>IFERROR(VLOOKUP(Z709,【参考】数式用!$A$4:$B$54,2,FALSE),"")</f>
        <v/>
      </c>
      <c r="AD709" s="209"/>
      <c r="AE709" s="208" t="str">
        <f>IF(B709="","",IF(AO709="総合事業","数式を削除して手入力",IFERROR(INDEX(【参考】数式用!$AT$3:$AV$452,MATCH(Q709&amp;V709,【参考】数式用!$AS$3:$AS$452,0),MATCH(VLOOKUP(Z709,【参考】数式用!$AW$2:$AX$53,2,FALSE),【参考】数式用!$AT$2:$AV$2,0)),10)))</f>
        <v/>
      </c>
    </row>
    <row r="710" spans="1:31" ht="49.8" customHeight="1">
      <c r="A710" s="431">
        <f t="shared" si="12"/>
        <v>661</v>
      </c>
      <c r="B710" s="447"/>
      <c r="C710" s="448"/>
      <c r="D710" s="448"/>
      <c r="E710" s="448"/>
      <c r="F710" s="448"/>
      <c r="G710" s="448"/>
      <c r="H710" s="448"/>
      <c r="I710" s="448"/>
      <c r="J710" s="448"/>
      <c r="K710" s="448"/>
      <c r="L710" s="436"/>
      <c r="M710" s="437"/>
      <c r="N710" s="437"/>
      <c r="O710" s="437"/>
      <c r="P710" s="438"/>
      <c r="Q710" s="439"/>
      <c r="R710" s="440"/>
      <c r="S710" s="440"/>
      <c r="T710" s="440"/>
      <c r="U710" s="441"/>
      <c r="V710" s="257"/>
      <c r="W710" s="444"/>
      <c r="X710" s="445"/>
      <c r="Y710" s="446"/>
      <c r="Z710" s="443"/>
      <c r="AA710" s="443"/>
      <c r="AB710" s="443"/>
      <c r="AC710" s="317" t="str">
        <f>IFERROR(VLOOKUP(Z710,【参考】数式用!$A$4:$B$54,2,FALSE),"")</f>
        <v/>
      </c>
      <c r="AD710" s="209"/>
      <c r="AE710" s="208" t="str">
        <f>IF(B710="","",IF(AO710="総合事業","数式を削除して手入力",IFERROR(INDEX(【参考】数式用!$AT$3:$AV$452,MATCH(Q710&amp;V710,【参考】数式用!$AS$3:$AS$452,0),MATCH(VLOOKUP(Z710,【参考】数式用!$AW$2:$AX$53,2,FALSE),【参考】数式用!$AT$2:$AV$2,0)),10)))</f>
        <v/>
      </c>
    </row>
    <row r="711" spans="1:31" ht="49.8" customHeight="1">
      <c r="A711" s="431">
        <f t="shared" si="12"/>
        <v>662</v>
      </c>
      <c r="B711" s="447"/>
      <c r="C711" s="448"/>
      <c r="D711" s="448"/>
      <c r="E711" s="448"/>
      <c r="F711" s="448"/>
      <c r="G711" s="448"/>
      <c r="H711" s="448"/>
      <c r="I711" s="448"/>
      <c r="J711" s="448"/>
      <c r="K711" s="448"/>
      <c r="L711" s="436"/>
      <c r="M711" s="437"/>
      <c r="N711" s="437"/>
      <c r="O711" s="437"/>
      <c r="P711" s="438"/>
      <c r="Q711" s="439"/>
      <c r="R711" s="440"/>
      <c r="S711" s="440"/>
      <c r="T711" s="440"/>
      <c r="U711" s="441"/>
      <c r="V711" s="257"/>
      <c r="W711" s="444"/>
      <c r="X711" s="445"/>
      <c r="Y711" s="446"/>
      <c r="Z711" s="443"/>
      <c r="AA711" s="443"/>
      <c r="AB711" s="443"/>
      <c r="AC711" s="317" t="str">
        <f>IFERROR(VLOOKUP(Z711,【参考】数式用!$A$4:$B$54,2,FALSE),"")</f>
        <v/>
      </c>
      <c r="AD711" s="209"/>
      <c r="AE711" s="208" t="str">
        <f>IF(B711="","",IF(AO711="総合事業","数式を削除して手入力",IFERROR(INDEX(【参考】数式用!$AT$3:$AV$452,MATCH(Q711&amp;V711,【参考】数式用!$AS$3:$AS$452,0),MATCH(VLOOKUP(Z711,【参考】数式用!$AW$2:$AX$53,2,FALSE),【参考】数式用!$AT$2:$AV$2,0)),10)))</f>
        <v/>
      </c>
    </row>
    <row r="712" spans="1:31" ht="49.8" customHeight="1">
      <c r="A712" s="431">
        <f t="shared" si="12"/>
        <v>663</v>
      </c>
      <c r="B712" s="447"/>
      <c r="C712" s="448"/>
      <c r="D712" s="448"/>
      <c r="E712" s="448"/>
      <c r="F712" s="448"/>
      <c r="G712" s="448"/>
      <c r="H712" s="448"/>
      <c r="I712" s="448"/>
      <c r="J712" s="448"/>
      <c r="K712" s="448"/>
      <c r="L712" s="436"/>
      <c r="M712" s="437"/>
      <c r="N712" s="437"/>
      <c r="O712" s="437"/>
      <c r="P712" s="438"/>
      <c r="Q712" s="439"/>
      <c r="R712" s="440"/>
      <c r="S712" s="440"/>
      <c r="T712" s="440"/>
      <c r="U712" s="441"/>
      <c r="V712" s="257"/>
      <c r="W712" s="444"/>
      <c r="X712" s="445"/>
      <c r="Y712" s="446"/>
      <c r="Z712" s="443"/>
      <c r="AA712" s="443"/>
      <c r="AB712" s="443"/>
      <c r="AC712" s="317" t="str">
        <f>IFERROR(VLOOKUP(Z712,【参考】数式用!$A$4:$B$54,2,FALSE),"")</f>
        <v/>
      </c>
      <c r="AD712" s="209"/>
      <c r="AE712" s="208" t="str">
        <f>IF(B712="","",IF(AO712="総合事業","数式を削除して手入力",IFERROR(INDEX(【参考】数式用!$AT$3:$AV$452,MATCH(Q712&amp;V712,【参考】数式用!$AS$3:$AS$452,0),MATCH(VLOOKUP(Z712,【参考】数式用!$AW$2:$AX$53,2,FALSE),【参考】数式用!$AT$2:$AV$2,0)),10)))</f>
        <v/>
      </c>
    </row>
    <row r="713" spans="1:31" ht="49.8" customHeight="1">
      <c r="A713" s="431">
        <f t="shared" si="12"/>
        <v>664</v>
      </c>
      <c r="B713" s="447"/>
      <c r="C713" s="448"/>
      <c r="D713" s="448"/>
      <c r="E713" s="448"/>
      <c r="F713" s="448"/>
      <c r="G713" s="448"/>
      <c r="H713" s="448"/>
      <c r="I713" s="448"/>
      <c r="J713" s="448"/>
      <c r="K713" s="448"/>
      <c r="L713" s="436"/>
      <c r="M713" s="437"/>
      <c r="N713" s="437"/>
      <c r="O713" s="437"/>
      <c r="P713" s="438"/>
      <c r="Q713" s="439"/>
      <c r="R713" s="440"/>
      <c r="S713" s="440"/>
      <c r="T713" s="440"/>
      <c r="U713" s="441"/>
      <c r="V713" s="257"/>
      <c r="W713" s="444"/>
      <c r="X713" s="445"/>
      <c r="Y713" s="446"/>
      <c r="Z713" s="443"/>
      <c r="AA713" s="443"/>
      <c r="AB713" s="443"/>
      <c r="AC713" s="317" t="str">
        <f>IFERROR(VLOOKUP(Z713,【参考】数式用!$A$4:$B$54,2,FALSE),"")</f>
        <v/>
      </c>
      <c r="AD713" s="209"/>
      <c r="AE713" s="208" t="str">
        <f>IF(B713="","",IF(AO713="総合事業","数式を削除して手入力",IFERROR(INDEX(【参考】数式用!$AT$3:$AV$452,MATCH(Q713&amp;V713,【参考】数式用!$AS$3:$AS$452,0),MATCH(VLOOKUP(Z713,【参考】数式用!$AW$2:$AX$53,2,FALSE),【参考】数式用!$AT$2:$AV$2,0)),10)))</f>
        <v/>
      </c>
    </row>
    <row r="714" spans="1:31" ht="49.8" customHeight="1">
      <c r="A714" s="431">
        <f t="shared" si="12"/>
        <v>665</v>
      </c>
      <c r="B714" s="447"/>
      <c r="C714" s="448"/>
      <c r="D714" s="448"/>
      <c r="E714" s="448"/>
      <c r="F714" s="448"/>
      <c r="G714" s="448"/>
      <c r="H714" s="448"/>
      <c r="I714" s="448"/>
      <c r="J714" s="448"/>
      <c r="K714" s="448"/>
      <c r="L714" s="436"/>
      <c r="M714" s="437"/>
      <c r="N714" s="437"/>
      <c r="O714" s="437"/>
      <c r="P714" s="438"/>
      <c r="Q714" s="439"/>
      <c r="R714" s="440"/>
      <c r="S714" s="440"/>
      <c r="T714" s="440"/>
      <c r="U714" s="441"/>
      <c r="V714" s="257"/>
      <c r="W714" s="444"/>
      <c r="X714" s="445"/>
      <c r="Y714" s="446"/>
      <c r="Z714" s="443"/>
      <c r="AA714" s="443"/>
      <c r="AB714" s="443"/>
      <c r="AC714" s="317" t="str">
        <f>IFERROR(VLOOKUP(Z714,【参考】数式用!$A$4:$B$54,2,FALSE),"")</f>
        <v/>
      </c>
      <c r="AD714" s="209"/>
      <c r="AE714" s="208" t="str">
        <f>IF(B714="","",IF(AO714="総合事業","数式を削除して手入力",IFERROR(INDEX(【参考】数式用!$AT$3:$AV$452,MATCH(Q714&amp;V714,【参考】数式用!$AS$3:$AS$452,0),MATCH(VLOOKUP(Z714,【参考】数式用!$AW$2:$AX$53,2,FALSE),【参考】数式用!$AT$2:$AV$2,0)),10)))</f>
        <v/>
      </c>
    </row>
    <row r="715" spans="1:31" ht="49.8" customHeight="1">
      <c r="A715" s="431">
        <f t="shared" si="12"/>
        <v>666</v>
      </c>
      <c r="B715" s="447"/>
      <c r="C715" s="448"/>
      <c r="D715" s="448"/>
      <c r="E715" s="448"/>
      <c r="F715" s="448"/>
      <c r="G715" s="448"/>
      <c r="H715" s="448"/>
      <c r="I715" s="448"/>
      <c r="J715" s="448"/>
      <c r="K715" s="448"/>
      <c r="L715" s="436"/>
      <c r="M715" s="437"/>
      <c r="N715" s="437"/>
      <c r="O715" s="437"/>
      <c r="P715" s="438"/>
      <c r="Q715" s="439"/>
      <c r="R715" s="440"/>
      <c r="S715" s="440"/>
      <c r="T715" s="440"/>
      <c r="U715" s="441"/>
      <c r="V715" s="257"/>
      <c r="W715" s="444"/>
      <c r="X715" s="445"/>
      <c r="Y715" s="446"/>
      <c r="Z715" s="443"/>
      <c r="AA715" s="443"/>
      <c r="AB715" s="443"/>
      <c r="AC715" s="317" t="str">
        <f>IFERROR(VLOOKUP(Z715,【参考】数式用!$A$4:$B$54,2,FALSE),"")</f>
        <v/>
      </c>
      <c r="AD715" s="209"/>
      <c r="AE715" s="208" t="str">
        <f>IF(B715="","",IF(AO715="総合事業","数式を削除して手入力",IFERROR(INDEX(【参考】数式用!$AT$3:$AV$452,MATCH(Q715&amp;V715,【参考】数式用!$AS$3:$AS$452,0),MATCH(VLOOKUP(Z715,【参考】数式用!$AW$2:$AX$53,2,FALSE),【参考】数式用!$AT$2:$AV$2,0)),10)))</f>
        <v/>
      </c>
    </row>
    <row r="716" spans="1:31" ht="49.8" customHeight="1">
      <c r="A716" s="431">
        <f t="shared" si="12"/>
        <v>667</v>
      </c>
      <c r="B716" s="447"/>
      <c r="C716" s="448"/>
      <c r="D716" s="448"/>
      <c r="E716" s="448"/>
      <c r="F716" s="448"/>
      <c r="G716" s="448"/>
      <c r="H716" s="448"/>
      <c r="I716" s="448"/>
      <c r="J716" s="448"/>
      <c r="K716" s="448"/>
      <c r="L716" s="436"/>
      <c r="M716" s="437"/>
      <c r="N716" s="437"/>
      <c r="O716" s="437"/>
      <c r="P716" s="438"/>
      <c r="Q716" s="439"/>
      <c r="R716" s="440"/>
      <c r="S716" s="440"/>
      <c r="T716" s="440"/>
      <c r="U716" s="441"/>
      <c r="V716" s="257"/>
      <c r="W716" s="444"/>
      <c r="X716" s="445"/>
      <c r="Y716" s="446"/>
      <c r="Z716" s="443"/>
      <c r="AA716" s="443"/>
      <c r="AB716" s="443"/>
      <c r="AC716" s="317" t="str">
        <f>IFERROR(VLOOKUP(Z716,【参考】数式用!$A$4:$B$54,2,FALSE),"")</f>
        <v/>
      </c>
      <c r="AD716" s="209"/>
      <c r="AE716" s="208" t="str">
        <f>IF(B716="","",IF(AO716="総合事業","数式を削除して手入力",IFERROR(INDEX(【参考】数式用!$AT$3:$AV$452,MATCH(Q716&amp;V716,【参考】数式用!$AS$3:$AS$452,0),MATCH(VLOOKUP(Z716,【参考】数式用!$AW$2:$AX$53,2,FALSE),【参考】数式用!$AT$2:$AV$2,0)),10)))</f>
        <v/>
      </c>
    </row>
    <row r="717" spans="1:31" ht="49.8" customHeight="1">
      <c r="A717" s="431">
        <f t="shared" si="12"/>
        <v>668</v>
      </c>
      <c r="B717" s="447"/>
      <c r="C717" s="448"/>
      <c r="D717" s="448"/>
      <c r="E717" s="448"/>
      <c r="F717" s="448"/>
      <c r="G717" s="448"/>
      <c r="H717" s="448"/>
      <c r="I717" s="448"/>
      <c r="J717" s="448"/>
      <c r="K717" s="448"/>
      <c r="L717" s="436"/>
      <c r="M717" s="437"/>
      <c r="N717" s="437"/>
      <c r="O717" s="437"/>
      <c r="P717" s="438"/>
      <c r="Q717" s="439"/>
      <c r="R717" s="440"/>
      <c r="S717" s="440"/>
      <c r="T717" s="440"/>
      <c r="U717" s="441"/>
      <c r="V717" s="257"/>
      <c r="W717" s="444"/>
      <c r="X717" s="445"/>
      <c r="Y717" s="446"/>
      <c r="Z717" s="443"/>
      <c r="AA717" s="443"/>
      <c r="AB717" s="443"/>
      <c r="AC717" s="317" t="str">
        <f>IFERROR(VLOOKUP(Z717,【参考】数式用!$A$4:$B$54,2,FALSE),"")</f>
        <v/>
      </c>
      <c r="AD717" s="209"/>
      <c r="AE717" s="208" t="str">
        <f>IF(B717="","",IF(AO717="総合事業","数式を削除して手入力",IFERROR(INDEX(【参考】数式用!$AT$3:$AV$452,MATCH(Q717&amp;V717,【参考】数式用!$AS$3:$AS$452,0),MATCH(VLOOKUP(Z717,【参考】数式用!$AW$2:$AX$53,2,FALSE),【参考】数式用!$AT$2:$AV$2,0)),10)))</f>
        <v/>
      </c>
    </row>
    <row r="718" spans="1:31" ht="49.8" customHeight="1">
      <c r="A718" s="431">
        <f t="shared" si="12"/>
        <v>669</v>
      </c>
      <c r="B718" s="447"/>
      <c r="C718" s="448"/>
      <c r="D718" s="448"/>
      <c r="E718" s="448"/>
      <c r="F718" s="448"/>
      <c r="G718" s="448"/>
      <c r="H718" s="448"/>
      <c r="I718" s="448"/>
      <c r="J718" s="448"/>
      <c r="K718" s="448"/>
      <c r="L718" s="436"/>
      <c r="M718" s="437"/>
      <c r="N718" s="437"/>
      <c r="O718" s="437"/>
      <c r="P718" s="438"/>
      <c r="Q718" s="439"/>
      <c r="R718" s="440"/>
      <c r="S718" s="440"/>
      <c r="T718" s="440"/>
      <c r="U718" s="441"/>
      <c r="V718" s="257"/>
      <c r="W718" s="444"/>
      <c r="X718" s="445"/>
      <c r="Y718" s="446"/>
      <c r="Z718" s="443"/>
      <c r="AA718" s="443"/>
      <c r="AB718" s="443"/>
      <c r="AC718" s="317" t="str">
        <f>IFERROR(VLOOKUP(Z718,【参考】数式用!$A$4:$B$54,2,FALSE),"")</f>
        <v/>
      </c>
      <c r="AD718" s="209"/>
      <c r="AE718" s="208" t="str">
        <f>IF(B718="","",IF(AO718="総合事業","数式を削除して手入力",IFERROR(INDEX(【参考】数式用!$AT$3:$AV$452,MATCH(Q718&amp;V718,【参考】数式用!$AS$3:$AS$452,0),MATCH(VLOOKUP(Z718,【参考】数式用!$AW$2:$AX$53,2,FALSE),【参考】数式用!$AT$2:$AV$2,0)),10)))</f>
        <v/>
      </c>
    </row>
    <row r="719" spans="1:31" ht="49.8" customHeight="1">
      <c r="A719" s="431">
        <f t="shared" si="12"/>
        <v>670</v>
      </c>
      <c r="B719" s="447"/>
      <c r="C719" s="448"/>
      <c r="D719" s="448"/>
      <c r="E719" s="448"/>
      <c r="F719" s="448"/>
      <c r="G719" s="448"/>
      <c r="H719" s="448"/>
      <c r="I719" s="448"/>
      <c r="J719" s="448"/>
      <c r="K719" s="448"/>
      <c r="L719" s="436"/>
      <c r="M719" s="437"/>
      <c r="N719" s="437"/>
      <c r="O719" s="437"/>
      <c r="P719" s="438"/>
      <c r="Q719" s="439"/>
      <c r="R719" s="440"/>
      <c r="S719" s="440"/>
      <c r="T719" s="440"/>
      <c r="U719" s="441"/>
      <c r="V719" s="257"/>
      <c r="W719" s="444"/>
      <c r="X719" s="445"/>
      <c r="Y719" s="446"/>
      <c r="Z719" s="443"/>
      <c r="AA719" s="443"/>
      <c r="AB719" s="443"/>
      <c r="AC719" s="317" t="str">
        <f>IFERROR(VLOOKUP(Z719,【参考】数式用!$A$4:$B$54,2,FALSE),"")</f>
        <v/>
      </c>
      <c r="AD719" s="209"/>
      <c r="AE719" s="208" t="str">
        <f>IF(B719="","",IF(AO719="総合事業","数式を削除して手入力",IFERROR(INDEX(【参考】数式用!$AT$3:$AV$452,MATCH(Q719&amp;V719,【参考】数式用!$AS$3:$AS$452,0),MATCH(VLOOKUP(Z719,【参考】数式用!$AW$2:$AX$53,2,FALSE),【参考】数式用!$AT$2:$AV$2,0)),10)))</f>
        <v/>
      </c>
    </row>
    <row r="720" spans="1:31" ht="49.8" customHeight="1">
      <c r="A720" s="431">
        <f t="shared" si="12"/>
        <v>671</v>
      </c>
      <c r="B720" s="447"/>
      <c r="C720" s="448"/>
      <c r="D720" s="448"/>
      <c r="E720" s="448"/>
      <c r="F720" s="448"/>
      <c r="G720" s="448"/>
      <c r="H720" s="448"/>
      <c r="I720" s="448"/>
      <c r="J720" s="448"/>
      <c r="K720" s="448"/>
      <c r="L720" s="436"/>
      <c r="M720" s="437"/>
      <c r="N720" s="437"/>
      <c r="O720" s="437"/>
      <c r="P720" s="438"/>
      <c r="Q720" s="439"/>
      <c r="R720" s="440"/>
      <c r="S720" s="440"/>
      <c r="T720" s="440"/>
      <c r="U720" s="441"/>
      <c r="V720" s="257"/>
      <c r="W720" s="444"/>
      <c r="X720" s="445"/>
      <c r="Y720" s="446"/>
      <c r="Z720" s="443"/>
      <c r="AA720" s="443"/>
      <c r="AB720" s="443"/>
      <c r="AC720" s="317" t="str">
        <f>IFERROR(VLOOKUP(Z720,【参考】数式用!$A$4:$B$54,2,FALSE),"")</f>
        <v/>
      </c>
      <c r="AD720" s="209"/>
      <c r="AE720" s="208" t="str">
        <f>IF(B720="","",IF(AO720="総合事業","数式を削除して手入力",IFERROR(INDEX(【参考】数式用!$AT$3:$AV$452,MATCH(Q720&amp;V720,【参考】数式用!$AS$3:$AS$452,0),MATCH(VLOOKUP(Z720,【参考】数式用!$AW$2:$AX$53,2,FALSE),【参考】数式用!$AT$2:$AV$2,0)),10)))</f>
        <v/>
      </c>
    </row>
    <row r="721" spans="1:31" ht="49.8" customHeight="1">
      <c r="A721" s="431">
        <f t="shared" si="12"/>
        <v>672</v>
      </c>
      <c r="B721" s="447"/>
      <c r="C721" s="448"/>
      <c r="D721" s="448"/>
      <c r="E721" s="448"/>
      <c r="F721" s="448"/>
      <c r="G721" s="448"/>
      <c r="H721" s="448"/>
      <c r="I721" s="448"/>
      <c r="J721" s="448"/>
      <c r="K721" s="448"/>
      <c r="L721" s="436"/>
      <c r="M721" s="437"/>
      <c r="N721" s="437"/>
      <c r="O721" s="437"/>
      <c r="P721" s="438"/>
      <c r="Q721" s="439"/>
      <c r="R721" s="440"/>
      <c r="S721" s="440"/>
      <c r="T721" s="440"/>
      <c r="U721" s="441"/>
      <c r="V721" s="257"/>
      <c r="W721" s="444"/>
      <c r="X721" s="445"/>
      <c r="Y721" s="446"/>
      <c r="Z721" s="443"/>
      <c r="AA721" s="443"/>
      <c r="AB721" s="443"/>
      <c r="AC721" s="317" t="str">
        <f>IFERROR(VLOOKUP(Z721,【参考】数式用!$A$4:$B$54,2,FALSE),"")</f>
        <v/>
      </c>
      <c r="AD721" s="209"/>
      <c r="AE721" s="208" t="str">
        <f>IF(B721="","",IF(AO721="総合事業","数式を削除して手入力",IFERROR(INDEX(【参考】数式用!$AT$3:$AV$452,MATCH(Q721&amp;V721,【参考】数式用!$AS$3:$AS$452,0),MATCH(VLOOKUP(Z721,【参考】数式用!$AW$2:$AX$53,2,FALSE),【参考】数式用!$AT$2:$AV$2,0)),10)))</f>
        <v/>
      </c>
    </row>
    <row r="722" spans="1:31" ht="49.8" customHeight="1">
      <c r="A722" s="431">
        <f t="shared" si="12"/>
        <v>673</v>
      </c>
      <c r="B722" s="447"/>
      <c r="C722" s="448"/>
      <c r="D722" s="448"/>
      <c r="E722" s="448"/>
      <c r="F722" s="448"/>
      <c r="G722" s="448"/>
      <c r="H722" s="448"/>
      <c r="I722" s="448"/>
      <c r="J722" s="448"/>
      <c r="K722" s="448"/>
      <c r="L722" s="436"/>
      <c r="M722" s="437"/>
      <c r="N722" s="437"/>
      <c r="O722" s="437"/>
      <c r="P722" s="438"/>
      <c r="Q722" s="439"/>
      <c r="R722" s="440"/>
      <c r="S722" s="440"/>
      <c r="T722" s="440"/>
      <c r="U722" s="441"/>
      <c r="V722" s="257"/>
      <c r="W722" s="444"/>
      <c r="X722" s="445"/>
      <c r="Y722" s="446"/>
      <c r="Z722" s="443"/>
      <c r="AA722" s="443"/>
      <c r="AB722" s="443"/>
      <c r="AC722" s="317" t="str">
        <f>IFERROR(VLOOKUP(Z722,【参考】数式用!$A$4:$B$54,2,FALSE),"")</f>
        <v/>
      </c>
      <c r="AD722" s="209"/>
      <c r="AE722" s="208" t="str">
        <f>IF(B722="","",IF(AO722="総合事業","数式を削除して手入力",IFERROR(INDEX(【参考】数式用!$AT$3:$AV$452,MATCH(Q722&amp;V722,【参考】数式用!$AS$3:$AS$452,0),MATCH(VLOOKUP(Z722,【参考】数式用!$AW$2:$AX$53,2,FALSE),【参考】数式用!$AT$2:$AV$2,0)),10)))</f>
        <v/>
      </c>
    </row>
    <row r="723" spans="1:31" ht="49.8" customHeight="1">
      <c r="A723" s="431">
        <f t="shared" si="12"/>
        <v>674</v>
      </c>
      <c r="B723" s="447"/>
      <c r="C723" s="448"/>
      <c r="D723" s="448"/>
      <c r="E723" s="448"/>
      <c r="F723" s="448"/>
      <c r="G723" s="448"/>
      <c r="H723" s="448"/>
      <c r="I723" s="448"/>
      <c r="J723" s="448"/>
      <c r="K723" s="448"/>
      <c r="L723" s="436"/>
      <c r="M723" s="437"/>
      <c r="N723" s="437"/>
      <c r="O723" s="437"/>
      <c r="P723" s="438"/>
      <c r="Q723" s="439"/>
      <c r="R723" s="440"/>
      <c r="S723" s="440"/>
      <c r="T723" s="440"/>
      <c r="U723" s="441"/>
      <c r="V723" s="257"/>
      <c r="W723" s="444"/>
      <c r="X723" s="445"/>
      <c r="Y723" s="446"/>
      <c r="Z723" s="443"/>
      <c r="AA723" s="443"/>
      <c r="AB723" s="443"/>
      <c r="AC723" s="317" t="str">
        <f>IFERROR(VLOOKUP(Z723,【参考】数式用!$A$4:$B$54,2,FALSE),"")</f>
        <v/>
      </c>
      <c r="AD723" s="209"/>
      <c r="AE723" s="208" t="str">
        <f>IF(B723="","",IF(AO723="総合事業","数式を削除して手入力",IFERROR(INDEX(【参考】数式用!$AT$3:$AV$452,MATCH(Q723&amp;V723,【参考】数式用!$AS$3:$AS$452,0),MATCH(VLOOKUP(Z723,【参考】数式用!$AW$2:$AX$53,2,FALSE),【参考】数式用!$AT$2:$AV$2,0)),10)))</f>
        <v/>
      </c>
    </row>
    <row r="724" spans="1:31" ht="49.8" customHeight="1">
      <c r="A724" s="431">
        <f t="shared" si="12"/>
        <v>675</v>
      </c>
      <c r="B724" s="447"/>
      <c r="C724" s="448"/>
      <c r="D724" s="448"/>
      <c r="E724" s="448"/>
      <c r="F724" s="448"/>
      <c r="G724" s="448"/>
      <c r="H724" s="448"/>
      <c r="I724" s="448"/>
      <c r="J724" s="448"/>
      <c r="K724" s="448"/>
      <c r="L724" s="436"/>
      <c r="M724" s="437"/>
      <c r="N724" s="437"/>
      <c r="O724" s="437"/>
      <c r="P724" s="438"/>
      <c r="Q724" s="439"/>
      <c r="R724" s="440"/>
      <c r="S724" s="440"/>
      <c r="T724" s="440"/>
      <c r="U724" s="441"/>
      <c r="V724" s="257"/>
      <c r="W724" s="444"/>
      <c r="X724" s="445"/>
      <c r="Y724" s="446"/>
      <c r="Z724" s="443"/>
      <c r="AA724" s="443"/>
      <c r="AB724" s="443"/>
      <c r="AC724" s="317" t="str">
        <f>IFERROR(VLOOKUP(Z724,【参考】数式用!$A$4:$B$54,2,FALSE),"")</f>
        <v/>
      </c>
      <c r="AD724" s="209"/>
      <c r="AE724" s="208" t="str">
        <f>IF(B724="","",IF(AO724="総合事業","数式を削除して手入力",IFERROR(INDEX(【参考】数式用!$AT$3:$AV$452,MATCH(Q724&amp;V724,【参考】数式用!$AS$3:$AS$452,0),MATCH(VLOOKUP(Z724,【参考】数式用!$AW$2:$AX$53,2,FALSE),【参考】数式用!$AT$2:$AV$2,0)),10)))</f>
        <v/>
      </c>
    </row>
    <row r="725" spans="1:31" ht="49.8" customHeight="1">
      <c r="A725" s="431">
        <f t="shared" si="12"/>
        <v>676</v>
      </c>
      <c r="B725" s="447"/>
      <c r="C725" s="448"/>
      <c r="D725" s="448"/>
      <c r="E725" s="448"/>
      <c r="F725" s="448"/>
      <c r="G725" s="448"/>
      <c r="H725" s="448"/>
      <c r="I725" s="448"/>
      <c r="J725" s="448"/>
      <c r="K725" s="448"/>
      <c r="L725" s="436"/>
      <c r="M725" s="437"/>
      <c r="N725" s="437"/>
      <c r="O725" s="437"/>
      <c r="P725" s="438"/>
      <c r="Q725" s="439"/>
      <c r="R725" s="440"/>
      <c r="S725" s="440"/>
      <c r="T725" s="440"/>
      <c r="U725" s="441"/>
      <c r="V725" s="257"/>
      <c r="W725" s="444"/>
      <c r="X725" s="445"/>
      <c r="Y725" s="446"/>
      <c r="Z725" s="443"/>
      <c r="AA725" s="443"/>
      <c r="AB725" s="443"/>
      <c r="AC725" s="317" t="str">
        <f>IFERROR(VLOOKUP(Z725,【参考】数式用!$A$4:$B$54,2,FALSE),"")</f>
        <v/>
      </c>
      <c r="AD725" s="209"/>
      <c r="AE725" s="208" t="str">
        <f>IF(B725="","",IF(AO725="総合事業","数式を削除して手入力",IFERROR(INDEX(【参考】数式用!$AT$3:$AV$452,MATCH(Q725&amp;V725,【参考】数式用!$AS$3:$AS$452,0),MATCH(VLOOKUP(Z725,【参考】数式用!$AW$2:$AX$53,2,FALSE),【参考】数式用!$AT$2:$AV$2,0)),10)))</f>
        <v/>
      </c>
    </row>
    <row r="726" spans="1:31" ht="49.8" customHeight="1">
      <c r="A726" s="431">
        <f t="shared" ref="A726:A789" si="13">A725+1</f>
        <v>677</v>
      </c>
      <c r="B726" s="447"/>
      <c r="C726" s="448"/>
      <c r="D726" s="448"/>
      <c r="E726" s="448"/>
      <c r="F726" s="448"/>
      <c r="G726" s="448"/>
      <c r="H726" s="448"/>
      <c r="I726" s="448"/>
      <c r="J726" s="448"/>
      <c r="K726" s="448"/>
      <c r="L726" s="436"/>
      <c r="M726" s="437"/>
      <c r="N726" s="437"/>
      <c r="O726" s="437"/>
      <c r="P726" s="438"/>
      <c r="Q726" s="439"/>
      <c r="R726" s="440"/>
      <c r="S726" s="440"/>
      <c r="T726" s="440"/>
      <c r="U726" s="441"/>
      <c r="V726" s="257"/>
      <c r="W726" s="444"/>
      <c r="X726" s="445"/>
      <c r="Y726" s="446"/>
      <c r="Z726" s="443"/>
      <c r="AA726" s="443"/>
      <c r="AB726" s="443"/>
      <c r="AC726" s="317" t="str">
        <f>IFERROR(VLOOKUP(Z726,【参考】数式用!$A$4:$B$54,2,FALSE),"")</f>
        <v/>
      </c>
      <c r="AD726" s="209"/>
      <c r="AE726" s="208" t="str">
        <f>IF(B726="","",IF(AO726="総合事業","数式を削除して手入力",IFERROR(INDEX(【参考】数式用!$AT$3:$AV$452,MATCH(Q726&amp;V726,【参考】数式用!$AS$3:$AS$452,0),MATCH(VLOOKUP(Z726,【参考】数式用!$AW$2:$AX$53,2,FALSE),【参考】数式用!$AT$2:$AV$2,0)),10)))</f>
        <v/>
      </c>
    </row>
    <row r="727" spans="1:31" ht="49.8" customHeight="1">
      <c r="A727" s="431">
        <f t="shared" si="13"/>
        <v>678</v>
      </c>
      <c r="B727" s="447"/>
      <c r="C727" s="448"/>
      <c r="D727" s="448"/>
      <c r="E727" s="448"/>
      <c r="F727" s="448"/>
      <c r="G727" s="448"/>
      <c r="H727" s="448"/>
      <c r="I727" s="448"/>
      <c r="J727" s="448"/>
      <c r="K727" s="448"/>
      <c r="L727" s="436"/>
      <c r="M727" s="437"/>
      <c r="N727" s="437"/>
      <c r="O727" s="437"/>
      <c r="P727" s="438"/>
      <c r="Q727" s="439"/>
      <c r="R727" s="440"/>
      <c r="S727" s="440"/>
      <c r="T727" s="440"/>
      <c r="U727" s="441"/>
      <c r="V727" s="257"/>
      <c r="W727" s="444"/>
      <c r="X727" s="445"/>
      <c r="Y727" s="446"/>
      <c r="Z727" s="443"/>
      <c r="AA727" s="443"/>
      <c r="AB727" s="443"/>
      <c r="AC727" s="317" t="str">
        <f>IFERROR(VLOOKUP(Z727,【参考】数式用!$A$4:$B$54,2,FALSE),"")</f>
        <v/>
      </c>
      <c r="AD727" s="209"/>
      <c r="AE727" s="208" t="str">
        <f>IF(B727="","",IF(AO727="総合事業","数式を削除して手入力",IFERROR(INDEX(【参考】数式用!$AT$3:$AV$452,MATCH(Q727&amp;V727,【参考】数式用!$AS$3:$AS$452,0),MATCH(VLOOKUP(Z727,【参考】数式用!$AW$2:$AX$53,2,FALSE),【参考】数式用!$AT$2:$AV$2,0)),10)))</f>
        <v/>
      </c>
    </row>
    <row r="728" spans="1:31" ht="49.8" customHeight="1">
      <c r="A728" s="431">
        <f t="shared" si="13"/>
        <v>679</v>
      </c>
      <c r="B728" s="447"/>
      <c r="C728" s="448"/>
      <c r="D728" s="448"/>
      <c r="E728" s="448"/>
      <c r="F728" s="448"/>
      <c r="G728" s="448"/>
      <c r="H728" s="448"/>
      <c r="I728" s="448"/>
      <c r="J728" s="448"/>
      <c r="K728" s="448"/>
      <c r="L728" s="436"/>
      <c r="M728" s="437"/>
      <c r="N728" s="437"/>
      <c r="O728" s="437"/>
      <c r="P728" s="438"/>
      <c r="Q728" s="439"/>
      <c r="R728" s="440"/>
      <c r="S728" s="440"/>
      <c r="T728" s="440"/>
      <c r="U728" s="441"/>
      <c r="V728" s="257"/>
      <c r="W728" s="444"/>
      <c r="X728" s="445"/>
      <c r="Y728" s="446"/>
      <c r="Z728" s="443"/>
      <c r="AA728" s="443"/>
      <c r="AB728" s="443"/>
      <c r="AC728" s="317" t="str">
        <f>IFERROR(VLOOKUP(Z728,【参考】数式用!$A$4:$B$54,2,FALSE),"")</f>
        <v/>
      </c>
      <c r="AD728" s="209"/>
      <c r="AE728" s="208" t="str">
        <f>IF(B728="","",IF(AO728="総合事業","数式を削除して手入力",IFERROR(INDEX(【参考】数式用!$AT$3:$AV$452,MATCH(Q728&amp;V728,【参考】数式用!$AS$3:$AS$452,0),MATCH(VLOOKUP(Z728,【参考】数式用!$AW$2:$AX$53,2,FALSE),【参考】数式用!$AT$2:$AV$2,0)),10)))</f>
        <v/>
      </c>
    </row>
    <row r="729" spans="1:31" ht="49.8" customHeight="1">
      <c r="A729" s="431">
        <f t="shared" si="13"/>
        <v>680</v>
      </c>
      <c r="B729" s="447"/>
      <c r="C729" s="448"/>
      <c r="D729" s="448"/>
      <c r="E729" s="448"/>
      <c r="F729" s="448"/>
      <c r="G729" s="448"/>
      <c r="H729" s="448"/>
      <c r="I729" s="448"/>
      <c r="J729" s="448"/>
      <c r="K729" s="448"/>
      <c r="L729" s="436"/>
      <c r="M729" s="437"/>
      <c r="N729" s="437"/>
      <c r="O729" s="437"/>
      <c r="P729" s="438"/>
      <c r="Q729" s="439"/>
      <c r="R729" s="440"/>
      <c r="S729" s="440"/>
      <c r="T729" s="440"/>
      <c r="U729" s="441"/>
      <c r="V729" s="257"/>
      <c r="W729" s="444"/>
      <c r="X729" s="445"/>
      <c r="Y729" s="446"/>
      <c r="Z729" s="443"/>
      <c r="AA729" s="443"/>
      <c r="AB729" s="443"/>
      <c r="AC729" s="317" t="str">
        <f>IFERROR(VLOOKUP(Z729,【参考】数式用!$A$4:$B$54,2,FALSE),"")</f>
        <v/>
      </c>
      <c r="AD729" s="209"/>
      <c r="AE729" s="208" t="str">
        <f>IF(B729="","",IF(AO729="総合事業","数式を削除して手入力",IFERROR(INDEX(【参考】数式用!$AT$3:$AV$452,MATCH(Q729&amp;V729,【参考】数式用!$AS$3:$AS$452,0),MATCH(VLOOKUP(Z729,【参考】数式用!$AW$2:$AX$53,2,FALSE),【参考】数式用!$AT$2:$AV$2,0)),10)))</f>
        <v/>
      </c>
    </row>
    <row r="730" spans="1:31" ht="49.8" customHeight="1">
      <c r="A730" s="431">
        <f t="shared" si="13"/>
        <v>681</v>
      </c>
      <c r="B730" s="447"/>
      <c r="C730" s="448"/>
      <c r="D730" s="448"/>
      <c r="E730" s="448"/>
      <c r="F730" s="448"/>
      <c r="G730" s="448"/>
      <c r="H730" s="448"/>
      <c r="I730" s="448"/>
      <c r="J730" s="448"/>
      <c r="K730" s="448"/>
      <c r="L730" s="436"/>
      <c r="M730" s="437"/>
      <c r="N730" s="437"/>
      <c r="O730" s="437"/>
      <c r="P730" s="438"/>
      <c r="Q730" s="439"/>
      <c r="R730" s="440"/>
      <c r="S730" s="440"/>
      <c r="T730" s="440"/>
      <c r="U730" s="441"/>
      <c r="V730" s="257"/>
      <c r="W730" s="444"/>
      <c r="X730" s="445"/>
      <c r="Y730" s="446"/>
      <c r="Z730" s="443"/>
      <c r="AA730" s="443"/>
      <c r="AB730" s="443"/>
      <c r="AC730" s="317" t="str">
        <f>IFERROR(VLOOKUP(Z730,【参考】数式用!$A$4:$B$54,2,FALSE),"")</f>
        <v/>
      </c>
      <c r="AD730" s="209"/>
      <c r="AE730" s="208" t="str">
        <f>IF(B730="","",IF(AO730="総合事業","数式を削除して手入力",IFERROR(INDEX(【参考】数式用!$AT$3:$AV$452,MATCH(Q730&amp;V730,【参考】数式用!$AS$3:$AS$452,0),MATCH(VLOOKUP(Z730,【参考】数式用!$AW$2:$AX$53,2,FALSE),【参考】数式用!$AT$2:$AV$2,0)),10)))</f>
        <v/>
      </c>
    </row>
    <row r="731" spans="1:31" ht="49.8" customHeight="1">
      <c r="A731" s="431">
        <f t="shared" si="13"/>
        <v>682</v>
      </c>
      <c r="B731" s="447"/>
      <c r="C731" s="448"/>
      <c r="D731" s="448"/>
      <c r="E731" s="448"/>
      <c r="F731" s="448"/>
      <c r="G731" s="448"/>
      <c r="H731" s="448"/>
      <c r="I731" s="448"/>
      <c r="J731" s="448"/>
      <c r="K731" s="448"/>
      <c r="L731" s="436"/>
      <c r="M731" s="437"/>
      <c r="N731" s="437"/>
      <c r="O731" s="437"/>
      <c r="P731" s="438"/>
      <c r="Q731" s="439"/>
      <c r="R731" s="440"/>
      <c r="S731" s="440"/>
      <c r="T731" s="440"/>
      <c r="U731" s="441"/>
      <c r="V731" s="257"/>
      <c r="W731" s="444"/>
      <c r="X731" s="445"/>
      <c r="Y731" s="446"/>
      <c r="Z731" s="443"/>
      <c r="AA731" s="443"/>
      <c r="AB731" s="443"/>
      <c r="AC731" s="317" t="str">
        <f>IFERROR(VLOOKUP(Z731,【参考】数式用!$A$4:$B$54,2,FALSE),"")</f>
        <v/>
      </c>
      <c r="AD731" s="209"/>
      <c r="AE731" s="208" t="str">
        <f>IF(B731="","",IF(AO731="総合事業","数式を削除して手入力",IFERROR(INDEX(【参考】数式用!$AT$3:$AV$452,MATCH(Q731&amp;V731,【参考】数式用!$AS$3:$AS$452,0),MATCH(VLOOKUP(Z731,【参考】数式用!$AW$2:$AX$53,2,FALSE),【参考】数式用!$AT$2:$AV$2,0)),10)))</f>
        <v/>
      </c>
    </row>
    <row r="732" spans="1:31" ht="49.8" customHeight="1">
      <c r="A732" s="431">
        <f t="shared" si="13"/>
        <v>683</v>
      </c>
      <c r="B732" s="447"/>
      <c r="C732" s="448"/>
      <c r="D732" s="448"/>
      <c r="E732" s="448"/>
      <c r="F732" s="448"/>
      <c r="G732" s="448"/>
      <c r="H732" s="448"/>
      <c r="I732" s="448"/>
      <c r="J732" s="448"/>
      <c r="K732" s="448"/>
      <c r="L732" s="436"/>
      <c r="M732" s="437"/>
      <c r="N732" s="437"/>
      <c r="O732" s="437"/>
      <c r="P732" s="438"/>
      <c r="Q732" s="439"/>
      <c r="R732" s="440"/>
      <c r="S732" s="440"/>
      <c r="T732" s="440"/>
      <c r="U732" s="441"/>
      <c r="V732" s="257"/>
      <c r="W732" s="444"/>
      <c r="X732" s="445"/>
      <c r="Y732" s="446"/>
      <c r="Z732" s="443"/>
      <c r="AA732" s="443"/>
      <c r="AB732" s="443"/>
      <c r="AC732" s="317" t="str">
        <f>IFERROR(VLOOKUP(Z732,【参考】数式用!$A$4:$B$54,2,FALSE),"")</f>
        <v/>
      </c>
      <c r="AD732" s="209"/>
      <c r="AE732" s="208" t="str">
        <f>IF(B732="","",IF(AO732="総合事業","数式を削除して手入力",IFERROR(INDEX(【参考】数式用!$AT$3:$AV$452,MATCH(Q732&amp;V732,【参考】数式用!$AS$3:$AS$452,0),MATCH(VLOOKUP(Z732,【参考】数式用!$AW$2:$AX$53,2,FALSE),【参考】数式用!$AT$2:$AV$2,0)),10)))</f>
        <v/>
      </c>
    </row>
    <row r="733" spans="1:31" ht="49.8" customHeight="1">
      <c r="A733" s="431">
        <f t="shared" si="13"/>
        <v>684</v>
      </c>
      <c r="B733" s="447"/>
      <c r="C733" s="448"/>
      <c r="D733" s="448"/>
      <c r="E733" s="448"/>
      <c r="F733" s="448"/>
      <c r="G733" s="448"/>
      <c r="H733" s="448"/>
      <c r="I733" s="448"/>
      <c r="J733" s="448"/>
      <c r="K733" s="448"/>
      <c r="L733" s="436"/>
      <c r="M733" s="437"/>
      <c r="N733" s="437"/>
      <c r="O733" s="437"/>
      <c r="P733" s="438"/>
      <c r="Q733" s="439"/>
      <c r="R733" s="440"/>
      <c r="S733" s="440"/>
      <c r="T733" s="440"/>
      <c r="U733" s="441"/>
      <c r="V733" s="257"/>
      <c r="W733" s="444"/>
      <c r="X733" s="445"/>
      <c r="Y733" s="446"/>
      <c r="Z733" s="443"/>
      <c r="AA733" s="443"/>
      <c r="AB733" s="443"/>
      <c r="AC733" s="317" t="str">
        <f>IFERROR(VLOOKUP(Z733,【参考】数式用!$A$4:$B$54,2,FALSE),"")</f>
        <v/>
      </c>
      <c r="AD733" s="209"/>
      <c r="AE733" s="208" t="str">
        <f>IF(B733="","",IF(AO733="総合事業","数式を削除して手入力",IFERROR(INDEX(【参考】数式用!$AT$3:$AV$452,MATCH(Q733&amp;V733,【参考】数式用!$AS$3:$AS$452,0),MATCH(VLOOKUP(Z733,【参考】数式用!$AW$2:$AX$53,2,FALSE),【参考】数式用!$AT$2:$AV$2,0)),10)))</f>
        <v/>
      </c>
    </row>
    <row r="734" spans="1:31" ht="49.8" customHeight="1">
      <c r="A734" s="431">
        <f t="shared" si="13"/>
        <v>685</v>
      </c>
      <c r="B734" s="447"/>
      <c r="C734" s="448"/>
      <c r="D734" s="448"/>
      <c r="E734" s="448"/>
      <c r="F734" s="448"/>
      <c r="G734" s="448"/>
      <c r="H734" s="448"/>
      <c r="I734" s="448"/>
      <c r="J734" s="448"/>
      <c r="K734" s="448"/>
      <c r="L734" s="436"/>
      <c r="M734" s="437"/>
      <c r="N734" s="437"/>
      <c r="O734" s="437"/>
      <c r="P734" s="438"/>
      <c r="Q734" s="439"/>
      <c r="R734" s="440"/>
      <c r="S734" s="440"/>
      <c r="T734" s="440"/>
      <c r="U734" s="441"/>
      <c r="V734" s="257"/>
      <c r="W734" s="444"/>
      <c r="X734" s="445"/>
      <c r="Y734" s="446"/>
      <c r="Z734" s="443"/>
      <c r="AA734" s="443"/>
      <c r="AB734" s="443"/>
      <c r="AC734" s="317" t="str">
        <f>IFERROR(VLOOKUP(Z734,【参考】数式用!$A$4:$B$54,2,FALSE),"")</f>
        <v/>
      </c>
      <c r="AD734" s="209"/>
      <c r="AE734" s="208" t="str">
        <f>IF(B734="","",IF(AO734="総合事業","数式を削除して手入力",IFERROR(INDEX(【参考】数式用!$AT$3:$AV$452,MATCH(Q734&amp;V734,【参考】数式用!$AS$3:$AS$452,0),MATCH(VLOOKUP(Z734,【参考】数式用!$AW$2:$AX$53,2,FALSE),【参考】数式用!$AT$2:$AV$2,0)),10)))</f>
        <v/>
      </c>
    </row>
    <row r="735" spans="1:31" ht="49.8" customHeight="1">
      <c r="A735" s="431">
        <f t="shared" si="13"/>
        <v>686</v>
      </c>
      <c r="B735" s="447"/>
      <c r="C735" s="448"/>
      <c r="D735" s="448"/>
      <c r="E735" s="448"/>
      <c r="F735" s="448"/>
      <c r="G735" s="448"/>
      <c r="H735" s="448"/>
      <c r="I735" s="448"/>
      <c r="J735" s="448"/>
      <c r="K735" s="448"/>
      <c r="L735" s="436"/>
      <c r="M735" s="437"/>
      <c r="N735" s="437"/>
      <c r="O735" s="437"/>
      <c r="P735" s="438"/>
      <c r="Q735" s="439"/>
      <c r="R735" s="440"/>
      <c r="S735" s="440"/>
      <c r="T735" s="440"/>
      <c r="U735" s="441"/>
      <c r="V735" s="257"/>
      <c r="W735" s="444"/>
      <c r="X735" s="445"/>
      <c r="Y735" s="446"/>
      <c r="Z735" s="443"/>
      <c r="AA735" s="443"/>
      <c r="AB735" s="443"/>
      <c r="AC735" s="317" t="str">
        <f>IFERROR(VLOOKUP(Z735,【参考】数式用!$A$4:$B$54,2,FALSE),"")</f>
        <v/>
      </c>
      <c r="AD735" s="209"/>
      <c r="AE735" s="208" t="str">
        <f>IF(B735="","",IF(AO735="総合事業","数式を削除して手入力",IFERROR(INDEX(【参考】数式用!$AT$3:$AV$452,MATCH(Q735&amp;V735,【参考】数式用!$AS$3:$AS$452,0),MATCH(VLOOKUP(Z735,【参考】数式用!$AW$2:$AX$53,2,FALSE),【参考】数式用!$AT$2:$AV$2,0)),10)))</f>
        <v/>
      </c>
    </row>
    <row r="736" spans="1:31" ht="49.8" customHeight="1">
      <c r="A736" s="431">
        <f t="shared" si="13"/>
        <v>687</v>
      </c>
      <c r="B736" s="447"/>
      <c r="C736" s="448"/>
      <c r="D736" s="448"/>
      <c r="E736" s="448"/>
      <c r="F736" s="448"/>
      <c r="G736" s="448"/>
      <c r="H736" s="448"/>
      <c r="I736" s="448"/>
      <c r="J736" s="448"/>
      <c r="K736" s="448"/>
      <c r="L736" s="436"/>
      <c r="M736" s="437"/>
      <c r="N736" s="437"/>
      <c r="O736" s="437"/>
      <c r="P736" s="438"/>
      <c r="Q736" s="439"/>
      <c r="R736" s="440"/>
      <c r="S736" s="440"/>
      <c r="T736" s="440"/>
      <c r="U736" s="441"/>
      <c r="V736" s="257"/>
      <c r="W736" s="444"/>
      <c r="X736" s="445"/>
      <c r="Y736" s="446"/>
      <c r="Z736" s="443"/>
      <c r="AA736" s="443"/>
      <c r="AB736" s="443"/>
      <c r="AC736" s="317" t="str">
        <f>IFERROR(VLOOKUP(Z736,【参考】数式用!$A$4:$B$54,2,FALSE),"")</f>
        <v/>
      </c>
      <c r="AD736" s="209"/>
      <c r="AE736" s="208" t="str">
        <f>IF(B736="","",IF(AO736="総合事業","数式を削除して手入力",IFERROR(INDEX(【参考】数式用!$AT$3:$AV$452,MATCH(Q736&amp;V736,【参考】数式用!$AS$3:$AS$452,0),MATCH(VLOOKUP(Z736,【参考】数式用!$AW$2:$AX$53,2,FALSE),【参考】数式用!$AT$2:$AV$2,0)),10)))</f>
        <v/>
      </c>
    </row>
    <row r="737" spans="1:31" ht="49.8" customHeight="1">
      <c r="A737" s="431">
        <f t="shared" si="13"/>
        <v>688</v>
      </c>
      <c r="B737" s="447"/>
      <c r="C737" s="448"/>
      <c r="D737" s="448"/>
      <c r="E737" s="448"/>
      <c r="F737" s="448"/>
      <c r="G737" s="448"/>
      <c r="H737" s="448"/>
      <c r="I737" s="448"/>
      <c r="J737" s="448"/>
      <c r="K737" s="448"/>
      <c r="L737" s="436"/>
      <c r="M737" s="437"/>
      <c r="N737" s="437"/>
      <c r="O737" s="437"/>
      <c r="P737" s="438"/>
      <c r="Q737" s="439"/>
      <c r="R737" s="440"/>
      <c r="S737" s="440"/>
      <c r="T737" s="440"/>
      <c r="U737" s="441"/>
      <c r="V737" s="257"/>
      <c r="W737" s="444"/>
      <c r="X737" s="445"/>
      <c r="Y737" s="446"/>
      <c r="Z737" s="443"/>
      <c r="AA737" s="443"/>
      <c r="AB737" s="443"/>
      <c r="AC737" s="317" t="str">
        <f>IFERROR(VLOOKUP(Z737,【参考】数式用!$A$4:$B$54,2,FALSE),"")</f>
        <v/>
      </c>
      <c r="AD737" s="209"/>
      <c r="AE737" s="208" t="str">
        <f>IF(B737="","",IF(AO737="総合事業","数式を削除して手入力",IFERROR(INDEX(【参考】数式用!$AT$3:$AV$452,MATCH(Q737&amp;V737,【参考】数式用!$AS$3:$AS$452,0),MATCH(VLOOKUP(Z737,【参考】数式用!$AW$2:$AX$53,2,FALSE),【参考】数式用!$AT$2:$AV$2,0)),10)))</f>
        <v/>
      </c>
    </row>
    <row r="738" spans="1:31" ht="49.8" customHeight="1">
      <c r="A738" s="431">
        <f t="shared" si="13"/>
        <v>689</v>
      </c>
      <c r="B738" s="447"/>
      <c r="C738" s="448"/>
      <c r="D738" s="448"/>
      <c r="E738" s="448"/>
      <c r="F738" s="448"/>
      <c r="G738" s="448"/>
      <c r="H738" s="448"/>
      <c r="I738" s="448"/>
      <c r="J738" s="448"/>
      <c r="K738" s="448"/>
      <c r="L738" s="436"/>
      <c r="M738" s="437"/>
      <c r="N738" s="437"/>
      <c r="O738" s="437"/>
      <c r="P738" s="438"/>
      <c r="Q738" s="439"/>
      <c r="R738" s="440"/>
      <c r="S738" s="440"/>
      <c r="T738" s="440"/>
      <c r="U738" s="441"/>
      <c r="V738" s="257"/>
      <c r="W738" s="444"/>
      <c r="X738" s="445"/>
      <c r="Y738" s="446"/>
      <c r="Z738" s="443"/>
      <c r="AA738" s="443"/>
      <c r="AB738" s="443"/>
      <c r="AC738" s="317" t="str">
        <f>IFERROR(VLOOKUP(Z738,【参考】数式用!$A$4:$B$54,2,FALSE),"")</f>
        <v/>
      </c>
      <c r="AD738" s="209"/>
      <c r="AE738" s="208" t="str">
        <f>IF(B738="","",IF(AO738="総合事業","数式を削除して手入力",IFERROR(INDEX(【参考】数式用!$AT$3:$AV$452,MATCH(Q738&amp;V738,【参考】数式用!$AS$3:$AS$452,0),MATCH(VLOOKUP(Z738,【参考】数式用!$AW$2:$AX$53,2,FALSE),【参考】数式用!$AT$2:$AV$2,0)),10)))</f>
        <v/>
      </c>
    </row>
    <row r="739" spans="1:31" ht="49.8" customHeight="1">
      <c r="A739" s="431">
        <f t="shared" si="13"/>
        <v>690</v>
      </c>
      <c r="B739" s="447"/>
      <c r="C739" s="448"/>
      <c r="D739" s="448"/>
      <c r="E739" s="448"/>
      <c r="F739" s="448"/>
      <c r="G739" s="448"/>
      <c r="H739" s="448"/>
      <c r="I739" s="448"/>
      <c r="J739" s="448"/>
      <c r="K739" s="448"/>
      <c r="L739" s="436"/>
      <c r="M739" s="437"/>
      <c r="N739" s="437"/>
      <c r="O739" s="437"/>
      <c r="P739" s="438"/>
      <c r="Q739" s="439"/>
      <c r="R739" s="440"/>
      <c r="S739" s="440"/>
      <c r="T739" s="440"/>
      <c r="U739" s="441"/>
      <c r="V739" s="257"/>
      <c r="W739" s="444"/>
      <c r="X739" s="445"/>
      <c r="Y739" s="446"/>
      <c r="Z739" s="443"/>
      <c r="AA739" s="443"/>
      <c r="AB739" s="443"/>
      <c r="AC739" s="317" t="str">
        <f>IFERROR(VLOOKUP(Z739,【参考】数式用!$A$4:$B$54,2,FALSE),"")</f>
        <v/>
      </c>
      <c r="AD739" s="209"/>
      <c r="AE739" s="208" t="str">
        <f>IF(B739="","",IF(AO739="総合事業","数式を削除して手入力",IFERROR(INDEX(【参考】数式用!$AT$3:$AV$452,MATCH(Q739&amp;V739,【参考】数式用!$AS$3:$AS$452,0),MATCH(VLOOKUP(Z739,【参考】数式用!$AW$2:$AX$53,2,FALSE),【参考】数式用!$AT$2:$AV$2,0)),10)))</f>
        <v/>
      </c>
    </row>
    <row r="740" spans="1:31" ht="49.8" customHeight="1">
      <c r="A740" s="431">
        <f t="shared" si="13"/>
        <v>691</v>
      </c>
      <c r="B740" s="447"/>
      <c r="C740" s="448"/>
      <c r="D740" s="448"/>
      <c r="E740" s="448"/>
      <c r="F740" s="448"/>
      <c r="G740" s="448"/>
      <c r="H740" s="448"/>
      <c r="I740" s="448"/>
      <c r="J740" s="448"/>
      <c r="K740" s="448"/>
      <c r="L740" s="436"/>
      <c r="M740" s="437"/>
      <c r="N740" s="437"/>
      <c r="O740" s="437"/>
      <c r="P740" s="438"/>
      <c r="Q740" s="439"/>
      <c r="R740" s="440"/>
      <c r="S740" s="440"/>
      <c r="T740" s="440"/>
      <c r="U740" s="441"/>
      <c r="V740" s="257"/>
      <c r="W740" s="444"/>
      <c r="X740" s="445"/>
      <c r="Y740" s="446"/>
      <c r="Z740" s="443"/>
      <c r="AA740" s="443"/>
      <c r="AB740" s="443"/>
      <c r="AC740" s="317" t="str">
        <f>IFERROR(VLOOKUP(Z740,【参考】数式用!$A$4:$B$54,2,FALSE),"")</f>
        <v/>
      </c>
      <c r="AD740" s="209"/>
      <c r="AE740" s="208" t="str">
        <f>IF(B740="","",IF(AO740="総合事業","数式を削除して手入力",IFERROR(INDEX(【参考】数式用!$AT$3:$AV$452,MATCH(Q740&amp;V740,【参考】数式用!$AS$3:$AS$452,0),MATCH(VLOOKUP(Z740,【参考】数式用!$AW$2:$AX$53,2,FALSE),【参考】数式用!$AT$2:$AV$2,0)),10)))</f>
        <v/>
      </c>
    </row>
    <row r="741" spans="1:31" ht="49.8" customHeight="1">
      <c r="A741" s="431">
        <f t="shared" si="13"/>
        <v>692</v>
      </c>
      <c r="B741" s="447"/>
      <c r="C741" s="448"/>
      <c r="D741" s="448"/>
      <c r="E741" s="448"/>
      <c r="F741" s="448"/>
      <c r="G741" s="448"/>
      <c r="H741" s="448"/>
      <c r="I741" s="448"/>
      <c r="J741" s="448"/>
      <c r="K741" s="448"/>
      <c r="L741" s="436"/>
      <c r="M741" s="437"/>
      <c r="N741" s="437"/>
      <c r="O741" s="437"/>
      <c r="P741" s="438"/>
      <c r="Q741" s="439"/>
      <c r="R741" s="440"/>
      <c r="S741" s="440"/>
      <c r="T741" s="440"/>
      <c r="U741" s="441"/>
      <c r="V741" s="257"/>
      <c r="W741" s="444"/>
      <c r="X741" s="445"/>
      <c r="Y741" s="446"/>
      <c r="Z741" s="443"/>
      <c r="AA741" s="443"/>
      <c r="AB741" s="443"/>
      <c r="AC741" s="317" t="str">
        <f>IFERROR(VLOOKUP(Z741,【参考】数式用!$A$4:$B$54,2,FALSE),"")</f>
        <v/>
      </c>
      <c r="AD741" s="209"/>
      <c r="AE741" s="208" t="str">
        <f>IF(B741="","",IF(AO741="総合事業","数式を削除して手入力",IFERROR(INDEX(【参考】数式用!$AT$3:$AV$452,MATCH(Q741&amp;V741,【参考】数式用!$AS$3:$AS$452,0),MATCH(VLOOKUP(Z741,【参考】数式用!$AW$2:$AX$53,2,FALSE),【参考】数式用!$AT$2:$AV$2,0)),10)))</f>
        <v/>
      </c>
    </row>
    <row r="742" spans="1:31" ht="49.8" customHeight="1">
      <c r="A742" s="431">
        <f t="shared" si="13"/>
        <v>693</v>
      </c>
      <c r="B742" s="447"/>
      <c r="C742" s="448"/>
      <c r="D742" s="448"/>
      <c r="E742" s="448"/>
      <c r="F742" s="448"/>
      <c r="G742" s="448"/>
      <c r="H742" s="448"/>
      <c r="I742" s="448"/>
      <c r="J742" s="448"/>
      <c r="K742" s="448"/>
      <c r="L742" s="436"/>
      <c r="M742" s="437"/>
      <c r="N742" s="437"/>
      <c r="O742" s="437"/>
      <c r="P742" s="438"/>
      <c r="Q742" s="439"/>
      <c r="R742" s="440"/>
      <c r="S742" s="440"/>
      <c r="T742" s="440"/>
      <c r="U742" s="441"/>
      <c r="V742" s="257"/>
      <c r="W742" s="444"/>
      <c r="X742" s="445"/>
      <c r="Y742" s="446"/>
      <c r="Z742" s="443"/>
      <c r="AA742" s="443"/>
      <c r="AB742" s="443"/>
      <c r="AC742" s="317" t="str">
        <f>IFERROR(VLOOKUP(Z742,【参考】数式用!$A$4:$B$54,2,FALSE),"")</f>
        <v/>
      </c>
      <c r="AD742" s="209"/>
      <c r="AE742" s="208" t="str">
        <f>IF(B742="","",IF(AO742="総合事業","数式を削除して手入力",IFERROR(INDEX(【参考】数式用!$AT$3:$AV$452,MATCH(Q742&amp;V742,【参考】数式用!$AS$3:$AS$452,0),MATCH(VLOOKUP(Z742,【参考】数式用!$AW$2:$AX$53,2,FALSE),【参考】数式用!$AT$2:$AV$2,0)),10)))</f>
        <v/>
      </c>
    </row>
    <row r="743" spans="1:31" ht="49.8" customHeight="1">
      <c r="A743" s="431">
        <f t="shared" si="13"/>
        <v>694</v>
      </c>
      <c r="B743" s="447"/>
      <c r="C743" s="448"/>
      <c r="D743" s="448"/>
      <c r="E743" s="448"/>
      <c r="F743" s="448"/>
      <c r="G743" s="448"/>
      <c r="H743" s="448"/>
      <c r="I743" s="448"/>
      <c r="J743" s="448"/>
      <c r="K743" s="448"/>
      <c r="L743" s="436"/>
      <c r="M743" s="437"/>
      <c r="N743" s="437"/>
      <c r="O743" s="437"/>
      <c r="P743" s="438"/>
      <c r="Q743" s="439"/>
      <c r="R743" s="440"/>
      <c r="S743" s="440"/>
      <c r="T743" s="440"/>
      <c r="U743" s="441"/>
      <c r="V743" s="257"/>
      <c r="W743" s="444"/>
      <c r="X743" s="445"/>
      <c r="Y743" s="446"/>
      <c r="Z743" s="443"/>
      <c r="AA743" s="443"/>
      <c r="AB743" s="443"/>
      <c r="AC743" s="317" t="str">
        <f>IFERROR(VLOOKUP(Z743,【参考】数式用!$A$4:$B$54,2,FALSE),"")</f>
        <v/>
      </c>
      <c r="AD743" s="209"/>
      <c r="AE743" s="208" t="str">
        <f>IF(B743="","",IF(AO743="総合事業","数式を削除して手入力",IFERROR(INDEX(【参考】数式用!$AT$3:$AV$452,MATCH(Q743&amp;V743,【参考】数式用!$AS$3:$AS$452,0),MATCH(VLOOKUP(Z743,【参考】数式用!$AW$2:$AX$53,2,FALSE),【参考】数式用!$AT$2:$AV$2,0)),10)))</f>
        <v/>
      </c>
    </row>
    <row r="744" spans="1:31" ht="49.8" customHeight="1">
      <c r="A744" s="431">
        <f t="shared" si="13"/>
        <v>695</v>
      </c>
      <c r="B744" s="433"/>
      <c r="C744" s="434"/>
      <c r="D744" s="434"/>
      <c r="E744" s="434"/>
      <c r="F744" s="434"/>
      <c r="G744" s="434"/>
      <c r="H744" s="434"/>
      <c r="I744" s="434"/>
      <c r="J744" s="434"/>
      <c r="K744" s="435"/>
      <c r="L744" s="436"/>
      <c r="M744" s="437"/>
      <c r="N744" s="437"/>
      <c r="O744" s="437"/>
      <c r="P744" s="438"/>
      <c r="Q744" s="439"/>
      <c r="R744" s="440"/>
      <c r="S744" s="440"/>
      <c r="T744" s="440"/>
      <c r="U744" s="441"/>
      <c r="V744" s="257"/>
      <c r="W744" s="442"/>
      <c r="X744" s="442"/>
      <c r="Y744" s="442"/>
      <c r="Z744" s="444"/>
      <c r="AA744" s="445"/>
      <c r="AB744" s="446"/>
      <c r="AC744" s="317" t="str">
        <f>IFERROR(VLOOKUP(Z744,【参考】数式用!$A$4:$B$54,2,FALSE),"")</f>
        <v/>
      </c>
      <c r="AD744" s="209"/>
      <c r="AE744" s="208" t="str">
        <f>IF(B744="","",IF(AO744="総合事業","数式を削除して手入力",IFERROR(INDEX(【参考】数式用!$AT$3:$AV$452,MATCH(Q744&amp;V744,【参考】数式用!$AS$3:$AS$452,0),MATCH(VLOOKUP(Z744,【参考】数式用!$AW$2:$AX$53,2,FALSE),【参考】数式用!$AT$2:$AV$2,0)),10)))</f>
        <v/>
      </c>
    </row>
    <row r="745" spans="1:31" ht="49.8" customHeight="1">
      <c r="A745" s="431">
        <f t="shared" si="13"/>
        <v>696</v>
      </c>
      <c r="B745" s="433"/>
      <c r="C745" s="434"/>
      <c r="D745" s="434"/>
      <c r="E745" s="434"/>
      <c r="F745" s="434"/>
      <c r="G745" s="434"/>
      <c r="H745" s="434"/>
      <c r="I745" s="434"/>
      <c r="J745" s="434"/>
      <c r="K745" s="435"/>
      <c r="L745" s="436"/>
      <c r="M745" s="437"/>
      <c r="N745" s="437"/>
      <c r="O745" s="437"/>
      <c r="P745" s="438"/>
      <c r="Q745" s="439"/>
      <c r="R745" s="440"/>
      <c r="S745" s="440"/>
      <c r="T745" s="440"/>
      <c r="U745" s="441"/>
      <c r="V745" s="257"/>
      <c r="W745" s="442"/>
      <c r="X745" s="442"/>
      <c r="Y745" s="442"/>
      <c r="Z745" s="444"/>
      <c r="AA745" s="445"/>
      <c r="AB745" s="446"/>
      <c r="AC745" s="317" t="str">
        <f>IFERROR(VLOOKUP(Z745,【参考】数式用!$A$4:$B$54,2,FALSE),"")</f>
        <v/>
      </c>
      <c r="AD745" s="209"/>
      <c r="AE745" s="208" t="str">
        <f>IF(B745="","",IF(AO745="総合事業","数式を削除して手入力",IFERROR(INDEX(【参考】数式用!$AT$3:$AV$452,MATCH(Q745&amp;V745,【参考】数式用!$AS$3:$AS$452,0),MATCH(VLOOKUP(Z745,【参考】数式用!$AW$2:$AX$53,2,FALSE),【参考】数式用!$AT$2:$AV$2,0)),10)))</f>
        <v/>
      </c>
    </row>
    <row r="746" spans="1:31" ht="49.8" customHeight="1">
      <c r="A746" s="431">
        <f t="shared" si="13"/>
        <v>697</v>
      </c>
      <c r="B746" s="433"/>
      <c r="C746" s="434"/>
      <c r="D746" s="434"/>
      <c r="E746" s="434"/>
      <c r="F746" s="434"/>
      <c r="G746" s="434"/>
      <c r="H746" s="434"/>
      <c r="I746" s="434"/>
      <c r="J746" s="434"/>
      <c r="K746" s="435"/>
      <c r="L746" s="436"/>
      <c r="M746" s="437"/>
      <c r="N746" s="437"/>
      <c r="O746" s="437"/>
      <c r="P746" s="438"/>
      <c r="Q746" s="439"/>
      <c r="R746" s="440"/>
      <c r="S746" s="440"/>
      <c r="T746" s="440"/>
      <c r="U746" s="441"/>
      <c r="V746" s="257"/>
      <c r="W746" s="442"/>
      <c r="X746" s="442"/>
      <c r="Y746" s="442"/>
      <c r="Z746" s="444"/>
      <c r="AA746" s="445"/>
      <c r="AB746" s="446"/>
      <c r="AC746" s="317" t="str">
        <f>IFERROR(VLOOKUP(Z746,【参考】数式用!$A$4:$B$54,2,FALSE),"")</f>
        <v/>
      </c>
      <c r="AD746" s="209"/>
      <c r="AE746" s="208" t="str">
        <f>IF(B746="","",IF(AO746="総合事業","数式を削除して手入力",IFERROR(INDEX(【参考】数式用!$AT$3:$AV$452,MATCH(Q746&amp;V746,【参考】数式用!$AS$3:$AS$452,0),MATCH(VLOOKUP(Z746,【参考】数式用!$AW$2:$AX$53,2,FALSE),【参考】数式用!$AT$2:$AV$2,0)),10)))</f>
        <v/>
      </c>
    </row>
    <row r="747" spans="1:31" ht="49.8" customHeight="1">
      <c r="A747" s="431">
        <f t="shared" si="13"/>
        <v>698</v>
      </c>
      <c r="B747" s="433"/>
      <c r="C747" s="434"/>
      <c r="D747" s="434"/>
      <c r="E747" s="434"/>
      <c r="F747" s="434"/>
      <c r="G747" s="434"/>
      <c r="H747" s="434"/>
      <c r="I747" s="434"/>
      <c r="J747" s="434"/>
      <c r="K747" s="435"/>
      <c r="L747" s="436"/>
      <c r="M747" s="437"/>
      <c r="N747" s="437"/>
      <c r="O747" s="437"/>
      <c r="P747" s="438"/>
      <c r="Q747" s="439"/>
      <c r="R747" s="440"/>
      <c r="S747" s="440"/>
      <c r="T747" s="440"/>
      <c r="U747" s="441"/>
      <c r="V747" s="257"/>
      <c r="W747" s="442"/>
      <c r="X747" s="442"/>
      <c r="Y747" s="442"/>
      <c r="Z747" s="443"/>
      <c r="AA747" s="443"/>
      <c r="AB747" s="443"/>
      <c r="AC747" s="317" t="str">
        <f>IFERROR(VLOOKUP(Z747,【参考】数式用!$A$4:$B$54,2,FALSE),"")</f>
        <v/>
      </c>
      <c r="AD747" s="209"/>
      <c r="AE747" s="208" t="str">
        <f>IF(B747="","",IF(AO747="総合事業","数式を削除して手入力",IFERROR(INDEX(【参考】数式用!$AT$3:$AV$452,MATCH(Q747&amp;V747,【参考】数式用!$AS$3:$AS$452,0),MATCH(VLOOKUP(Z747,【参考】数式用!$AW$2:$AX$53,2,FALSE),【参考】数式用!$AT$2:$AV$2,0)),10)))</f>
        <v/>
      </c>
    </row>
    <row r="748" spans="1:31" ht="49.8" customHeight="1">
      <c r="A748" s="431">
        <f t="shared" si="13"/>
        <v>699</v>
      </c>
      <c r="B748" s="433"/>
      <c r="C748" s="434"/>
      <c r="D748" s="434"/>
      <c r="E748" s="434"/>
      <c r="F748" s="434"/>
      <c r="G748" s="434"/>
      <c r="H748" s="434"/>
      <c r="I748" s="434"/>
      <c r="J748" s="434"/>
      <c r="K748" s="435"/>
      <c r="L748" s="436"/>
      <c r="M748" s="437"/>
      <c r="N748" s="437"/>
      <c r="O748" s="437"/>
      <c r="P748" s="438"/>
      <c r="Q748" s="439"/>
      <c r="R748" s="440"/>
      <c r="S748" s="440"/>
      <c r="T748" s="440"/>
      <c r="U748" s="441"/>
      <c r="V748" s="257"/>
      <c r="W748" s="442"/>
      <c r="X748" s="442"/>
      <c r="Y748" s="442"/>
      <c r="Z748" s="443"/>
      <c r="AA748" s="443"/>
      <c r="AB748" s="443"/>
      <c r="AC748" s="317" t="str">
        <f>IFERROR(VLOOKUP(Z748,【参考】数式用!$A$4:$B$54,2,FALSE),"")</f>
        <v/>
      </c>
      <c r="AD748" s="209"/>
      <c r="AE748" s="208" t="str">
        <f>IF(B748="","",IF(AO748="総合事業","数式を削除して手入力",IFERROR(INDEX(【参考】数式用!$AT$3:$AV$452,MATCH(Q748&amp;V748,【参考】数式用!$AS$3:$AS$452,0),MATCH(VLOOKUP(Z748,【参考】数式用!$AW$2:$AX$53,2,FALSE),【参考】数式用!$AT$2:$AV$2,0)),10)))</f>
        <v/>
      </c>
    </row>
    <row r="749" spans="1:31" ht="49.8" customHeight="1">
      <c r="A749" s="431">
        <f t="shared" si="13"/>
        <v>700</v>
      </c>
      <c r="B749" s="433"/>
      <c r="C749" s="434"/>
      <c r="D749" s="434"/>
      <c r="E749" s="434"/>
      <c r="F749" s="434"/>
      <c r="G749" s="434"/>
      <c r="H749" s="434"/>
      <c r="I749" s="434"/>
      <c r="J749" s="434"/>
      <c r="K749" s="435"/>
      <c r="L749" s="436"/>
      <c r="M749" s="437"/>
      <c r="N749" s="437"/>
      <c r="O749" s="437"/>
      <c r="P749" s="438"/>
      <c r="Q749" s="439"/>
      <c r="R749" s="440"/>
      <c r="S749" s="440"/>
      <c r="T749" s="440"/>
      <c r="U749" s="441"/>
      <c r="V749" s="257"/>
      <c r="W749" s="442"/>
      <c r="X749" s="442"/>
      <c r="Y749" s="442"/>
      <c r="Z749" s="443"/>
      <c r="AA749" s="443"/>
      <c r="AB749" s="443"/>
      <c r="AC749" s="317" t="str">
        <f>IFERROR(VLOOKUP(Z749,【参考】数式用!$A$4:$B$54,2,FALSE),"")</f>
        <v/>
      </c>
      <c r="AD749" s="209"/>
      <c r="AE749" s="208" t="str">
        <f>IF(B749="","",IF(AO749="総合事業","数式を削除して手入力",IFERROR(INDEX(【参考】数式用!$AT$3:$AV$452,MATCH(Q749&amp;V749,【参考】数式用!$AS$3:$AS$452,0),MATCH(VLOOKUP(Z749,【参考】数式用!$AW$2:$AX$53,2,FALSE),【参考】数式用!$AT$2:$AV$2,0)),10)))</f>
        <v/>
      </c>
    </row>
    <row r="750" spans="1:31" ht="49.8" customHeight="1">
      <c r="A750" s="431">
        <f t="shared" si="13"/>
        <v>701</v>
      </c>
      <c r="B750" s="433"/>
      <c r="C750" s="434"/>
      <c r="D750" s="434"/>
      <c r="E750" s="434"/>
      <c r="F750" s="434"/>
      <c r="G750" s="434"/>
      <c r="H750" s="434"/>
      <c r="I750" s="434"/>
      <c r="J750" s="434"/>
      <c r="K750" s="435"/>
      <c r="L750" s="436"/>
      <c r="M750" s="437"/>
      <c r="N750" s="437"/>
      <c r="O750" s="437"/>
      <c r="P750" s="438"/>
      <c r="Q750" s="439"/>
      <c r="R750" s="440"/>
      <c r="S750" s="440"/>
      <c r="T750" s="440"/>
      <c r="U750" s="441"/>
      <c r="V750" s="257"/>
      <c r="W750" s="442"/>
      <c r="X750" s="442"/>
      <c r="Y750" s="442"/>
      <c r="Z750" s="443"/>
      <c r="AA750" s="443"/>
      <c r="AB750" s="443"/>
      <c r="AC750" s="317" t="str">
        <f>IFERROR(VLOOKUP(Z750,【参考】数式用!$A$4:$B$54,2,FALSE),"")</f>
        <v/>
      </c>
      <c r="AD750" s="209"/>
      <c r="AE750" s="208" t="str">
        <f>IF(B750="","",IF(AO750="総合事業","数式を削除して手入力",IFERROR(INDEX(【参考】数式用!$AT$3:$AV$452,MATCH(Q750&amp;V750,【参考】数式用!$AS$3:$AS$452,0),MATCH(VLOOKUP(Z750,【参考】数式用!$AW$2:$AX$53,2,FALSE),【参考】数式用!$AT$2:$AV$2,0)),10)))</f>
        <v/>
      </c>
    </row>
    <row r="751" spans="1:31" ht="49.8" customHeight="1">
      <c r="A751" s="431">
        <f t="shared" si="13"/>
        <v>702</v>
      </c>
      <c r="B751" s="433"/>
      <c r="C751" s="434"/>
      <c r="D751" s="434"/>
      <c r="E751" s="434"/>
      <c r="F751" s="434"/>
      <c r="G751" s="434"/>
      <c r="H751" s="434"/>
      <c r="I751" s="434"/>
      <c r="J751" s="434"/>
      <c r="K751" s="435"/>
      <c r="L751" s="436"/>
      <c r="M751" s="437"/>
      <c r="N751" s="437"/>
      <c r="O751" s="437"/>
      <c r="P751" s="438"/>
      <c r="Q751" s="439"/>
      <c r="R751" s="440"/>
      <c r="S751" s="440"/>
      <c r="T751" s="440"/>
      <c r="U751" s="441"/>
      <c r="V751" s="257"/>
      <c r="W751" s="442"/>
      <c r="X751" s="442"/>
      <c r="Y751" s="442"/>
      <c r="Z751" s="443"/>
      <c r="AA751" s="443"/>
      <c r="AB751" s="443"/>
      <c r="AC751" s="317" t="str">
        <f>IFERROR(VLOOKUP(Z751,【参考】数式用!$A$4:$B$54,2,FALSE),"")</f>
        <v/>
      </c>
      <c r="AD751" s="209"/>
      <c r="AE751" s="208" t="str">
        <f>IF(B751="","",IF(AO751="総合事業","数式を削除して手入力",IFERROR(INDEX(【参考】数式用!$AT$3:$AV$452,MATCH(Q751&amp;V751,【参考】数式用!$AS$3:$AS$452,0),MATCH(VLOOKUP(Z751,【参考】数式用!$AW$2:$AX$53,2,FALSE),【参考】数式用!$AT$2:$AV$2,0)),10)))</f>
        <v/>
      </c>
    </row>
    <row r="752" spans="1:31" ht="49.8" customHeight="1">
      <c r="A752" s="431">
        <f t="shared" si="13"/>
        <v>703</v>
      </c>
      <c r="B752" s="433"/>
      <c r="C752" s="434"/>
      <c r="D752" s="434"/>
      <c r="E752" s="434"/>
      <c r="F752" s="434"/>
      <c r="G752" s="434"/>
      <c r="H752" s="434"/>
      <c r="I752" s="434"/>
      <c r="J752" s="434"/>
      <c r="K752" s="435"/>
      <c r="L752" s="436"/>
      <c r="M752" s="437"/>
      <c r="N752" s="437"/>
      <c r="O752" s="437"/>
      <c r="P752" s="438"/>
      <c r="Q752" s="439"/>
      <c r="R752" s="440"/>
      <c r="S752" s="440"/>
      <c r="T752" s="440"/>
      <c r="U752" s="441"/>
      <c r="V752" s="257"/>
      <c r="W752" s="442"/>
      <c r="X752" s="442"/>
      <c r="Y752" s="442"/>
      <c r="Z752" s="443"/>
      <c r="AA752" s="443"/>
      <c r="AB752" s="443"/>
      <c r="AC752" s="317" t="str">
        <f>IFERROR(VLOOKUP(Z752,【参考】数式用!$A$4:$B$54,2,FALSE),"")</f>
        <v/>
      </c>
      <c r="AD752" s="209"/>
      <c r="AE752" s="208" t="str">
        <f>IF(B752="","",IF(AO752="総合事業","数式を削除して手入力",IFERROR(INDEX(【参考】数式用!$AT$3:$AV$452,MATCH(Q752&amp;V752,【参考】数式用!$AS$3:$AS$452,0),MATCH(VLOOKUP(Z752,【参考】数式用!$AW$2:$AX$53,2,FALSE),【参考】数式用!$AT$2:$AV$2,0)),10)))</f>
        <v/>
      </c>
    </row>
    <row r="753" spans="1:31" ht="49.8" customHeight="1">
      <c r="A753" s="431">
        <f t="shared" si="13"/>
        <v>704</v>
      </c>
      <c r="B753" s="433"/>
      <c r="C753" s="434"/>
      <c r="D753" s="434"/>
      <c r="E753" s="434"/>
      <c r="F753" s="434"/>
      <c r="G753" s="434"/>
      <c r="H753" s="434"/>
      <c r="I753" s="434"/>
      <c r="J753" s="434"/>
      <c r="K753" s="435"/>
      <c r="L753" s="436"/>
      <c r="M753" s="437"/>
      <c r="N753" s="437"/>
      <c r="O753" s="437"/>
      <c r="P753" s="438"/>
      <c r="Q753" s="439"/>
      <c r="R753" s="440"/>
      <c r="S753" s="440"/>
      <c r="T753" s="440"/>
      <c r="U753" s="441"/>
      <c r="V753" s="257"/>
      <c r="W753" s="442"/>
      <c r="X753" s="442"/>
      <c r="Y753" s="442"/>
      <c r="Z753" s="443"/>
      <c r="AA753" s="443"/>
      <c r="AB753" s="443"/>
      <c r="AC753" s="317" t="str">
        <f>IFERROR(VLOOKUP(Z753,【参考】数式用!$A$4:$B$54,2,FALSE),"")</f>
        <v/>
      </c>
      <c r="AD753" s="209"/>
      <c r="AE753" s="208" t="str">
        <f>IF(B753="","",IF(AO753="総合事業","数式を削除して手入力",IFERROR(INDEX(【参考】数式用!$AT$3:$AV$452,MATCH(Q753&amp;V753,【参考】数式用!$AS$3:$AS$452,0),MATCH(VLOOKUP(Z753,【参考】数式用!$AW$2:$AX$53,2,FALSE),【参考】数式用!$AT$2:$AV$2,0)),10)))</f>
        <v/>
      </c>
    </row>
    <row r="754" spans="1:31" ht="49.8" customHeight="1">
      <c r="A754" s="431">
        <f t="shared" si="13"/>
        <v>705</v>
      </c>
      <c r="B754" s="433"/>
      <c r="C754" s="434"/>
      <c r="D754" s="434"/>
      <c r="E754" s="434"/>
      <c r="F754" s="434"/>
      <c r="G754" s="434"/>
      <c r="H754" s="434"/>
      <c r="I754" s="434"/>
      <c r="J754" s="434"/>
      <c r="K754" s="435"/>
      <c r="L754" s="436"/>
      <c r="M754" s="437"/>
      <c r="N754" s="437"/>
      <c r="O754" s="437"/>
      <c r="P754" s="438"/>
      <c r="Q754" s="439"/>
      <c r="R754" s="440"/>
      <c r="S754" s="440"/>
      <c r="T754" s="440"/>
      <c r="U754" s="441"/>
      <c r="V754" s="257"/>
      <c r="W754" s="442"/>
      <c r="X754" s="442"/>
      <c r="Y754" s="442"/>
      <c r="Z754" s="443"/>
      <c r="AA754" s="443"/>
      <c r="AB754" s="443"/>
      <c r="AC754" s="317" t="str">
        <f>IFERROR(VLOOKUP(Z754,【参考】数式用!$A$4:$B$54,2,FALSE),"")</f>
        <v/>
      </c>
      <c r="AD754" s="209"/>
      <c r="AE754" s="208" t="str">
        <f>IF(B754="","",IF(AO754="総合事業","数式を削除して手入力",IFERROR(INDEX(【参考】数式用!$AT$3:$AV$452,MATCH(Q754&amp;V754,【参考】数式用!$AS$3:$AS$452,0),MATCH(VLOOKUP(Z754,【参考】数式用!$AW$2:$AX$53,2,FALSE),【参考】数式用!$AT$2:$AV$2,0)),10)))</f>
        <v/>
      </c>
    </row>
    <row r="755" spans="1:31" ht="49.8" customHeight="1">
      <c r="A755" s="431">
        <f t="shared" si="13"/>
        <v>706</v>
      </c>
      <c r="B755" s="433"/>
      <c r="C755" s="434"/>
      <c r="D755" s="434"/>
      <c r="E755" s="434"/>
      <c r="F755" s="434"/>
      <c r="G755" s="434"/>
      <c r="H755" s="434"/>
      <c r="I755" s="434"/>
      <c r="J755" s="434"/>
      <c r="K755" s="435"/>
      <c r="L755" s="436"/>
      <c r="M755" s="437"/>
      <c r="N755" s="437"/>
      <c r="O755" s="437"/>
      <c r="P755" s="438"/>
      <c r="Q755" s="439"/>
      <c r="R755" s="440"/>
      <c r="S755" s="440"/>
      <c r="T755" s="440"/>
      <c r="U755" s="441"/>
      <c r="V755" s="257"/>
      <c r="W755" s="442"/>
      <c r="X755" s="442"/>
      <c r="Y755" s="442"/>
      <c r="Z755" s="443"/>
      <c r="AA755" s="443"/>
      <c r="AB755" s="443"/>
      <c r="AC755" s="317" t="str">
        <f>IFERROR(VLOOKUP(Z755,【参考】数式用!$A$4:$B$54,2,FALSE),"")</f>
        <v/>
      </c>
      <c r="AD755" s="209"/>
      <c r="AE755" s="208" t="str">
        <f>IF(B755="","",IF(AO755="総合事業","数式を削除して手入力",IFERROR(INDEX(【参考】数式用!$AT$3:$AV$452,MATCH(Q755&amp;V755,【参考】数式用!$AS$3:$AS$452,0),MATCH(VLOOKUP(Z755,【参考】数式用!$AW$2:$AX$53,2,FALSE),【参考】数式用!$AT$2:$AV$2,0)),10)))</f>
        <v/>
      </c>
    </row>
    <row r="756" spans="1:31" ht="49.8" customHeight="1">
      <c r="A756" s="431">
        <f t="shared" si="13"/>
        <v>707</v>
      </c>
      <c r="B756" s="433"/>
      <c r="C756" s="434"/>
      <c r="D756" s="434"/>
      <c r="E756" s="434"/>
      <c r="F756" s="434"/>
      <c r="G756" s="434"/>
      <c r="H756" s="434"/>
      <c r="I756" s="434"/>
      <c r="J756" s="434"/>
      <c r="K756" s="435"/>
      <c r="L756" s="436"/>
      <c r="M756" s="437"/>
      <c r="N756" s="437"/>
      <c r="O756" s="437"/>
      <c r="P756" s="438"/>
      <c r="Q756" s="439"/>
      <c r="R756" s="440"/>
      <c r="S756" s="440"/>
      <c r="T756" s="440"/>
      <c r="U756" s="441"/>
      <c r="V756" s="257"/>
      <c r="W756" s="442"/>
      <c r="X756" s="442"/>
      <c r="Y756" s="442"/>
      <c r="Z756" s="443"/>
      <c r="AA756" s="443"/>
      <c r="AB756" s="443"/>
      <c r="AC756" s="317" t="str">
        <f>IFERROR(VLOOKUP(Z756,【参考】数式用!$A$4:$B$54,2,FALSE),"")</f>
        <v/>
      </c>
      <c r="AD756" s="209"/>
      <c r="AE756" s="208" t="str">
        <f>IF(B756="","",IF(AO756="総合事業","数式を削除して手入力",IFERROR(INDEX(【参考】数式用!$AT$3:$AV$452,MATCH(Q756&amp;V756,【参考】数式用!$AS$3:$AS$452,0),MATCH(VLOOKUP(Z756,【参考】数式用!$AW$2:$AX$53,2,FALSE),【参考】数式用!$AT$2:$AV$2,0)),10)))</f>
        <v/>
      </c>
    </row>
    <row r="757" spans="1:31" ht="49.8" customHeight="1">
      <c r="A757" s="431">
        <f t="shared" si="13"/>
        <v>708</v>
      </c>
      <c r="B757" s="433"/>
      <c r="C757" s="434"/>
      <c r="D757" s="434"/>
      <c r="E757" s="434"/>
      <c r="F757" s="434"/>
      <c r="G757" s="434"/>
      <c r="H757" s="434"/>
      <c r="I757" s="434"/>
      <c r="J757" s="434"/>
      <c r="K757" s="435"/>
      <c r="L757" s="436"/>
      <c r="M757" s="437"/>
      <c r="N757" s="437"/>
      <c r="O757" s="437"/>
      <c r="P757" s="438"/>
      <c r="Q757" s="439"/>
      <c r="R757" s="440"/>
      <c r="S757" s="440"/>
      <c r="T757" s="440"/>
      <c r="U757" s="441"/>
      <c r="V757" s="257"/>
      <c r="W757" s="442"/>
      <c r="X757" s="442"/>
      <c r="Y757" s="442"/>
      <c r="Z757" s="443"/>
      <c r="AA757" s="443"/>
      <c r="AB757" s="443"/>
      <c r="AC757" s="317" t="str">
        <f>IFERROR(VLOOKUP(Z757,【参考】数式用!$A$4:$B$54,2,FALSE),"")</f>
        <v/>
      </c>
      <c r="AD757" s="209"/>
      <c r="AE757" s="208" t="str">
        <f>IF(B757="","",IF(AO757="総合事業","数式を削除して手入力",IFERROR(INDEX(【参考】数式用!$AT$3:$AV$452,MATCH(Q757&amp;V757,【参考】数式用!$AS$3:$AS$452,0),MATCH(VLOOKUP(Z757,【参考】数式用!$AW$2:$AX$53,2,FALSE),【参考】数式用!$AT$2:$AV$2,0)),10)))</f>
        <v/>
      </c>
    </row>
    <row r="758" spans="1:31" ht="49.8" customHeight="1">
      <c r="A758" s="431">
        <f t="shared" si="13"/>
        <v>709</v>
      </c>
      <c r="B758" s="433"/>
      <c r="C758" s="434"/>
      <c r="D758" s="434"/>
      <c r="E758" s="434"/>
      <c r="F758" s="434"/>
      <c r="G758" s="434"/>
      <c r="H758" s="434"/>
      <c r="I758" s="434"/>
      <c r="J758" s="434"/>
      <c r="K758" s="435"/>
      <c r="L758" s="436"/>
      <c r="M758" s="437"/>
      <c r="N758" s="437"/>
      <c r="O758" s="437"/>
      <c r="P758" s="438"/>
      <c r="Q758" s="439"/>
      <c r="R758" s="440"/>
      <c r="S758" s="440"/>
      <c r="T758" s="440"/>
      <c r="U758" s="441"/>
      <c r="V758" s="257"/>
      <c r="W758" s="442"/>
      <c r="X758" s="442"/>
      <c r="Y758" s="442"/>
      <c r="Z758" s="443"/>
      <c r="AA758" s="443"/>
      <c r="AB758" s="443"/>
      <c r="AC758" s="317" t="str">
        <f>IFERROR(VLOOKUP(Z758,【参考】数式用!$A$4:$B$54,2,FALSE),"")</f>
        <v/>
      </c>
      <c r="AD758" s="209"/>
      <c r="AE758" s="208" t="str">
        <f>IF(B758="","",IF(AO758="総合事業","数式を削除して手入力",IFERROR(INDEX(【参考】数式用!$AT$3:$AV$452,MATCH(Q758&amp;V758,【参考】数式用!$AS$3:$AS$452,0),MATCH(VLOOKUP(Z758,【参考】数式用!$AW$2:$AX$53,2,FALSE),【参考】数式用!$AT$2:$AV$2,0)),10)))</f>
        <v/>
      </c>
    </row>
    <row r="759" spans="1:31" ht="49.8" customHeight="1">
      <c r="A759" s="431">
        <f t="shared" si="13"/>
        <v>710</v>
      </c>
      <c r="B759" s="433"/>
      <c r="C759" s="434"/>
      <c r="D759" s="434"/>
      <c r="E759" s="434"/>
      <c r="F759" s="434"/>
      <c r="G759" s="434"/>
      <c r="H759" s="434"/>
      <c r="I759" s="434"/>
      <c r="J759" s="434"/>
      <c r="K759" s="435"/>
      <c r="L759" s="436"/>
      <c r="M759" s="437"/>
      <c r="N759" s="437"/>
      <c r="O759" s="437"/>
      <c r="P759" s="438"/>
      <c r="Q759" s="439"/>
      <c r="R759" s="440"/>
      <c r="S759" s="440"/>
      <c r="T759" s="440"/>
      <c r="U759" s="441"/>
      <c r="V759" s="257"/>
      <c r="W759" s="442"/>
      <c r="X759" s="442"/>
      <c r="Y759" s="442"/>
      <c r="Z759" s="444"/>
      <c r="AA759" s="445"/>
      <c r="AB759" s="446"/>
      <c r="AC759" s="317" t="str">
        <f>IFERROR(VLOOKUP(Z759,【参考】数式用!$A$4:$B$54,2,FALSE),"")</f>
        <v/>
      </c>
      <c r="AD759" s="209"/>
      <c r="AE759" s="208" t="str">
        <f>IF(B759="","",IF(AO759="総合事業","数式を削除して手入力",IFERROR(INDEX(【参考】数式用!$AT$3:$AV$452,MATCH(Q759&amp;V759,【参考】数式用!$AS$3:$AS$452,0),MATCH(VLOOKUP(Z759,【参考】数式用!$AW$2:$AX$53,2,FALSE),【参考】数式用!$AT$2:$AV$2,0)),10)))</f>
        <v/>
      </c>
    </row>
    <row r="760" spans="1:31" ht="49.8" customHeight="1">
      <c r="A760" s="431">
        <f t="shared" si="13"/>
        <v>711</v>
      </c>
      <c r="B760" s="433"/>
      <c r="C760" s="434"/>
      <c r="D760" s="434"/>
      <c r="E760" s="434"/>
      <c r="F760" s="434"/>
      <c r="G760" s="434"/>
      <c r="H760" s="434"/>
      <c r="I760" s="434"/>
      <c r="J760" s="434"/>
      <c r="K760" s="435"/>
      <c r="L760" s="436"/>
      <c r="M760" s="437"/>
      <c r="N760" s="437"/>
      <c r="O760" s="437"/>
      <c r="P760" s="438"/>
      <c r="Q760" s="439"/>
      <c r="R760" s="440"/>
      <c r="S760" s="440"/>
      <c r="T760" s="440"/>
      <c r="U760" s="441"/>
      <c r="V760" s="257"/>
      <c r="W760" s="442"/>
      <c r="X760" s="442"/>
      <c r="Y760" s="442"/>
      <c r="Z760" s="443"/>
      <c r="AA760" s="443"/>
      <c r="AB760" s="443"/>
      <c r="AC760" s="317" t="str">
        <f>IFERROR(VLOOKUP(Z760,【参考】数式用!$A$4:$B$54,2,FALSE),"")</f>
        <v/>
      </c>
      <c r="AD760" s="209"/>
      <c r="AE760" s="208" t="str">
        <f>IF(B760="","",IF(AO760="総合事業","数式を削除して手入力",IFERROR(INDEX(【参考】数式用!$AT$3:$AV$452,MATCH(Q760&amp;V760,【参考】数式用!$AS$3:$AS$452,0),MATCH(VLOOKUP(Z760,【参考】数式用!$AW$2:$AX$53,2,FALSE),【参考】数式用!$AT$2:$AV$2,0)),10)))</f>
        <v/>
      </c>
    </row>
    <row r="761" spans="1:31" ht="49.8" customHeight="1">
      <c r="A761" s="431">
        <f t="shared" si="13"/>
        <v>712</v>
      </c>
      <c r="B761" s="433"/>
      <c r="C761" s="434"/>
      <c r="D761" s="434"/>
      <c r="E761" s="434"/>
      <c r="F761" s="434"/>
      <c r="G761" s="434"/>
      <c r="H761" s="434"/>
      <c r="I761" s="434"/>
      <c r="J761" s="434"/>
      <c r="K761" s="435"/>
      <c r="L761" s="436"/>
      <c r="M761" s="437"/>
      <c r="N761" s="437"/>
      <c r="O761" s="437"/>
      <c r="P761" s="438"/>
      <c r="Q761" s="439"/>
      <c r="R761" s="440"/>
      <c r="S761" s="440"/>
      <c r="T761" s="440"/>
      <c r="U761" s="441"/>
      <c r="V761" s="257"/>
      <c r="W761" s="442"/>
      <c r="X761" s="442"/>
      <c r="Y761" s="442"/>
      <c r="Z761" s="442"/>
      <c r="AA761" s="442"/>
      <c r="AB761" s="442"/>
      <c r="AC761" s="317" t="str">
        <f>IFERROR(VLOOKUP(Z761,【参考】数式用!$A$4:$B$54,2,FALSE),"")</f>
        <v/>
      </c>
      <c r="AD761" s="209"/>
      <c r="AE761" s="208" t="str">
        <f>IF(B761="","",IF(AO761="総合事業","数式を削除して手入力",IFERROR(INDEX(【参考】数式用!$AT$3:$AV$452,MATCH(Q761&amp;V761,【参考】数式用!$AS$3:$AS$452,0),MATCH(VLOOKUP(Z761,【参考】数式用!$AW$2:$AX$53,2,FALSE),【参考】数式用!$AT$2:$AV$2,0)),10)))</f>
        <v/>
      </c>
    </row>
    <row r="762" spans="1:31" ht="49.8" customHeight="1">
      <c r="A762" s="431">
        <f t="shared" si="13"/>
        <v>713</v>
      </c>
      <c r="B762" s="433"/>
      <c r="C762" s="434"/>
      <c r="D762" s="434"/>
      <c r="E762" s="434"/>
      <c r="F762" s="434"/>
      <c r="G762" s="434"/>
      <c r="H762" s="434"/>
      <c r="I762" s="434"/>
      <c r="J762" s="434"/>
      <c r="K762" s="435"/>
      <c r="L762" s="436"/>
      <c r="M762" s="437"/>
      <c r="N762" s="437"/>
      <c r="O762" s="437"/>
      <c r="P762" s="438"/>
      <c r="Q762" s="439"/>
      <c r="R762" s="440"/>
      <c r="S762" s="440"/>
      <c r="T762" s="440"/>
      <c r="U762" s="441"/>
      <c r="V762" s="257"/>
      <c r="W762" s="442"/>
      <c r="X762" s="442"/>
      <c r="Y762" s="442"/>
      <c r="Z762" s="443"/>
      <c r="AA762" s="443"/>
      <c r="AB762" s="443"/>
      <c r="AC762" s="317" t="str">
        <f>IFERROR(VLOOKUP(Z762,【参考】数式用!$A$4:$B$54,2,FALSE),"")</f>
        <v/>
      </c>
      <c r="AD762" s="209"/>
      <c r="AE762" s="208" t="str">
        <f>IF(B762="","",IF(AO762="総合事業","数式を削除して手入力",IFERROR(INDEX(【参考】数式用!$AT$3:$AV$452,MATCH(Q762&amp;V762,【参考】数式用!$AS$3:$AS$452,0),MATCH(VLOOKUP(Z762,【参考】数式用!$AW$2:$AX$53,2,FALSE),【参考】数式用!$AT$2:$AV$2,0)),10)))</f>
        <v/>
      </c>
    </row>
    <row r="763" spans="1:31" ht="49.8" customHeight="1">
      <c r="A763" s="431">
        <f t="shared" si="13"/>
        <v>714</v>
      </c>
      <c r="B763" s="433"/>
      <c r="C763" s="434"/>
      <c r="D763" s="434"/>
      <c r="E763" s="434"/>
      <c r="F763" s="434"/>
      <c r="G763" s="434"/>
      <c r="H763" s="434"/>
      <c r="I763" s="434"/>
      <c r="J763" s="434"/>
      <c r="K763" s="435"/>
      <c r="L763" s="436"/>
      <c r="M763" s="437"/>
      <c r="N763" s="437"/>
      <c r="O763" s="437"/>
      <c r="P763" s="438"/>
      <c r="Q763" s="439"/>
      <c r="R763" s="440"/>
      <c r="S763" s="440"/>
      <c r="T763" s="440"/>
      <c r="U763" s="441"/>
      <c r="V763" s="257"/>
      <c r="W763" s="442"/>
      <c r="X763" s="442"/>
      <c r="Y763" s="442"/>
      <c r="Z763" s="443"/>
      <c r="AA763" s="443"/>
      <c r="AB763" s="443"/>
      <c r="AC763" s="317" t="str">
        <f>IFERROR(VLOOKUP(Z763,【参考】数式用!$A$4:$B$54,2,FALSE),"")</f>
        <v/>
      </c>
      <c r="AD763" s="209"/>
      <c r="AE763" s="208" t="str">
        <f>IF(B763="","",IF(AO763="総合事業","数式を削除して手入力",IFERROR(INDEX(【参考】数式用!$AT$3:$AV$452,MATCH(Q763&amp;V763,【参考】数式用!$AS$3:$AS$452,0),MATCH(VLOOKUP(Z763,【参考】数式用!$AW$2:$AX$53,2,FALSE),【参考】数式用!$AT$2:$AV$2,0)),10)))</f>
        <v/>
      </c>
    </row>
    <row r="764" spans="1:31" ht="49.8" customHeight="1">
      <c r="A764" s="431">
        <f t="shared" si="13"/>
        <v>715</v>
      </c>
      <c r="B764" s="433"/>
      <c r="C764" s="434"/>
      <c r="D764" s="434"/>
      <c r="E764" s="434"/>
      <c r="F764" s="434"/>
      <c r="G764" s="434"/>
      <c r="H764" s="434"/>
      <c r="I764" s="434"/>
      <c r="J764" s="434"/>
      <c r="K764" s="435"/>
      <c r="L764" s="436"/>
      <c r="M764" s="437"/>
      <c r="N764" s="437"/>
      <c r="O764" s="437"/>
      <c r="P764" s="438"/>
      <c r="Q764" s="439"/>
      <c r="R764" s="440"/>
      <c r="S764" s="440"/>
      <c r="T764" s="440"/>
      <c r="U764" s="441"/>
      <c r="V764" s="257"/>
      <c r="W764" s="442"/>
      <c r="X764" s="442"/>
      <c r="Y764" s="442"/>
      <c r="Z764" s="443"/>
      <c r="AA764" s="443"/>
      <c r="AB764" s="443"/>
      <c r="AC764" s="317" t="str">
        <f>IFERROR(VLOOKUP(Z764,【参考】数式用!$A$4:$B$54,2,FALSE),"")</f>
        <v/>
      </c>
      <c r="AD764" s="209"/>
      <c r="AE764" s="208" t="str">
        <f>IF(B764="","",IF(AO764="総合事業","数式を削除して手入力",IFERROR(INDEX(【参考】数式用!$AT$3:$AV$452,MATCH(Q764&amp;V764,【参考】数式用!$AS$3:$AS$452,0),MATCH(VLOOKUP(Z764,【参考】数式用!$AW$2:$AX$53,2,FALSE),【参考】数式用!$AT$2:$AV$2,0)),10)))</f>
        <v/>
      </c>
    </row>
    <row r="765" spans="1:31" ht="49.8" customHeight="1">
      <c r="A765" s="431">
        <f t="shared" si="13"/>
        <v>716</v>
      </c>
      <c r="B765" s="433"/>
      <c r="C765" s="434"/>
      <c r="D765" s="434"/>
      <c r="E765" s="434"/>
      <c r="F765" s="434"/>
      <c r="G765" s="434"/>
      <c r="H765" s="434"/>
      <c r="I765" s="434"/>
      <c r="J765" s="434"/>
      <c r="K765" s="435"/>
      <c r="L765" s="436"/>
      <c r="M765" s="437"/>
      <c r="N765" s="437"/>
      <c r="O765" s="437"/>
      <c r="P765" s="438"/>
      <c r="Q765" s="439"/>
      <c r="R765" s="440"/>
      <c r="S765" s="440"/>
      <c r="T765" s="440"/>
      <c r="U765" s="441"/>
      <c r="V765" s="257"/>
      <c r="W765" s="442"/>
      <c r="X765" s="442"/>
      <c r="Y765" s="442"/>
      <c r="Z765" s="443"/>
      <c r="AA765" s="443"/>
      <c r="AB765" s="443"/>
      <c r="AC765" s="317" t="str">
        <f>IFERROR(VLOOKUP(Z765,【参考】数式用!$A$4:$B$54,2,FALSE),"")</f>
        <v/>
      </c>
      <c r="AD765" s="209"/>
      <c r="AE765" s="208" t="str">
        <f>IF(B765="","",IF(AO765="総合事業","数式を削除して手入力",IFERROR(INDEX(【参考】数式用!$AT$3:$AV$452,MATCH(Q765&amp;V765,【参考】数式用!$AS$3:$AS$452,0),MATCH(VLOOKUP(Z765,【参考】数式用!$AW$2:$AX$53,2,FALSE),【参考】数式用!$AT$2:$AV$2,0)),10)))</f>
        <v/>
      </c>
    </row>
    <row r="766" spans="1:31" ht="49.8" customHeight="1">
      <c r="A766" s="431">
        <f t="shared" si="13"/>
        <v>717</v>
      </c>
      <c r="B766" s="433"/>
      <c r="C766" s="434"/>
      <c r="D766" s="434"/>
      <c r="E766" s="434"/>
      <c r="F766" s="434"/>
      <c r="G766" s="434"/>
      <c r="H766" s="434"/>
      <c r="I766" s="434"/>
      <c r="J766" s="434"/>
      <c r="K766" s="435"/>
      <c r="L766" s="436"/>
      <c r="M766" s="437"/>
      <c r="N766" s="437"/>
      <c r="O766" s="437"/>
      <c r="P766" s="438"/>
      <c r="Q766" s="439"/>
      <c r="R766" s="440"/>
      <c r="S766" s="440"/>
      <c r="T766" s="440"/>
      <c r="U766" s="441"/>
      <c r="V766" s="257"/>
      <c r="W766" s="442"/>
      <c r="X766" s="442"/>
      <c r="Y766" s="442"/>
      <c r="Z766" s="443"/>
      <c r="AA766" s="443"/>
      <c r="AB766" s="443"/>
      <c r="AC766" s="317" t="str">
        <f>IFERROR(VLOOKUP(Z766,【参考】数式用!$A$4:$B$54,2,FALSE),"")</f>
        <v/>
      </c>
      <c r="AD766" s="209"/>
      <c r="AE766" s="208" t="str">
        <f>IF(B766="","",IF(AO766="総合事業","数式を削除して手入力",IFERROR(INDEX(【参考】数式用!$AT$3:$AV$452,MATCH(Q766&amp;V766,【参考】数式用!$AS$3:$AS$452,0),MATCH(VLOOKUP(Z766,【参考】数式用!$AW$2:$AX$53,2,FALSE),【参考】数式用!$AT$2:$AV$2,0)),10)))</f>
        <v/>
      </c>
    </row>
    <row r="767" spans="1:31" ht="49.8" customHeight="1">
      <c r="A767" s="431">
        <f t="shared" si="13"/>
        <v>718</v>
      </c>
      <c r="B767" s="433"/>
      <c r="C767" s="434"/>
      <c r="D767" s="434"/>
      <c r="E767" s="434"/>
      <c r="F767" s="434"/>
      <c r="G767" s="434"/>
      <c r="H767" s="434"/>
      <c r="I767" s="434"/>
      <c r="J767" s="434"/>
      <c r="K767" s="435"/>
      <c r="L767" s="436"/>
      <c r="M767" s="437"/>
      <c r="N767" s="437"/>
      <c r="O767" s="437"/>
      <c r="P767" s="438"/>
      <c r="Q767" s="439"/>
      <c r="R767" s="440"/>
      <c r="S767" s="440"/>
      <c r="T767" s="440"/>
      <c r="U767" s="441"/>
      <c r="V767" s="257"/>
      <c r="W767" s="442"/>
      <c r="X767" s="442"/>
      <c r="Y767" s="442"/>
      <c r="Z767" s="443"/>
      <c r="AA767" s="443"/>
      <c r="AB767" s="443"/>
      <c r="AC767" s="317" t="str">
        <f>IFERROR(VLOOKUP(Z767,【参考】数式用!$A$4:$B$54,2,FALSE),"")</f>
        <v/>
      </c>
      <c r="AD767" s="209"/>
      <c r="AE767" s="208" t="str">
        <f>IF(B767="","",IF(AO767="総合事業","数式を削除して手入力",IFERROR(INDEX(【参考】数式用!$AT$3:$AV$452,MATCH(Q767&amp;V767,【参考】数式用!$AS$3:$AS$452,0),MATCH(VLOOKUP(Z767,【参考】数式用!$AW$2:$AX$53,2,FALSE),【参考】数式用!$AT$2:$AV$2,0)),10)))</f>
        <v/>
      </c>
    </row>
    <row r="768" spans="1:31" ht="49.8" customHeight="1">
      <c r="A768" s="431">
        <f t="shared" si="13"/>
        <v>719</v>
      </c>
      <c r="B768" s="433"/>
      <c r="C768" s="434"/>
      <c r="D768" s="434"/>
      <c r="E768" s="434"/>
      <c r="F768" s="434"/>
      <c r="G768" s="434"/>
      <c r="H768" s="434"/>
      <c r="I768" s="434"/>
      <c r="J768" s="434"/>
      <c r="K768" s="435"/>
      <c r="L768" s="436"/>
      <c r="M768" s="437"/>
      <c r="N768" s="437"/>
      <c r="O768" s="437"/>
      <c r="P768" s="438"/>
      <c r="Q768" s="439"/>
      <c r="R768" s="440"/>
      <c r="S768" s="440"/>
      <c r="T768" s="440"/>
      <c r="U768" s="441"/>
      <c r="V768" s="257"/>
      <c r="W768" s="442"/>
      <c r="X768" s="442"/>
      <c r="Y768" s="442"/>
      <c r="Z768" s="443"/>
      <c r="AA768" s="443"/>
      <c r="AB768" s="443"/>
      <c r="AC768" s="317" t="str">
        <f>IFERROR(VLOOKUP(Z768,【参考】数式用!$A$4:$B$54,2,FALSE),"")</f>
        <v/>
      </c>
      <c r="AD768" s="209"/>
      <c r="AE768" s="208" t="str">
        <f>IF(B768="","",IF(AO768="総合事業","数式を削除して手入力",IFERROR(INDEX(【参考】数式用!$AT$3:$AV$452,MATCH(Q768&amp;V768,【参考】数式用!$AS$3:$AS$452,0),MATCH(VLOOKUP(Z768,【参考】数式用!$AW$2:$AX$53,2,FALSE),【参考】数式用!$AT$2:$AV$2,0)),10)))</f>
        <v/>
      </c>
    </row>
    <row r="769" spans="1:31" ht="49.8" customHeight="1">
      <c r="A769" s="431">
        <f t="shared" si="13"/>
        <v>720</v>
      </c>
      <c r="B769" s="433"/>
      <c r="C769" s="434"/>
      <c r="D769" s="434"/>
      <c r="E769" s="434"/>
      <c r="F769" s="434"/>
      <c r="G769" s="434"/>
      <c r="H769" s="434"/>
      <c r="I769" s="434"/>
      <c r="J769" s="434"/>
      <c r="K769" s="435"/>
      <c r="L769" s="436"/>
      <c r="M769" s="437"/>
      <c r="N769" s="437"/>
      <c r="O769" s="437"/>
      <c r="P769" s="438"/>
      <c r="Q769" s="439"/>
      <c r="R769" s="440"/>
      <c r="S769" s="440"/>
      <c r="T769" s="440"/>
      <c r="U769" s="441"/>
      <c r="V769" s="257"/>
      <c r="W769" s="442"/>
      <c r="X769" s="442"/>
      <c r="Y769" s="442"/>
      <c r="Z769" s="443"/>
      <c r="AA769" s="443"/>
      <c r="AB769" s="443"/>
      <c r="AC769" s="317" t="str">
        <f>IFERROR(VLOOKUP(Z769,【参考】数式用!$A$4:$B$54,2,FALSE),"")</f>
        <v/>
      </c>
      <c r="AD769" s="209"/>
      <c r="AE769" s="208" t="str">
        <f>IF(B769="","",IF(AO769="総合事業","数式を削除して手入力",IFERROR(INDEX(【参考】数式用!$AT$3:$AV$452,MATCH(Q769&amp;V769,【参考】数式用!$AS$3:$AS$452,0),MATCH(VLOOKUP(Z769,【参考】数式用!$AW$2:$AX$53,2,FALSE),【参考】数式用!$AT$2:$AV$2,0)),10)))</f>
        <v/>
      </c>
    </row>
    <row r="770" spans="1:31" ht="49.8" customHeight="1">
      <c r="A770" s="431">
        <f t="shared" si="13"/>
        <v>721</v>
      </c>
      <c r="B770" s="433"/>
      <c r="C770" s="434"/>
      <c r="D770" s="434"/>
      <c r="E770" s="434"/>
      <c r="F770" s="434"/>
      <c r="G770" s="434"/>
      <c r="H770" s="434"/>
      <c r="I770" s="434"/>
      <c r="J770" s="434"/>
      <c r="K770" s="435"/>
      <c r="L770" s="436"/>
      <c r="M770" s="437"/>
      <c r="N770" s="437"/>
      <c r="O770" s="437"/>
      <c r="P770" s="438"/>
      <c r="Q770" s="439"/>
      <c r="R770" s="440"/>
      <c r="S770" s="440"/>
      <c r="T770" s="440"/>
      <c r="U770" s="441"/>
      <c r="V770" s="257"/>
      <c r="W770" s="442"/>
      <c r="X770" s="442"/>
      <c r="Y770" s="442"/>
      <c r="Z770" s="443"/>
      <c r="AA770" s="443"/>
      <c r="AB770" s="443"/>
      <c r="AC770" s="317" t="str">
        <f>IFERROR(VLOOKUP(Z770,【参考】数式用!$A$4:$B$54,2,FALSE),"")</f>
        <v/>
      </c>
      <c r="AD770" s="209"/>
      <c r="AE770" s="208" t="str">
        <f>IF(B770="","",IF(AO770="総合事業","数式を削除して手入力",IFERROR(INDEX(【参考】数式用!$AT$3:$AV$452,MATCH(Q770&amp;V770,【参考】数式用!$AS$3:$AS$452,0),MATCH(VLOOKUP(Z770,【参考】数式用!$AW$2:$AX$53,2,FALSE),【参考】数式用!$AT$2:$AV$2,0)),10)))</f>
        <v/>
      </c>
    </row>
    <row r="771" spans="1:31" ht="49.8" customHeight="1">
      <c r="A771" s="431">
        <f t="shared" si="13"/>
        <v>722</v>
      </c>
      <c r="B771" s="433"/>
      <c r="C771" s="434"/>
      <c r="D771" s="434"/>
      <c r="E771" s="434"/>
      <c r="F771" s="434"/>
      <c r="G771" s="434"/>
      <c r="H771" s="434"/>
      <c r="I771" s="434"/>
      <c r="J771" s="434"/>
      <c r="K771" s="435"/>
      <c r="L771" s="436"/>
      <c r="M771" s="437"/>
      <c r="N771" s="437"/>
      <c r="O771" s="437"/>
      <c r="P771" s="438"/>
      <c r="Q771" s="439"/>
      <c r="R771" s="440"/>
      <c r="S771" s="440"/>
      <c r="T771" s="440"/>
      <c r="U771" s="441"/>
      <c r="V771" s="257"/>
      <c r="W771" s="442"/>
      <c r="X771" s="442"/>
      <c r="Y771" s="442"/>
      <c r="Z771" s="443"/>
      <c r="AA771" s="443"/>
      <c r="AB771" s="443"/>
      <c r="AC771" s="317" t="str">
        <f>IFERROR(VLOOKUP(Z771,【参考】数式用!$A$4:$B$54,2,FALSE),"")</f>
        <v/>
      </c>
      <c r="AD771" s="209"/>
      <c r="AE771" s="208" t="str">
        <f>IF(B771="","",IF(AO771="総合事業","数式を削除して手入力",IFERROR(INDEX(【参考】数式用!$AT$3:$AV$452,MATCH(Q771&amp;V771,【参考】数式用!$AS$3:$AS$452,0),MATCH(VLOOKUP(Z771,【参考】数式用!$AW$2:$AX$53,2,FALSE),【参考】数式用!$AT$2:$AV$2,0)),10)))</f>
        <v/>
      </c>
    </row>
    <row r="772" spans="1:31" ht="49.8" customHeight="1">
      <c r="A772" s="431">
        <f t="shared" si="13"/>
        <v>723</v>
      </c>
      <c r="B772" s="433"/>
      <c r="C772" s="434"/>
      <c r="D772" s="434"/>
      <c r="E772" s="434"/>
      <c r="F772" s="434"/>
      <c r="G772" s="434"/>
      <c r="H772" s="434"/>
      <c r="I772" s="434"/>
      <c r="J772" s="434"/>
      <c r="K772" s="435"/>
      <c r="L772" s="436"/>
      <c r="M772" s="437"/>
      <c r="N772" s="437"/>
      <c r="O772" s="437"/>
      <c r="P772" s="438"/>
      <c r="Q772" s="439"/>
      <c r="R772" s="440"/>
      <c r="S772" s="440"/>
      <c r="T772" s="440"/>
      <c r="U772" s="441"/>
      <c r="V772" s="257"/>
      <c r="W772" s="442"/>
      <c r="X772" s="442"/>
      <c r="Y772" s="442"/>
      <c r="Z772" s="443"/>
      <c r="AA772" s="443"/>
      <c r="AB772" s="443"/>
      <c r="AC772" s="317" t="str">
        <f>IFERROR(VLOOKUP(Z772,【参考】数式用!$A$4:$B$54,2,FALSE),"")</f>
        <v/>
      </c>
      <c r="AD772" s="209"/>
      <c r="AE772" s="208" t="str">
        <f>IF(B772="","",IF(AO772="総合事業","数式を削除して手入力",IFERROR(INDEX(【参考】数式用!$AT$3:$AV$452,MATCH(Q772&amp;V772,【参考】数式用!$AS$3:$AS$452,0),MATCH(VLOOKUP(Z772,【参考】数式用!$AW$2:$AX$53,2,FALSE),【参考】数式用!$AT$2:$AV$2,0)),10)))</f>
        <v/>
      </c>
    </row>
    <row r="773" spans="1:31" ht="49.8" customHeight="1">
      <c r="A773" s="431">
        <f t="shared" si="13"/>
        <v>724</v>
      </c>
      <c r="B773" s="433"/>
      <c r="C773" s="434"/>
      <c r="D773" s="434"/>
      <c r="E773" s="434"/>
      <c r="F773" s="434"/>
      <c r="G773" s="434"/>
      <c r="H773" s="434"/>
      <c r="I773" s="434"/>
      <c r="J773" s="434"/>
      <c r="K773" s="435"/>
      <c r="L773" s="436"/>
      <c r="M773" s="437"/>
      <c r="N773" s="437"/>
      <c r="O773" s="437"/>
      <c r="P773" s="438"/>
      <c r="Q773" s="439"/>
      <c r="R773" s="440"/>
      <c r="S773" s="440"/>
      <c r="T773" s="440"/>
      <c r="U773" s="441"/>
      <c r="V773" s="257"/>
      <c r="W773" s="442"/>
      <c r="X773" s="442"/>
      <c r="Y773" s="442"/>
      <c r="Z773" s="443"/>
      <c r="AA773" s="443"/>
      <c r="AB773" s="443"/>
      <c r="AC773" s="317" t="str">
        <f>IFERROR(VLOOKUP(Z773,【参考】数式用!$A$4:$B$54,2,FALSE),"")</f>
        <v/>
      </c>
      <c r="AD773" s="209"/>
      <c r="AE773" s="208" t="str">
        <f>IF(B773="","",IF(AO773="総合事業","数式を削除して手入力",IFERROR(INDEX(【参考】数式用!$AT$3:$AV$452,MATCH(Q773&amp;V773,【参考】数式用!$AS$3:$AS$452,0),MATCH(VLOOKUP(Z773,【参考】数式用!$AW$2:$AX$53,2,FALSE),【参考】数式用!$AT$2:$AV$2,0)),10)))</f>
        <v/>
      </c>
    </row>
    <row r="774" spans="1:31" ht="49.8" customHeight="1">
      <c r="A774" s="431">
        <f t="shared" si="13"/>
        <v>725</v>
      </c>
      <c r="B774" s="433"/>
      <c r="C774" s="434"/>
      <c r="D774" s="434"/>
      <c r="E774" s="434"/>
      <c r="F774" s="434"/>
      <c r="G774" s="434"/>
      <c r="H774" s="434"/>
      <c r="I774" s="434"/>
      <c r="J774" s="434"/>
      <c r="K774" s="435"/>
      <c r="L774" s="436"/>
      <c r="M774" s="437"/>
      <c r="N774" s="437"/>
      <c r="O774" s="437"/>
      <c r="P774" s="438"/>
      <c r="Q774" s="439"/>
      <c r="R774" s="440"/>
      <c r="S774" s="440"/>
      <c r="T774" s="440"/>
      <c r="U774" s="441"/>
      <c r="V774" s="257"/>
      <c r="W774" s="442"/>
      <c r="X774" s="442"/>
      <c r="Y774" s="442"/>
      <c r="Z774" s="443"/>
      <c r="AA774" s="443"/>
      <c r="AB774" s="443"/>
      <c r="AC774" s="317" t="str">
        <f>IFERROR(VLOOKUP(Z774,【参考】数式用!$A$4:$B$54,2,FALSE),"")</f>
        <v/>
      </c>
      <c r="AD774" s="209"/>
      <c r="AE774" s="208" t="str">
        <f>IF(B774="","",IF(AO774="総合事業","数式を削除して手入力",IFERROR(INDEX(【参考】数式用!$AT$3:$AV$452,MATCH(Q774&amp;V774,【参考】数式用!$AS$3:$AS$452,0),MATCH(VLOOKUP(Z774,【参考】数式用!$AW$2:$AX$53,2,FALSE),【参考】数式用!$AT$2:$AV$2,0)),10)))</f>
        <v/>
      </c>
    </row>
    <row r="775" spans="1:31" ht="49.8" customHeight="1">
      <c r="A775" s="431">
        <f t="shared" si="13"/>
        <v>726</v>
      </c>
      <c r="B775" s="433"/>
      <c r="C775" s="434"/>
      <c r="D775" s="434"/>
      <c r="E775" s="434"/>
      <c r="F775" s="434"/>
      <c r="G775" s="434"/>
      <c r="H775" s="434"/>
      <c r="I775" s="434"/>
      <c r="J775" s="434"/>
      <c r="K775" s="435"/>
      <c r="L775" s="436"/>
      <c r="M775" s="437"/>
      <c r="N775" s="437"/>
      <c r="O775" s="437"/>
      <c r="P775" s="438"/>
      <c r="Q775" s="439"/>
      <c r="R775" s="440"/>
      <c r="S775" s="440"/>
      <c r="T775" s="440"/>
      <c r="U775" s="441"/>
      <c r="V775" s="257"/>
      <c r="W775" s="442"/>
      <c r="X775" s="442"/>
      <c r="Y775" s="442"/>
      <c r="Z775" s="443"/>
      <c r="AA775" s="443"/>
      <c r="AB775" s="443"/>
      <c r="AC775" s="317" t="str">
        <f>IFERROR(VLOOKUP(Z775,【参考】数式用!$A$4:$B$54,2,FALSE),"")</f>
        <v/>
      </c>
      <c r="AD775" s="209"/>
      <c r="AE775" s="208" t="str">
        <f>IF(B775="","",IF(AO775="総合事業","数式を削除して手入力",IFERROR(INDEX(【参考】数式用!$AT$3:$AV$452,MATCH(Q775&amp;V775,【参考】数式用!$AS$3:$AS$452,0),MATCH(VLOOKUP(Z775,【参考】数式用!$AW$2:$AX$53,2,FALSE),【参考】数式用!$AT$2:$AV$2,0)),10)))</f>
        <v/>
      </c>
    </row>
    <row r="776" spans="1:31" ht="49.8" customHeight="1">
      <c r="A776" s="431">
        <f t="shared" si="13"/>
        <v>727</v>
      </c>
      <c r="B776" s="433"/>
      <c r="C776" s="434"/>
      <c r="D776" s="434"/>
      <c r="E776" s="434"/>
      <c r="F776" s="434"/>
      <c r="G776" s="434"/>
      <c r="H776" s="434"/>
      <c r="I776" s="434"/>
      <c r="J776" s="434"/>
      <c r="K776" s="435"/>
      <c r="L776" s="436"/>
      <c r="M776" s="437"/>
      <c r="N776" s="437"/>
      <c r="O776" s="437"/>
      <c r="P776" s="438"/>
      <c r="Q776" s="439"/>
      <c r="R776" s="440"/>
      <c r="S776" s="440"/>
      <c r="T776" s="440"/>
      <c r="U776" s="441"/>
      <c r="V776" s="257"/>
      <c r="W776" s="442"/>
      <c r="X776" s="442"/>
      <c r="Y776" s="442"/>
      <c r="Z776" s="443"/>
      <c r="AA776" s="443"/>
      <c r="AB776" s="443"/>
      <c r="AC776" s="317" t="str">
        <f>IFERROR(VLOOKUP(Z776,【参考】数式用!$A$4:$B$54,2,FALSE),"")</f>
        <v/>
      </c>
      <c r="AD776" s="209"/>
      <c r="AE776" s="208" t="str">
        <f>IF(B776="","",IF(AO776="総合事業","数式を削除して手入力",IFERROR(INDEX(【参考】数式用!$AT$3:$AV$452,MATCH(Q776&amp;V776,【参考】数式用!$AS$3:$AS$452,0),MATCH(VLOOKUP(Z776,【参考】数式用!$AW$2:$AX$53,2,FALSE),【参考】数式用!$AT$2:$AV$2,0)),10)))</f>
        <v/>
      </c>
    </row>
    <row r="777" spans="1:31" ht="49.8" customHeight="1">
      <c r="A777" s="431">
        <f t="shared" si="13"/>
        <v>728</v>
      </c>
      <c r="B777" s="433"/>
      <c r="C777" s="434"/>
      <c r="D777" s="434"/>
      <c r="E777" s="434"/>
      <c r="F777" s="434"/>
      <c r="G777" s="434"/>
      <c r="H777" s="434"/>
      <c r="I777" s="434"/>
      <c r="J777" s="434"/>
      <c r="K777" s="435"/>
      <c r="L777" s="436"/>
      <c r="M777" s="437"/>
      <c r="N777" s="437"/>
      <c r="O777" s="437"/>
      <c r="P777" s="438"/>
      <c r="Q777" s="439"/>
      <c r="R777" s="440"/>
      <c r="S777" s="440"/>
      <c r="T777" s="440"/>
      <c r="U777" s="441"/>
      <c r="V777" s="257"/>
      <c r="W777" s="442"/>
      <c r="X777" s="442"/>
      <c r="Y777" s="442"/>
      <c r="Z777" s="443"/>
      <c r="AA777" s="443"/>
      <c r="AB777" s="443"/>
      <c r="AC777" s="317" t="str">
        <f>IFERROR(VLOOKUP(Z777,【参考】数式用!$A$4:$B$54,2,FALSE),"")</f>
        <v/>
      </c>
      <c r="AD777" s="209"/>
      <c r="AE777" s="208" t="str">
        <f>IF(B777="","",IF(AO777="総合事業","数式を削除して手入力",IFERROR(INDEX(【参考】数式用!$AT$3:$AV$452,MATCH(Q777&amp;V777,【参考】数式用!$AS$3:$AS$452,0),MATCH(VLOOKUP(Z777,【参考】数式用!$AW$2:$AX$53,2,FALSE),【参考】数式用!$AT$2:$AV$2,0)),10)))</f>
        <v/>
      </c>
    </row>
    <row r="778" spans="1:31" ht="49.8" customHeight="1">
      <c r="A778" s="431">
        <f t="shared" si="13"/>
        <v>729</v>
      </c>
      <c r="B778" s="433"/>
      <c r="C778" s="434"/>
      <c r="D778" s="434"/>
      <c r="E778" s="434"/>
      <c r="F778" s="434"/>
      <c r="G778" s="434"/>
      <c r="H778" s="434"/>
      <c r="I778" s="434"/>
      <c r="J778" s="434"/>
      <c r="K778" s="435"/>
      <c r="L778" s="436"/>
      <c r="M778" s="437"/>
      <c r="N778" s="437"/>
      <c r="O778" s="437"/>
      <c r="P778" s="438"/>
      <c r="Q778" s="439"/>
      <c r="R778" s="440"/>
      <c r="S778" s="440"/>
      <c r="T778" s="440"/>
      <c r="U778" s="441"/>
      <c r="V778" s="257"/>
      <c r="W778" s="442"/>
      <c r="X778" s="442"/>
      <c r="Y778" s="442"/>
      <c r="Z778" s="443"/>
      <c r="AA778" s="443"/>
      <c r="AB778" s="443"/>
      <c r="AC778" s="317" t="str">
        <f>IFERROR(VLOOKUP(Z778,【参考】数式用!$A$4:$B$54,2,FALSE),"")</f>
        <v/>
      </c>
      <c r="AD778" s="209"/>
      <c r="AE778" s="208" t="str">
        <f>IF(B778="","",IF(AO778="総合事業","数式を削除して手入力",IFERROR(INDEX(【参考】数式用!$AT$3:$AV$452,MATCH(Q778&amp;V778,【参考】数式用!$AS$3:$AS$452,0),MATCH(VLOOKUP(Z778,【参考】数式用!$AW$2:$AX$53,2,FALSE),【参考】数式用!$AT$2:$AV$2,0)),10)))</f>
        <v/>
      </c>
    </row>
    <row r="779" spans="1:31" ht="49.8" customHeight="1">
      <c r="A779" s="431">
        <f t="shared" si="13"/>
        <v>730</v>
      </c>
      <c r="B779" s="433"/>
      <c r="C779" s="434"/>
      <c r="D779" s="434"/>
      <c r="E779" s="434"/>
      <c r="F779" s="434"/>
      <c r="G779" s="434"/>
      <c r="H779" s="434"/>
      <c r="I779" s="434"/>
      <c r="J779" s="434"/>
      <c r="K779" s="435"/>
      <c r="L779" s="436"/>
      <c r="M779" s="437"/>
      <c r="N779" s="437"/>
      <c r="O779" s="437"/>
      <c r="P779" s="438"/>
      <c r="Q779" s="439"/>
      <c r="R779" s="440"/>
      <c r="S779" s="440"/>
      <c r="T779" s="440"/>
      <c r="U779" s="441"/>
      <c r="V779" s="257"/>
      <c r="W779" s="442"/>
      <c r="X779" s="442"/>
      <c r="Y779" s="442"/>
      <c r="Z779" s="443"/>
      <c r="AA779" s="443"/>
      <c r="AB779" s="443"/>
      <c r="AC779" s="317" t="str">
        <f>IFERROR(VLOOKUP(Z779,【参考】数式用!$A$4:$B$54,2,FALSE),"")</f>
        <v/>
      </c>
      <c r="AD779" s="209"/>
      <c r="AE779" s="208" t="str">
        <f>IF(B779="","",IF(AO779="総合事業","数式を削除して手入力",IFERROR(INDEX(【参考】数式用!$AT$3:$AV$452,MATCH(Q779&amp;V779,【参考】数式用!$AS$3:$AS$452,0),MATCH(VLOOKUP(Z779,【参考】数式用!$AW$2:$AX$53,2,FALSE),【参考】数式用!$AT$2:$AV$2,0)),10)))</f>
        <v/>
      </c>
    </row>
    <row r="780" spans="1:31" ht="49.8" customHeight="1">
      <c r="A780" s="431">
        <f t="shared" si="13"/>
        <v>731</v>
      </c>
      <c r="B780" s="433"/>
      <c r="C780" s="434"/>
      <c r="D780" s="434"/>
      <c r="E780" s="434"/>
      <c r="F780" s="434"/>
      <c r="G780" s="434"/>
      <c r="H780" s="434"/>
      <c r="I780" s="434"/>
      <c r="J780" s="434"/>
      <c r="K780" s="435"/>
      <c r="L780" s="436"/>
      <c r="M780" s="437"/>
      <c r="N780" s="437"/>
      <c r="O780" s="437"/>
      <c r="P780" s="438"/>
      <c r="Q780" s="439"/>
      <c r="R780" s="440"/>
      <c r="S780" s="440"/>
      <c r="T780" s="440"/>
      <c r="U780" s="441"/>
      <c r="V780" s="257"/>
      <c r="W780" s="442"/>
      <c r="X780" s="442"/>
      <c r="Y780" s="442"/>
      <c r="Z780" s="443"/>
      <c r="AA780" s="443"/>
      <c r="AB780" s="443"/>
      <c r="AC780" s="317" t="str">
        <f>IFERROR(VLOOKUP(Z780,【参考】数式用!$A$4:$B$54,2,FALSE),"")</f>
        <v/>
      </c>
      <c r="AD780" s="209"/>
      <c r="AE780" s="208" t="str">
        <f>IF(B780="","",IF(AO780="総合事業","数式を削除して手入力",IFERROR(INDEX(【参考】数式用!$AT$3:$AV$452,MATCH(Q780&amp;V780,【参考】数式用!$AS$3:$AS$452,0),MATCH(VLOOKUP(Z780,【参考】数式用!$AW$2:$AX$53,2,FALSE),【参考】数式用!$AT$2:$AV$2,0)),10)))</f>
        <v/>
      </c>
    </row>
    <row r="781" spans="1:31" ht="49.8" customHeight="1">
      <c r="A781" s="431">
        <f t="shared" si="13"/>
        <v>732</v>
      </c>
      <c r="B781" s="433"/>
      <c r="C781" s="434"/>
      <c r="D781" s="434"/>
      <c r="E781" s="434"/>
      <c r="F781" s="434"/>
      <c r="G781" s="434"/>
      <c r="H781" s="434"/>
      <c r="I781" s="434"/>
      <c r="J781" s="434"/>
      <c r="K781" s="435"/>
      <c r="L781" s="436"/>
      <c r="M781" s="437"/>
      <c r="N781" s="437"/>
      <c r="O781" s="437"/>
      <c r="P781" s="438"/>
      <c r="Q781" s="439"/>
      <c r="R781" s="440"/>
      <c r="S781" s="440"/>
      <c r="T781" s="440"/>
      <c r="U781" s="441"/>
      <c r="V781" s="257"/>
      <c r="W781" s="442"/>
      <c r="X781" s="442"/>
      <c r="Y781" s="442"/>
      <c r="Z781" s="443"/>
      <c r="AA781" s="443"/>
      <c r="AB781" s="443"/>
      <c r="AC781" s="317" t="str">
        <f>IFERROR(VLOOKUP(Z781,【参考】数式用!$A$4:$B$54,2,FALSE),"")</f>
        <v/>
      </c>
      <c r="AD781" s="209"/>
      <c r="AE781" s="208" t="str">
        <f>IF(B781="","",IF(AO781="総合事業","数式を削除して手入力",IFERROR(INDEX(【参考】数式用!$AT$3:$AV$452,MATCH(Q781&amp;V781,【参考】数式用!$AS$3:$AS$452,0),MATCH(VLOOKUP(Z781,【参考】数式用!$AW$2:$AX$53,2,FALSE),【参考】数式用!$AT$2:$AV$2,0)),10)))</f>
        <v/>
      </c>
    </row>
    <row r="782" spans="1:31" ht="49.8" customHeight="1">
      <c r="A782" s="431">
        <f t="shared" si="13"/>
        <v>733</v>
      </c>
      <c r="B782" s="433"/>
      <c r="C782" s="434"/>
      <c r="D782" s="434"/>
      <c r="E782" s="434"/>
      <c r="F782" s="434"/>
      <c r="G782" s="434"/>
      <c r="H782" s="434"/>
      <c r="I782" s="434"/>
      <c r="J782" s="434"/>
      <c r="K782" s="435"/>
      <c r="L782" s="436"/>
      <c r="M782" s="437"/>
      <c r="N782" s="437"/>
      <c r="O782" s="437"/>
      <c r="P782" s="438"/>
      <c r="Q782" s="439"/>
      <c r="R782" s="440"/>
      <c r="S782" s="440"/>
      <c r="T782" s="440"/>
      <c r="U782" s="441"/>
      <c r="V782" s="257"/>
      <c r="W782" s="442"/>
      <c r="X782" s="442"/>
      <c r="Y782" s="442"/>
      <c r="Z782" s="443"/>
      <c r="AA782" s="443"/>
      <c r="AB782" s="443"/>
      <c r="AC782" s="317" t="str">
        <f>IFERROR(VLOOKUP(Z782,【参考】数式用!$A$4:$B$54,2,FALSE),"")</f>
        <v/>
      </c>
      <c r="AD782" s="209"/>
      <c r="AE782" s="208" t="str">
        <f>IF(B782="","",IF(AO782="総合事業","数式を削除して手入力",IFERROR(INDEX(【参考】数式用!$AT$3:$AV$452,MATCH(Q782&amp;V782,【参考】数式用!$AS$3:$AS$452,0),MATCH(VLOOKUP(Z782,【参考】数式用!$AW$2:$AX$53,2,FALSE),【参考】数式用!$AT$2:$AV$2,0)),10)))</f>
        <v/>
      </c>
    </row>
    <row r="783" spans="1:31" ht="49.8" customHeight="1">
      <c r="A783" s="431">
        <f t="shared" si="13"/>
        <v>734</v>
      </c>
      <c r="B783" s="433"/>
      <c r="C783" s="434"/>
      <c r="D783" s="434"/>
      <c r="E783" s="434"/>
      <c r="F783" s="434"/>
      <c r="G783" s="434"/>
      <c r="H783" s="434"/>
      <c r="I783" s="434"/>
      <c r="J783" s="434"/>
      <c r="K783" s="435"/>
      <c r="L783" s="436"/>
      <c r="M783" s="437"/>
      <c r="N783" s="437"/>
      <c r="O783" s="437"/>
      <c r="P783" s="438"/>
      <c r="Q783" s="439"/>
      <c r="R783" s="440"/>
      <c r="S783" s="440"/>
      <c r="T783" s="440"/>
      <c r="U783" s="441"/>
      <c r="V783" s="257"/>
      <c r="W783" s="442"/>
      <c r="X783" s="442"/>
      <c r="Y783" s="442"/>
      <c r="Z783" s="443"/>
      <c r="AA783" s="443"/>
      <c r="AB783" s="443"/>
      <c r="AC783" s="317" t="str">
        <f>IFERROR(VLOOKUP(Z783,【参考】数式用!$A$4:$B$54,2,FALSE),"")</f>
        <v/>
      </c>
      <c r="AD783" s="209"/>
      <c r="AE783" s="208" t="str">
        <f>IF(B783="","",IF(AO783="総合事業","数式を削除して手入力",IFERROR(INDEX(【参考】数式用!$AT$3:$AV$452,MATCH(Q783&amp;V783,【参考】数式用!$AS$3:$AS$452,0),MATCH(VLOOKUP(Z783,【参考】数式用!$AW$2:$AX$53,2,FALSE),【参考】数式用!$AT$2:$AV$2,0)),10)))</f>
        <v/>
      </c>
    </row>
    <row r="784" spans="1:31" ht="49.8" customHeight="1">
      <c r="A784" s="431">
        <f t="shared" si="13"/>
        <v>735</v>
      </c>
      <c r="B784" s="433"/>
      <c r="C784" s="434"/>
      <c r="D784" s="434"/>
      <c r="E784" s="434"/>
      <c r="F784" s="434"/>
      <c r="G784" s="434"/>
      <c r="H784" s="434"/>
      <c r="I784" s="434"/>
      <c r="J784" s="434"/>
      <c r="K784" s="435"/>
      <c r="L784" s="436"/>
      <c r="M784" s="437"/>
      <c r="N784" s="437"/>
      <c r="O784" s="437"/>
      <c r="P784" s="438"/>
      <c r="Q784" s="439"/>
      <c r="R784" s="440"/>
      <c r="S784" s="440"/>
      <c r="T784" s="440"/>
      <c r="U784" s="441"/>
      <c r="V784" s="257"/>
      <c r="W784" s="442"/>
      <c r="X784" s="442"/>
      <c r="Y784" s="442"/>
      <c r="Z784" s="443"/>
      <c r="AA784" s="443"/>
      <c r="AB784" s="443"/>
      <c r="AC784" s="317" t="str">
        <f>IFERROR(VLOOKUP(Z784,【参考】数式用!$A$4:$B$54,2,FALSE),"")</f>
        <v/>
      </c>
      <c r="AD784" s="209"/>
      <c r="AE784" s="208" t="str">
        <f>IF(B784="","",IF(AO784="総合事業","数式を削除して手入力",IFERROR(INDEX(【参考】数式用!$AT$3:$AV$452,MATCH(Q784&amp;V784,【参考】数式用!$AS$3:$AS$452,0),MATCH(VLOOKUP(Z784,【参考】数式用!$AW$2:$AX$53,2,FALSE),【参考】数式用!$AT$2:$AV$2,0)),10)))</f>
        <v/>
      </c>
    </row>
    <row r="785" spans="1:31" ht="49.8" customHeight="1">
      <c r="A785" s="431">
        <f t="shared" si="13"/>
        <v>736</v>
      </c>
      <c r="B785" s="433"/>
      <c r="C785" s="434"/>
      <c r="D785" s="434"/>
      <c r="E785" s="434"/>
      <c r="F785" s="434"/>
      <c r="G785" s="434"/>
      <c r="H785" s="434"/>
      <c r="I785" s="434"/>
      <c r="J785" s="434"/>
      <c r="K785" s="435"/>
      <c r="L785" s="436"/>
      <c r="M785" s="437"/>
      <c r="N785" s="437"/>
      <c r="O785" s="437"/>
      <c r="P785" s="438"/>
      <c r="Q785" s="439"/>
      <c r="R785" s="440"/>
      <c r="S785" s="440"/>
      <c r="T785" s="440"/>
      <c r="U785" s="441"/>
      <c r="V785" s="257"/>
      <c r="W785" s="442"/>
      <c r="X785" s="442"/>
      <c r="Y785" s="442"/>
      <c r="Z785" s="443"/>
      <c r="AA785" s="443"/>
      <c r="AB785" s="443"/>
      <c r="AC785" s="317" t="str">
        <f>IFERROR(VLOOKUP(Z785,【参考】数式用!$A$4:$B$54,2,FALSE),"")</f>
        <v/>
      </c>
      <c r="AD785" s="209"/>
      <c r="AE785" s="208" t="str">
        <f>IF(B785="","",IF(AO785="総合事業","数式を削除して手入力",IFERROR(INDEX(【参考】数式用!$AT$3:$AV$452,MATCH(Q785&amp;V785,【参考】数式用!$AS$3:$AS$452,0),MATCH(VLOOKUP(Z785,【参考】数式用!$AW$2:$AX$53,2,FALSE),【参考】数式用!$AT$2:$AV$2,0)),10)))</f>
        <v/>
      </c>
    </row>
    <row r="786" spans="1:31" ht="49.8" customHeight="1">
      <c r="A786" s="431">
        <f t="shared" si="13"/>
        <v>737</v>
      </c>
      <c r="B786" s="433"/>
      <c r="C786" s="434"/>
      <c r="D786" s="434"/>
      <c r="E786" s="434"/>
      <c r="F786" s="434"/>
      <c r="G786" s="434"/>
      <c r="H786" s="434"/>
      <c r="I786" s="434"/>
      <c r="J786" s="434"/>
      <c r="K786" s="435"/>
      <c r="L786" s="436"/>
      <c r="M786" s="437"/>
      <c r="N786" s="437"/>
      <c r="O786" s="437"/>
      <c r="P786" s="438"/>
      <c r="Q786" s="439"/>
      <c r="R786" s="440"/>
      <c r="S786" s="440"/>
      <c r="T786" s="440"/>
      <c r="U786" s="441"/>
      <c r="V786" s="257"/>
      <c r="W786" s="442"/>
      <c r="X786" s="442"/>
      <c r="Y786" s="442"/>
      <c r="Z786" s="443"/>
      <c r="AA786" s="443"/>
      <c r="AB786" s="443"/>
      <c r="AC786" s="317" t="str">
        <f>IFERROR(VLOOKUP(Z786,【参考】数式用!$A$4:$B$54,2,FALSE),"")</f>
        <v/>
      </c>
      <c r="AD786" s="209"/>
      <c r="AE786" s="208" t="str">
        <f>IF(B786="","",IF(AO786="総合事業","数式を削除して手入力",IFERROR(INDEX(【参考】数式用!$AT$3:$AV$452,MATCH(Q786&amp;V786,【参考】数式用!$AS$3:$AS$452,0),MATCH(VLOOKUP(Z786,【参考】数式用!$AW$2:$AX$53,2,FALSE),【参考】数式用!$AT$2:$AV$2,0)),10)))</f>
        <v/>
      </c>
    </row>
    <row r="787" spans="1:31" ht="49.8" customHeight="1">
      <c r="A787" s="431">
        <f t="shared" si="13"/>
        <v>738</v>
      </c>
      <c r="B787" s="433"/>
      <c r="C787" s="434"/>
      <c r="D787" s="434"/>
      <c r="E787" s="434"/>
      <c r="F787" s="434"/>
      <c r="G787" s="434"/>
      <c r="H787" s="434"/>
      <c r="I787" s="434"/>
      <c r="J787" s="434"/>
      <c r="K787" s="435"/>
      <c r="L787" s="436"/>
      <c r="M787" s="437"/>
      <c r="N787" s="437"/>
      <c r="O787" s="437"/>
      <c r="P787" s="438"/>
      <c r="Q787" s="439"/>
      <c r="R787" s="440"/>
      <c r="S787" s="440"/>
      <c r="T787" s="440"/>
      <c r="U787" s="441"/>
      <c r="V787" s="257"/>
      <c r="W787" s="442"/>
      <c r="X787" s="442"/>
      <c r="Y787" s="442"/>
      <c r="Z787" s="443"/>
      <c r="AA787" s="443"/>
      <c r="AB787" s="443"/>
      <c r="AC787" s="317" t="str">
        <f>IFERROR(VLOOKUP(Z787,【参考】数式用!$A$4:$B$54,2,FALSE),"")</f>
        <v/>
      </c>
      <c r="AD787" s="209"/>
      <c r="AE787" s="208" t="str">
        <f>IF(B787="","",IF(AO787="総合事業","数式を削除して手入力",IFERROR(INDEX(【参考】数式用!$AT$3:$AV$452,MATCH(Q787&amp;V787,【参考】数式用!$AS$3:$AS$452,0),MATCH(VLOOKUP(Z787,【参考】数式用!$AW$2:$AX$53,2,FALSE),【参考】数式用!$AT$2:$AV$2,0)),10)))</f>
        <v/>
      </c>
    </row>
    <row r="788" spans="1:31" ht="49.8" customHeight="1">
      <c r="A788" s="431">
        <f t="shared" si="13"/>
        <v>739</v>
      </c>
      <c r="B788" s="433"/>
      <c r="C788" s="434"/>
      <c r="D788" s="434"/>
      <c r="E788" s="434"/>
      <c r="F788" s="434"/>
      <c r="G788" s="434"/>
      <c r="H788" s="434"/>
      <c r="I788" s="434"/>
      <c r="J788" s="434"/>
      <c r="K788" s="435"/>
      <c r="L788" s="436"/>
      <c r="M788" s="437"/>
      <c r="N788" s="437"/>
      <c r="O788" s="437"/>
      <c r="P788" s="438"/>
      <c r="Q788" s="439"/>
      <c r="R788" s="440"/>
      <c r="S788" s="440"/>
      <c r="T788" s="440"/>
      <c r="U788" s="441"/>
      <c r="V788" s="257"/>
      <c r="W788" s="442"/>
      <c r="X788" s="442"/>
      <c r="Y788" s="442"/>
      <c r="Z788" s="443"/>
      <c r="AA788" s="443"/>
      <c r="AB788" s="443"/>
      <c r="AC788" s="317" t="str">
        <f>IFERROR(VLOOKUP(Z788,【参考】数式用!$A$4:$B$54,2,FALSE),"")</f>
        <v/>
      </c>
      <c r="AD788" s="209"/>
      <c r="AE788" s="208" t="str">
        <f>IF(B788="","",IF(AO788="総合事業","数式を削除して手入力",IFERROR(INDEX(【参考】数式用!$AT$3:$AV$452,MATCH(Q788&amp;V788,【参考】数式用!$AS$3:$AS$452,0),MATCH(VLOOKUP(Z788,【参考】数式用!$AW$2:$AX$53,2,FALSE),【参考】数式用!$AT$2:$AV$2,0)),10)))</f>
        <v/>
      </c>
    </row>
    <row r="789" spans="1:31" ht="49.8" customHeight="1">
      <c r="A789" s="431">
        <f t="shared" si="13"/>
        <v>740</v>
      </c>
      <c r="B789" s="433"/>
      <c r="C789" s="434"/>
      <c r="D789" s="434"/>
      <c r="E789" s="434"/>
      <c r="F789" s="434"/>
      <c r="G789" s="434"/>
      <c r="H789" s="434"/>
      <c r="I789" s="434"/>
      <c r="J789" s="434"/>
      <c r="K789" s="435"/>
      <c r="L789" s="436"/>
      <c r="M789" s="437"/>
      <c r="N789" s="437"/>
      <c r="O789" s="437"/>
      <c r="P789" s="438"/>
      <c r="Q789" s="439"/>
      <c r="R789" s="440"/>
      <c r="S789" s="440"/>
      <c r="T789" s="440"/>
      <c r="U789" s="441"/>
      <c r="V789" s="257"/>
      <c r="W789" s="442"/>
      <c r="X789" s="442"/>
      <c r="Y789" s="442"/>
      <c r="Z789" s="443"/>
      <c r="AA789" s="443"/>
      <c r="AB789" s="443"/>
      <c r="AC789" s="317" t="str">
        <f>IFERROR(VLOOKUP(Z789,【参考】数式用!$A$4:$B$54,2,FALSE),"")</f>
        <v/>
      </c>
      <c r="AD789" s="209"/>
      <c r="AE789" s="208" t="str">
        <f>IF(B789="","",IF(AO789="総合事業","数式を削除して手入力",IFERROR(INDEX(【参考】数式用!$AT$3:$AV$452,MATCH(Q789&amp;V789,【参考】数式用!$AS$3:$AS$452,0),MATCH(VLOOKUP(Z789,【参考】数式用!$AW$2:$AX$53,2,FALSE),【参考】数式用!$AT$2:$AV$2,0)),10)))</f>
        <v/>
      </c>
    </row>
    <row r="790" spans="1:31" ht="49.8" customHeight="1">
      <c r="A790" s="431">
        <f t="shared" ref="A790:A853" si="14">A789+1</f>
        <v>741</v>
      </c>
      <c r="B790" s="433"/>
      <c r="C790" s="434"/>
      <c r="D790" s="434"/>
      <c r="E790" s="434"/>
      <c r="F790" s="434"/>
      <c r="G790" s="434"/>
      <c r="H790" s="434"/>
      <c r="I790" s="434"/>
      <c r="J790" s="434"/>
      <c r="K790" s="435"/>
      <c r="L790" s="436"/>
      <c r="M790" s="437"/>
      <c r="N790" s="437"/>
      <c r="O790" s="437"/>
      <c r="P790" s="438"/>
      <c r="Q790" s="439"/>
      <c r="R790" s="440"/>
      <c r="S790" s="440"/>
      <c r="T790" s="440"/>
      <c r="U790" s="441"/>
      <c r="V790" s="257"/>
      <c r="W790" s="442"/>
      <c r="X790" s="442"/>
      <c r="Y790" s="442"/>
      <c r="Z790" s="443"/>
      <c r="AA790" s="443"/>
      <c r="AB790" s="443"/>
      <c r="AC790" s="317" t="str">
        <f>IFERROR(VLOOKUP(Z790,【参考】数式用!$A$4:$B$54,2,FALSE),"")</f>
        <v/>
      </c>
      <c r="AD790" s="209"/>
      <c r="AE790" s="208" t="str">
        <f>IF(B790="","",IF(AO790="総合事業","数式を削除して手入力",IFERROR(INDEX(【参考】数式用!$AT$3:$AV$452,MATCH(Q790&amp;V790,【参考】数式用!$AS$3:$AS$452,0),MATCH(VLOOKUP(Z790,【参考】数式用!$AW$2:$AX$53,2,FALSE),【参考】数式用!$AT$2:$AV$2,0)),10)))</f>
        <v/>
      </c>
    </row>
    <row r="791" spans="1:31" ht="49.8" customHeight="1">
      <c r="A791" s="431">
        <f t="shared" si="14"/>
        <v>742</v>
      </c>
      <c r="B791" s="433"/>
      <c r="C791" s="434"/>
      <c r="D791" s="434"/>
      <c r="E791" s="434"/>
      <c r="F791" s="434"/>
      <c r="G791" s="434"/>
      <c r="H791" s="434"/>
      <c r="I791" s="434"/>
      <c r="J791" s="434"/>
      <c r="K791" s="435"/>
      <c r="L791" s="436"/>
      <c r="M791" s="437"/>
      <c r="N791" s="437"/>
      <c r="O791" s="437"/>
      <c r="P791" s="438"/>
      <c r="Q791" s="439"/>
      <c r="R791" s="440"/>
      <c r="S791" s="440"/>
      <c r="T791" s="440"/>
      <c r="U791" s="441"/>
      <c r="V791" s="257"/>
      <c r="W791" s="442"/>
      <c r="X791" s="442"/>
      <c r="Y791" s="442"/>
      <c r="Z791" s="443"/>
      <c r="AA791" s="443"/>
      <c r="AB791" s="443"/>
      <c r="AC791" s="317" t="str">
        <f>IFERROR(VLOOKUP(Z791,【参考】数式用!$A$4:$B$54,2,FALSE),"")</f>
        <v/>
      </c>
      <c r="AD791" s="209"/>
      <c r="AE791" s="208" t="str">
        <f>IF(B791="","",IF(AO791="総合事業","数式を削除して手入力",IFERROR(INDEX(【参考】数式用!$AT$3:$AV$452,MATCH(Q791&amp;V791,【参考】数式用!$AS$3:$AS$452,0),MATCH(VLOOKUP(Z791,【参考】数式用!$AW$2:$AX$53,2,FALSE),【参考】数式用!$AT$2:$AV$2,0)),10)))</f>
        <v/>
      </c>
    </row>
    <row r="792" spans="1:31" ht="49.8" customHeight="1">
      <c r="A792" s="431">
        <f t="shared" si="14"/>
        <v>743</v>
      </c>
      <c r="B792" s="433"/>
      <c r="C792" s="434"/>
      <c r="D792" s="434"/>
      <c r="E792" s="434"/>
      <c r="F792" s="434"/>
      <c r="G792" s="434"/>
      <c r="H792" s="434"/>
      <c r="I792" s="434"/>
      <c r="J792" s="434"/>
      <c r="K792" s="435"/>
      <c r="L792" s="436"/>
      <c r="M792" s="437"/>
      <c r="N792" s="437"/>
      <c r="O792" s="437"/>
      <c r="P792" s="438"/>
      <c r="Q792" s="439"/>
      <c r="R792" s="440"/>
      <c r="S792" s="440"/>
      <c r="T792" s="440"/>
      <c r="U792" s="441"/>
      <c r="V792" s="257"/>
      <c r="W792" s="442"/>
      <c r="X792" s="442"/>
      <c r="Y792" s="442"/>
      <c r="Z792" s="443"/>
      <c r="AA792" s="443"/>
      <c r="AB792" s="443"/>
      <c r="AC792" s="317" t="str">
        <f>IFERROR(VLOOKUP(Z792,【参考】数式用!$A$4:$B$54,2,FALSE),"")</f>
        <v/>
      </c>
      <c r="AD792" s="209"/>
      <c r="AE792" s="208" t="str">
        <f>IF(B792="","",IF(AO792="総合事業","数式を削除して手入力",IFERROR(INDEX(【参考】数式用!$AT$3:$AV$452,MATCH(Q792&amp;V792,【参考】数式用!$AS$3:$AS$452,0),MATCH(VLOOKUP(Z792,【参考】数式用!$AW$2:$AX$53,2,FALSE),【参考】数式用!$AT$2:$AV$2,0)),10)))</f>
        <v/>
      </c>
    </row>
    <row r="793" spans="1:31" ht="49.8" customHeight="1">
      <c r="A793" s="431">
        <f t="shared" si="14"/>
        <v>744</v>
      </c>
      <c r="B793" s="433"/>
      <c r="C793" s="434"/>
      <c r="D793" s="434"/>
      <c r="E793" s="434"/>
      <c r="F793" s="434"/>
      <c r="G793" s="434"/>
      <c r="H793" s="434"/>
      <c r="I793" s="434"/>
      <c r="J793" s="434"/>
      <c r="K793" s="435"/>
      <c r="L793" s="436"/>
      <c r="M793" s="437"/>
      <c r="N793" s="437"/>
      <c r="O793" s="437"/>
      <c r="P793" s="438"/>
      <c r="Q793" s="439"/>
      <c r="R793" s="440"/>
      <c r="S793" s="440"/>
      <c r="T793" s="440"/>
      <c r="U793" s="441"/>
      <c r="V793" s="257"/>
      <c r="W793" s="442"/>
      <c r="X793" s="442"/>
      <c r="Y793" s="442"/>
      <c r="Z793" s="443"/>
      <c r="AA793" s="443"/>
      <c r="AB793" s="443"/>
      <c r="AC793" s="317" t="str">
        <f>IFERROR(VLOOKUP(Z793,【参考】数式用!$A$4:$B$54,2,FALSE),"")</f>
        <v/>
      </c>
      <c r="AD793" s="209"/>
      <c r="AE793" s="208" t="str">
        <f>IF(B793="","",IF(AO793="総合事業","数式を削除して手入力",IFERROR(INDEX(【参考】数式用!$AT$3:$AV$452,MATCH(Q793&amp;V793,【参考】数式用!$AS$3:$AS$452,0),MATCH(VLOOKUP(Z793,【参考】数式用!$AW$2:$AX$53,2,FALSE),【参考】数式用!$AT$2:$AV$2,0)),10)))</f>
        <v/>
      </c>
    </row>
    <row r="794" spans="1:31" ht="49.8" customHeight="1">
      <c r="A794" s="431">
        <f t="shared" si="14"/>
        <v>745</v>
      </c>
      <c r="B794" s="447"/>
      <c r="C794" s="448"/>
      <c r="D794" s="448"/>
      <c r="E794" s="448"/>
      <c r="F794" s="448"/>
      <c r="G794" s="448"/>
      <c r="H794" s="448"/>
      <c r="I794" s="448"/>
      <c r="J794" s="448"/>
      <c r="K794" s="448"/>
      <c r="L794" s="436"/>
      <c r="M794" s="437"/>
      <c r="N794" s="437"/>
      <c r="O794" s="437"/>
      <c r="P794" s="438"/>
      <c r="Q794" s="439"/>
      <c r="R794" s="440"/>
      <c r="S794" s="440"/>
      <c r="T794" s="440"/>
      <c r="U794" s="441"/>
      <c r="V794" s="257"/>
      <c r="W794" s="444"/>
      <c r="X794" s="445"/>
      <c r="Y794" s="446"/>
      <c r="Z794" s="443"/>
      <c r="AA794" s="443"/>
      <c r="AB794" s="443"/>
      <c r="AC794" s="317" t="str">
        <f>IFERROR(VLOOKUP(Z794,【参考】数式用!$A$4:$B$54,2,FALSE),"")</f>
        <v/>
      </c>
      <c r="AD794" s="209"/>
      <c r="AE794" s="208" t="str">
        <f>IF(B794="","",IF(AO794="総合事業","数式を削除して手入力",IFERROR(INDEX(【参考】数式用!$AT$3:$AV$452,MATCH(Q794&amp;V794,【参考】数式用!$AS$3:$AS$452,0),MATCH(VLOOKUP(Z794,【参考】数式用!$AW$2:$AX$53,2,FALSE),【参考】数式用!$AT$2:$AV$2,0)),10)))</f>
        <v/>
      </c>
    </row>
    <row r="795" spans="1:31" ht="49.8" customHeight="1">
      <c r="A795" s="431">
        <f t="shared" si="14"/>
        <v>746</v>
      </c>
      <c r="B795" s="447"/>
      <c r="C795" s="448"/>
      <c r="D795" s="448"/>
      <c r="E795" s="448"/>
      <c r="F795" s="448"/>
      <c r="G795" s="448"/>
      <c r="H795" s="448"/>
      <c r="I795" s="448"/>
      <c r="J795" s="448"/>
      <c r="K795" s="448"/>
      <c r="L795" s="436"/>
      <c r="M795" s="437"/>
      <c r="N795" s="437"/>
      <c r="O795" s="437"/>
      <c r="P795" s="438"/>
      <c r="Q795" s="439"/>
      <c r="R795" s="440"/>
      <c r="S795" s="440"/>
      <c r="T795" s="440"/>
      <c r="U795" s="441"/>
      <c r="V795" s="257"/>
      <c r="W795" s="444"/>
      <c r="X795" s="445"/>
      <c r="Y795" s="446"/>
      <c r="Z795" s="443"/>
      <c r="AA795" s="443"/>
      <c r="AB795" s="443"/>
      <c r="AC795" s="317" t="str">
        <f>IFERROR(VLOOKUP(Z795,【参考】数式用!$A$4:$B$54,2,FALSE),"")</f>
        <v/>
      </c>
      <c r="AD795" s="209"/>
      <c r="AE795" s="208" t="str">
        <f>IF(B795="","",IF(AO795="総合事業","数式を削除して手入力",IFERROR(INDEX(【参考】数式用!$AT$3:$AV$452,MATCH(Q795&amp;V795,【参考】数式用!$AS$3:$AS$452,0),MATCH(VLOOKUP(Z795,【参考】数式用!$AW$2:$AX$53,2,FALSE),【参考】数式用!$AT$2:$AV$2,0)),10)))</f>
        <v/>
      </c>
    </row>
    <row r="796" spans="1:31" ht="49.8" customHeight="1">
      <c r="A796" s="431">
        <f t="shared" si="14"/>
        <v>747</v>
      </c>
      <c r="B796" s="447"/>
      <c r="C796" s="448"/>
      <c r="D796" s="448"/>
      <c r="E796" s="448"/>
      <c r="F796" s="448"/>
      <c r="G796" s="448"/>
      <c r="H796" s="448"/>
      <c r="I796" s="448"/>
      <c r="J796" s="448"/>
      <c r="K796" s="448"/>
      <c r="L796" s="436"/>
      <c r="M796" s="437"/>
      <c r="N796" s="437"/>
      <c r="O796" s="437"/>
      <c r="P796" s="438"/>
      <c r="Q796" s="439"/>
      <c r="R796" s="440"/>
      <c r="S796" s="440"/>
      <c r="T796" s="440"/>
      <c r="U796" s="441"/>
      <c r="V796" s="257"/>
      <c r="W796" s="444"/>
      <c r="X796" s="445"/>
      <c r="Y796" s="446"/>
      <c r="Z796" s="443"/>
      <c r="AA796" s="443"/>
      <c r="AB796" s="443"/>
      <c r="AC796" s="317" t="str">
        <f>IFERROR(VLOOKUP(Z796,【参考】数式用!$A$4:$B$54,2,FALSE),"")</f>
        <v/>
      </c>
      <c r="AD796" s="209"/>
      <c r="AE796" s="208" t="str">
        <f>IF(B796="","",IF(AO796="総合事業","数式を削除して手入力",IFERROR(INDEX(【参考】数式用!$AT$3:$AV$452,MATCH(Q796&amp;V796,【参考】数式用!$AS$3:$AS$452,0),MATCH(VLOOKUP(Z796,【参考】数式用!$AW$2:$AX$53,2,FALSE),【参考】数式用!$AT$2:$AV$2,0)),10)))</f>
        <v/>
      </c>
    </row>
    <row r="797" spans="1:31" ht="49.8" customHeight="1">
      <c r="A797" s="431">
        <f t="shared" si="14"/>
        <v>748</v>
      </c>
      <c r="B797" s="447"/>
      <c r="C797" s="448"/>
      <c r="D797" s="448"/>
      <c r="E797" s="448"/>
      <c r="F797" s="448"/>
      <c r="G797" s="448"/>
      <c r="H797" s="448"/>
      <c r="I797" s="448"/>
      <c r="J797" s="448"/>
      <c r="K797" s="448"/>
      <c r="L797" s="436"/>
      <c r="M797" s="437"/>
      <c r="N797" s="437"/>
      <c r="O797" s="437"/>
      <c r="P797" s="438"/>
      <c r="Q797" s="439"/>
      <c r="R797" s="440"/>
      <c r="S797" s="440"/>
      <c r="T797" s="440"/>
      <c r="U797" s="441"/>
      <c r="V797" s="257"/>
      <c r="W797" s="444"/>
      <c r="X797" s="445"/>
      <c r="Y797" s="446"/>
      <c r="Z797" s="443"/>
      <c r="AA797" s="443"/>
      <c r="AB797" s="443"/>
      <c r="AC797" s="317" t="str">
        <f>IFERROR(VLOOKUP(Z797,【参考】数式用!$A$4:$B$54,2,FALSE),"")</f>
        <v/>
      </c>
      <c r="AD797" s="209"/>
      <c r="AE797" s="208" t="str">
        <f>IF(B797="","",IF(AO797="総合事業","数式を削除して手入力",IFERROR(INDEX(【参考】数式用!$AT$3:$AV$452,MATCH(Q797&amp;V797,【参考】数式用!$AS$3:$AS$452,0),MATCH(VLOOKUP(Z797,【参考】数式用!$AW$2:$AX$53,2,FALSE),【参考】数式用!$AT$2:$AV$2,0)),10)))</f>
        <v/>
      </c>
    </row>
    <row r="798" spans="1:31" ht="49.8" customHeight="1">
      <c r="A798" s="431">
        <f t="shared" si="14"/>
        <v>749</v>
      </c>
      <c r="B798" s="447"/>
      <c r="C798" s="448"/>
      <c r="D798" s="448"/>
      <c r="E798" s="448"/>
      <c r="F798" s="448"/>
      <c r="G798" s="448"/>
      <c r="H798" s="448"/>
      <c r="I798" s="448"/>
      <c r="J798" s="448"/>
      <c r="K798" s="448"/>
      <c r="L798" s="436"/>
      <c r="M798" s="437"/>
      <c r="N798" s="437"/>
      <c r="O798" s="437"/>
      <c r="P798" s="438"/>
      <c r="Q798" s="439"/>
      <c r="R798" s="440"/>
      <c r="S798" s="440"/>
      <c r="T798" s="440"/>
      <c r="U798" s="441"/>
      <c r="V798" s="257"/>
      <c r="W798" s="444"/>
      <c r="X798" s="445"/>
      <c r="Y798" s="446"/>
      <c r="Z798" s="443"/>
      <c r="AA798" s="443"/>
      <c r="AB798" s="443"/>
      <c r="AC798" s="317" t="str">
        <f>IFERROR(VLOOKUP(Z798,【参考】数式用!$A$4:$B$54,2,FALSE),"")</f>
        <v/>
      </c>
      <c r="AD798" s="209"/>
      <c r="AE798" s="208" t="str">
        <f>IF(B798="","",IF(AO798="総合事業","数式を削除して手入力",IFERROR(INDEX(【参考】数式用!$AT$3:$AV$452,MATCH(Q798&amp;V798,【参考】数式用!$AS$3:$AS$452,0),MATCH(VLOOKUP(Z798,【参考】数式用!$AW$2:$AX$53,2,FALSE),【参考】数式用!$AT$2:$AV$2,0)),10)))</f>
        <v/>
      </c>
    </row>
    <row r="799" spans="1:31" ht="49.8" customHeight="1">
      <c r="A799" s="431">
        <f t="shared" si="14"/>
        <v>750</v>
      </c>
      <c r="B799" s="447"/>
      <c r="C799" s="448"/>
      <c r="D799" s="448"/>
      <c r="E799" s="448"/>
      <c r="F799" s="448"/>
      <c r="G799" s="448"/>
      <c r="H799" s="448"/>
      <c r="I799" s="448"/>
      <c r="J799" s="448"/>
      <c r="K799" s="448"/>
      <c r="L799" s="436"/>
      <c r="M799" s="437"/>
      <c r="N799" s="437"/>
      <c r="O799" s="437"/>
      <c r="P799" s="438"/>
      <c r="Q799" s="439"/>
      <c r="R799" s="440"/>
      <c r="S799" s="440"/>
      <c r="T799" s="440"/>
      <c r="U799" s="441"/>
      <c r="V799" s="257"/>
      <c r="W799" s="444"/>
      <c r="X799" s="445"/>
      <c r="Y799" s="446"/>
      <c r="Z799" s="443"/>
      <c r="AA799" s="443"/>
      <c r="AB799" s="443"/>
      <c r="AC799" s="317" t="str">
        <f>IFERROR(VLOOKUP(Z799,【参考】数式用!$A$4:$B$54,2,FALSE),"")</f>
        <v/>
      </c>
      <c r="AD799" s="209"/>
      <c r="AE799" s="208" t="str">
        <f>IF(B799="","",IF(AO799="総合事業","数式を削除して手入力",IFERROR(INDEX(【参考】数式用!$AT$3:$AV$452,MATCH(Q799&amp;V799,【参考】数式用!$AS$3:$AS$452,0),MATCH(VLOOKUP(Z799,【参考】数式用!$AW$2:$AX$53,2,FALSE),【参考】数式用!$AT$2:$AV$2,0)),10)))</f>
        <v/>
      </c>
    </row>
    <row r="800" spans="1:31" ht="49.8" customHeight="1">
      <c r="A800" s="431">
        <f t="shared" si="14"/>
        <v>751</v>
      </c>
      <c r="B800" s="447"/>
      <c r="C800" s="448"/>
      <c r="D800" s="448"/>
      <c r="E800" s="448"/>
      <c r="F800" s="448"/>
      <c r="G800" s="448"/>
      <c r="H800" s="448"/>
      <c r="I800" s="448"/>
      <c r="J800" s="448"/>
      <c r="K800" s="448"/>
      <c r="L800" s="436"/>
      <c r="M800" s="437"/>
      <c r="N800" s="437"/>
      <c r="O800" s="437"/>
      <c r="P800" s="438"/>
      <c r="Q800" s="439"/>
      <c r="R800" s="440"/>
      <c r="S800" s="440"/>
      <c r="T800" s="440"/>
      <c r="U800" s="441"/>
      <c r="V800" s="257"/>
      <c r="W800" s="444"/>
      <c r="X800" s="445"/>
      <c r="Y800" s="446"/>
      <c r="Z800" s="443"/>
      <c r="AA800" s="443"/>
      <c r="AB800" s="443"/>
      <c r="AC800" s="317" t="str">
        <f>IFERROR(VLOOKUP(Z800,【参考】数式用!$A$4:$B$54,2,FALSE),"")</f>
        <v/>
      </c>
      <c r="AD800" s="209"/>
      <c r="AE800" s="208" t="str">
        <f>IF(B800="","",IF(AO800="総合事業","数式を削除して手入力",IFERROR(INDEX(【参考】数式用!$AT$3:$AV$452,MATCH(Q800&amp;V800,【参考】数式用!$AS$3:$AS$452,0),MATCH(VLOOKUP(Z800,【参考】数式用!$AW$2:$AX$53,2,FALSE),【参考】数式用!$AT$2:$AV$2,0)),10)))</f>
        <v/>
      </c>
    </row>
    <row r="801" spans="1:31" ht="49.8" customHeight="1">
      <c r="A801" s="431">
        <f t="shared" si="14"/>
        <v>752</v>
      </c>
      <c r="B801" s="447"/>
      <c r="C801" s="448"/>
      <c r="D801" s="448"/>
      <c r="E801" s="448"/>
      <c r="F801" s="448"/>
      <c r="G801" s="448"/>
      <c r="H801" s="448"/>
      <c r="I801" s="448"/>
      <c r="J801" s="448"/>
      <c r="K801" s="448"/>
      <c r="L801" s="436"/>
      <c r="M801" s="437"/>
      <c r="N801" s="437"/>
      <c r="O801" s="437"/>
      <c r="P801" s="438"/>
      <c r="Q801" s="439"/>
      <c r="R801" s="440"/>
      <c r="S801" s="440"/>
      <c r="T801" s="440"/>
      <c r="U801" s="441"/>
      <c r="V801" s="257"/>
      <c r="W801" s="444"/>
      <c r="X801" s="445"/>
      <c r="Y801" s="446"/>
      <c r="Z801" s="443"/>
      <c r="AA801" s="443"/>
      <c r="AB801" s="443"/>
      <c r="AC801" s="317" t="str">
        <f>IFERROR(VLOOKUP(Z801,【参考】数式用!$A$4:$B$54,2,FALSE),"")</f>
        <v/>
      </c>
      <c r="AD801" s="209"/>
      <c r="AE801" s="208" t="str">
        <f>IF(B801="","",IF(AO801="総合事業","数式を削除して手入力",IFERROR(INDEX(【参考】数式用!$AT$3:$AV$452,MATCH(Q801&amp;V801,【参考】数式用!$AS$3:$AS$452,0),MATCH(VLOOKUP(Z801,【参考】数式用!$AW$2:$AX$53,2,FALSE),【参考】数式用!$AT$2:$AV$2,0)),10)))</f>
        <v/>
      </c>
    </row>
    <row r="802" spans="1:31" ht="49.8" customHeight="1">
      <c r="A802" s="431">
        <f t="shared" si="14"/>
        <v>753</v>
      </c>
      <c r="B802" s="447"/>
      <c r="C802" s="448"/>
      <c r="D802" s="448"/>
      <c r="E802" s="448"/>
      <c r="F802" s="448"/>
      <c r="G802" s="448"/>
      <c r="H802" s="448"/>
      <c r="I802" s="448"/>
      <c r="J802" s="448"/>
      <c r="K802" s="448"/>
      <c r="L802" s="436"/>
      <c r="M802" s="437"/>
      <c r="N802" s="437"/>
      <c r="O802" s="437"/>
      <c r="P802" s="438"/>
      <c r="Q802" s="439"/>
      <c r="R802" s="440"/>
      <c r="S802" s="440"/>
      <c r="T802" s="440"/>
      <c r="U802" s="441"/>
      <c r="V802" s="257"/>
      <c r="W802" s="444"/>
      <c r="X802" s="445"/>
      <c r="Y802" s="446"/>
      <c r="Z802" s="443"/>
      <c r="AA802" s="443"/>
      <c r="AB802" s="443"/>
      <c r="AC802" s="317" t="str">
        <f>IFERROR(VLOOKUP(Z802,【参考】数式用!$A$4:$B$54,2,FALSE),"")</f>
        <v/>
      </c>
      <c r="AD802" s="209"/>
      <c r="AE802" s="208" t="str">
        <f>IF(B802="","",IF(AO802="総合事業","数式を削除して手入力",IFERROR(INDEX(【参考】数式用!$AT$3:$AV$452,MATCH(Q802&amp;V802,【参考】数式用!$AS$3:$AS$452,0),MATCH(VLOOKUP(Z802,【参考】数式用!$AW$2:$AX$53,2,FALSE),【参考】数式用!$AT$2:$AV$2,0)),10)))</f>
        <v/>
      </c>
    </row>
    <row r="803" spans="1:31" ht="49.8" customHeight="1">
      <c r="A803" s="431">
        <f t="shared" si="14"/>
        <v>754</v>
      </c>
      <c r="B803" s="447"/>
      <c r="C803" s="448"/>
      <c r="D803" s="448"/>
      <c r="E803" s="448"/>
      <c r="F803" s="448"/>
      <c r="G803" s="448"/>
      <c r="H803" s="448"/>
      <c r="I803" s="448"/>
      <c r="J803" s="448"/>
      <c r="K803" s="448"/>
      <c r="L803" s="436"/>
      <c r="M803" s="437"/>
      <c r="N803" s="437"/>
      <c r="O803" s="437"/>
      <c r="P803" s="438"/>
      <c r="Q803" s="439"/>
      <c r="R803" s="440"/>
      <c r="S803" s="440"/>
      <c r="T803" s="440"/>
      <c r="U803" s="441"/>
      <c r="V803" s="257"/>
      <c r="W803" s="444"/>
      <c r="X803" s="445"/>
      <c r="Y803" s="446"/>
      <c r="Z803" s="443"/>
      <c r="AA803" s="443"/>
      <c r="AB803" s="443"/>
      <c r="AC803" s="317" t="str">
        <f>IFERROR(VLOOKUP(Z803,【参考】数式用!$A$4:$B$54,2,FALSE),"")</f>
        <v/>
      </c>
      <c r="AD803" s="209"/>
      <c r="AE803" s="208" t="str">
        <f>IF(B803="","",IF(AO803="総合事業","数式を削除して手入力",IFERROR(INDEX(【参考】数式用!$AT$3:$AV$452,MATCH(Q803&amp;V803,【参考】数式用!$AS$3:$AS$452,0),MATCH(VLOOKUP(Z803,【参考】数式用!$AW$2:$AX$53,2,FALSE),【参考】数式用!$AT$2:$AV$2,0)),10)))</f>
        <v/>
      </c>
    </row>
    <row r="804" spans="1:31" ht="49.8" customHeight="1">
      <c r="A804" s="431">
        <f t="shared" si="14"/>
        <v>755</v>
      </c>
      <c r="B804" s="447"/>
      <c r="C804" s="448"/>
      <c r="D804" s="448"/>
      <c r="E804" s="448"/>
      <c r="F804" s="448"/>
      <c r="G804" s="448"/>
      <c r="H804" s="448"/>
      <c r="I804" s="448"/>
      <c r="J804" s="448"/>
      <c r="K804" s="448"/>
      <c r="L804" s="436"/>
      <c r="M804" s="437"/>
      <c r="N804" s="437"/>
      <c r="O804" s="437"/>
      <c r="P804" s="438"/>
      <c r="Q804" s="439"/>
      <c r="R804" s="440"/>
      <c r="S804" s="440"/>
      <c r="T804" s="440"/>
      <c r="U804" s="441"/>
      <c r="V804" s="257"/>
      <c r="W804" s="444"/>
      <c r="X804" s="445"/>
      <c r="Y804" s="446"/>
      <c r="Z804" s="443"/>
      <c r="AA804" s="443"/>
      <c r="AB804" s="443"/>
      <c r="AC804" s="317" t="str">
        <f>IFERROR(VLOOKUP(Z804,【参考】数式用!$A$4:$B$54,2,FALSE),"")</f>
        <v/>
      </c>
      <c r="AD804" s="209"/>
      <c r="AE804" s="208" t="str">
        <f>IF(B804="","",IF(AO804="総合事業","数式を削除して手入力",IFERROR(INDEX(【参考】数式用!$AT$3:$AV$452,MATCH(Q804&amp;V804,【参考】数式用!$AS$3:$AS$452,0),MATCH(VLOOKUP(Z804,【参考】数式用!$AW$2:$AX$53,2,FALSE),【参考】数式用!$AT$2:$AV$2,0)),10)))</f>
        <v/>
      </c>
    </row>
    <row r="805" spans="1:31" ht="49.8" customHeight="1">
      <c r="A805" s="431">
        <f t="shared" si="14"/>
        <v>756</v>
      </c>
      <c r="B805" s="447"/>
      <c r="C805" s="448"/>
      <c r="D805" s="448"/>
      <c r="E805" s="448"/>
      <c r="F805" s="448"/>
      <c r="G805" s="448"/>
      <c r="H805" s="448"/>
      <c r="I805" s="448"/>
      <c r="J805" s="448"/>
      <c r="K805" s="448"/>
      <c r="L805" s="436"/>
      <c r="M805" s="437"/>
      <c r="N805" s="437"/>
      <c r="O805" s="437"/>
      <c r="P805" s="438"/>
      <c r="Q805" s="439"/>
      <c r="R805" s="440"/>
      <c r="S805" s="440"/>
      <c r="T805" s="440"/>
      <c r="U805" s="441"/>
      <c r="V805" s="257"/>
      <c r="W805" s="444"/>
      <c r="X805" s="445"/>
      <c r="Y805" s="446"/>
      <c r="Z805" s="443"/>
      <c r="AA805" s="443"/>
      <c r="AB805" s="443"/>
      <c r="AC805" s="317" t="str">
        <f>IFERROR(VLOOKUP(Z805,【参考】数式用!$A$4:$B$54,2,FALSE),"")</f>
        <v/>
      </c>
      <c r="AD805" s="209"/>
      <c r="AE805" s="208" t="str">
        <f>IF(B805="","",IF(AO805="総合事業","数式を削除して手入力",IFERROR(INDEX(【参考】数式用!$AT$3:$AV$452,MATCH(Q805&amp;V805,【参考】数式用!$AS$3:$AS$452,0),MATCH(VLOOKUP(Z805,【参考】数式用!$AW$2:$AX$53,2,FALSE),【参考】数式用!$AT$2:$AV$2,0)),10)))</f>
        <v/>
      </c>
    </row>
    <row r="806" spans="1:31" ht="49.8" customHeight="1">
      <c r="A806" s="431">
        <f t="shared" si="14"/>
        <v>757</v>
      </c>
      <c r="B806" s="447"/>
      <c r="C806" s="448"/>
      <c r="D806" s="448"/>
      <c r="E806" s="448"/>
      <c r="F806" s="448"/>
      <c r="G806" s="448"/>
      <c r="H806" s="448"/>
      <c r="I806" s="448"/>
      <c r="J806" s="448"/>
      <c r="K806" s="448"/>
      <c r="L806" s="436"/>
      <c r="M806" s="437"/>
      <c r="N806" s="437"/>
      <c r="O806" s="437"/>
      <c r="P806" s="438"/>
      <c r="Q806" s="439"/>
      <c r="R806" s="440"/>
      <c r="S806" s="440"/>
      <c r="T806" s="440"/>
      <c r="U806" s="441"/>
      <c r="V806" s="257"/>
      <c r="W806" s="444"/>
      <c r="X806" s="445"/>
      <c r="Y806" s="446"/>
      <c r="Z806" s="443"/>
      <c r="AA806" s="443"/>
      <c r="AB806" s="443"/>
      <c r="AC806" s="317" t="str">
        <f>IFERROR(VLOOKUP(Z806,【参考】数式用!$A$4:$B$54,2,FALSE),"")</f>
        <v/>
      </c>
      <c r="AD806" s="209"/>
      <c r="AE806" s="208" t="str">
        <f>IF(B806="","",IF(AO806="総合事業","数式を削除して手入力",IFERROR(INDEX(【参考】数式用!$AT$3:$AV$452,MATCH(Q806&amp;V806,【参考】数式用!$AS$3:$AS$452,0),MATCH(VLOOKUP(Z806,【参考】数式用!$AW$2:$AX$53,2,FALSE),【参考】数式用!$AT$2:$AV$2,0)),10)))</f>
        <v/>
      </c>
    </row>
    <row r="807" spans="1:31" ht="49.8" customHeight="1">
      <c r="A807" s="431">
        <f t="shared" si="14"/>
        <v>758</v>
      </c>
      <c r="B807" s="447"/>
      <c r="C807" s="448"/>
      <c r="D807" s="448"/>
      <c r="E807" s="448"/>
      <c r="F807" s="448"/>
      <c r="G807" s="448"/>
      <c r="H807" s="448"/>
      <c r="I807" s="448"/>
      <c r="J807" s="448"/>
      <c r="K807" s="448"/>
      <c r="L807" s="436"/>
      <c r="M807" s="437"/>
      <c r="N807" s="437"/>
      <c r="O807" s="437"/>
      <c r="P807" s="438"/>
      <c r="Q807" s="439"/>
      <c r="R807" s="440"/>
      <c r="S807" s="440"/>
      <c r="T807" s="440"/>
      <c r="U807" s="441"/>
      <c r="V807" s="257"/>
      <c r="W807" s="444"/>
      <c r="X807" s="445"/>
      <c r="Y807" s="446"/>
      <c r="Z807" s="443"/>
      <c r="AA807" s="443"/>
      <c r="AB807" s="443"/>
      <c r="AC807" s="317" t="str">
        <f>IFERROR(VLOOKUP(Z807,【参考】数式用!$A$4:$B$54,2,FALSE),"")</f>
        <v/>
      </c>
      <c r="AD807" s="209"/>
      <c r="AE807" s="208" t="str">
        <f>IF(B807="","",IF(AO807="総合事業","数式を削除して手入力",IFERROR(INDEX(【参考】数式用!$AT$3:$AV$452,MATCH(Q807&amp;V807,【参考】数式用!$AS$3:$AS$452,0),MATCH(VLOOKUP(Z807,【参考】数式用!$AW$2:$AX$53,2,FALSE),【参考】数式用!$AT$2:$AV$2,0)),10)))</f>
        <v/>
      </c>
    </row>
    <row r="808" spans="1:31" ht="49.8" customHeight="1">
      <c r="A808" s="431">
        <f t="shared" si="14"/>
        <v>759</v>
      </c>
      <c r="B808" s="447"/>
      <c r="C808" s="448"/>
      <c r="D808" s="448"/>
      <c r="E808" s="448"/>
      <c r="F808" s="448"/>
      <c r="G808" s="448"/>
      <c r="H808" s="448"/>
      <c r="I808" s="448"/>
      <c r="J808" s="448"/>
      <c r="K808" s="448"/>
      <c r="L808" s="436"/>
      <c r="M808" s="437"/>
      <c r="N808" s="437"/>
      <c r="O808" s="437"/>
      <c r="P808" s="438"/>
      <c r="Q808" s="439"/>
      <c r="R808" s="440"/>
      <c r="S808" s="440"/>
      <c r="T808" s="440"/>
      <c r="U808" s="441"/>
      <c r="V808" s="257"/>
      <c r="W808" s="444"/>
      <c r="X808" s="445"/>
      <c r="Y808" s="446"/>
      <c r="Z808" s="443"/>
      <c r="AA808" s="443"/>
      <c r="AB808" s="443"/>
      <c r="AC808" s="317" t="str">
        <f>IFERROR(VLOOKUP(Z808,【参考】数式用!$A$4:$B$54,2,FALSE),"")</f>
        <v/>
      </c>
      <c r="AD808" s="209"/>
      <c r="AE808" s="208" t="str">
        <f>IF(B808="","",IF(AO808="総合事業","数式を削除して手入力",IFERROR(INDEX(【参考】数式用!$AT$3:$AV$452,MATCH(Q808&amp;V808,【参考】数式用!$AS$3:$AS$452,0),MATCH(VLOOKUP(Z808,【参考】数式用!$AW$2:$AX$53,2,FALSE),【参考】数式用!$AT$2:$AV$2,0)),10)))</f>
        <v/>
      </c>
    </row>
    <row r="809" spans="1:31" ht="49.8" customHeight="1">
      <c r="A809" s="431">
        <f t="shared" si="14"/>
        <v>760</v>
      </c>
      <c r="B809" s="447"/>
      <c r="C809" s="448"/>
      <c r="D809" s="448"/>
      <c r="E809" s="448"/>
      <c r="F809" s="448"/>
      <c r="G809" s="448"/>
      <c r="H809" s="448"/>
      <c r="I809" s="448"/>
      <c r="J809" s="448"/>
      <c r="K809" s="448"/>
      <c r="L809" s="436"/>
      <c r="M809" s="437"/>
      <c r="N809" s="437"/>
      <c r="O809" s="437"/>
      <c r="P809" s="438"/>
      <c r="Q809" s="439"/>
      <c r="R809" s="440"/>
      <c r="S809" s="440"/>
      <c r="T809" s="440"/>
      <c r="U809" s="441"/>
      <c r="V809" s="257"/>
      <c r="W809" s="444"/>
      <c r="X809" s="445"/>
      <c r="Y809" s="446"/>
      <c r="Z809" s="443"/>
      <c r="AA809" s="443"/>
      <c r="AB809" s="443"/>
      <c r="AC809" s="317" t="str">
        <f>IFERROR(VLOOKUP(Z809,【参考】数式用!$A$4:$B$54,2,FALSE),"")</f>
        <v/>
      </c>
      <c r="AD809" s="209"/>
      <c r="AE809" s="208" t="str">
        <f>IF(B809="","",IF(AO809="総合事業","数式を削除して手入力",IFERROR(INDEX(【参考】数式用!$AT$3:$AV$452,MATCH(Q809&amp;V809,【参考】数式用!$AS$3:$AS$452,0),MATCH(VLOOKUP(Z809,【参考】数式用!$AW$2:$AX$53,2,FALSE),【参考】数式用!$AT$2:$AV$2,0)),10)))</f>
        <v/>
      </c>
    </row>
    <row r="810" spans="1:31" ht="49.8" customHeight="1">
      <c r="A810" s="431">
        <f t="shared" si="14"/>
        <v>761</v>
      </c>
      <c r="B810" s="447"/>
      <c r="C810" s="448"/>
      <c r="D810" s="448"/>
      <c r="E810" s="448"/>
      <c r="F810" s="448"/>
      <c r="G810" s="448"/>
      <c r="H810" s="448"/>
      <c r="I810" s="448"/>
      <c r="J810" s="448"/>
      <c r="K810" s="448"/>
      <c r="L810" s="436"/>
      <c r="M810" s="437"/>
      <c r="N810" s="437"/>
      <c r="O810" s="437"/>
      <c r="P810" s="438"/>
      <c r="Q810" s="439"/>
      <c r="R810" s="440"/>
      <c r="S810" s="440"/>
      <c r="T810" s="440"/>
      <c r="U810" s="441"/>
      <c r="V810" s="257"/>
      <c r="W810" s="444"/>
      <c r="X810" s="445"/>
      <c r="Y810" s="446"/>
      <c r="Z810" s="443"/>
      <c r="AA810" s="443"/>
      <c r="AB810" s="443"/>
      <c r="AC810" s="317" t="str">
        <f>IFERROR(VLOOKUP(Z810,【参考】数式用!$A$4:$B$54,2,FALSE),"")</f>
        <v/>
      </c>
      <c r="AD810" s="209"/>
      <c r="AE810" s="208" t="str">
        <f>IF(B810="","",IF(AO810="総合事業","数式を削除して手入力",IFERROR(INDEX(【参考】数式用!$AT$3:$AV$452,MATCH(Q810&amp;V810,【参考】数式用!$AS$3:$AS$452,0),MATCH(VLOOKUP(Z810,【参考】数式用!$AW$2:$AX$53,2,FALSE),【参考】数式用!$AT$2:$AV$2,0)),10)))</f>
        <v/>
      </c>
    </row>
    <row r="811" spans="1:31" ht="49.8" customHeight="1">
      <c r="A811" s="431">
        <f t="shared" si="14"/>
        <v>762</v>
      </c>
      <c r="B811" s="447"/>
      <c r="C811" s="448"/>
      <c r="D811" s="448"/>
      <c r="E811" s="448"/>
      <c r="F811" s="448"/>
      <c r="G811" s="448"/>
      <c r="H811" s="448"/>
      <c r="I811" s="448"/>
      <c r="J811" s="448"/>
      <c r="K811" s="448"/>
      <c r="L811" s="436"/>
      <c r="M811" s="437"/>
      <c r="N811" s="437"/>
      <c r="O811" s="437"/>
      <c r="P811" s="438"/>
      <c r="Q811" s="439"/>
      <c r="R811" s="440"/>
      <c r="S811" s="440"/>
      <c r="T811" s="440"/>
      <c r="U811" s="441"/>
      <c r="V811" s="257"/>
      <c r="W811" s="444"/>
      <c r="X811" s="445"/>
      <c r="Y811" s="446"/>
      <c r="Z811" s="443"/>
      <c r="AA811" s="443"/>
      <c r="AB811" s="443"/>
      <c r="AC811" s="317" t="str">
        <f>IFERROR(VLOOKUP(Z811,【参考】数式用!$A$4:$B$54,2,FALSE),"")</f>
        <v/>
      </c>
      <c r="AD811" s="209"/>
      <c r="AE811" s="208" t="str">
        <f>IF(B811="","",IF(AO811="総合事業","数式を削除して手入力",IFERROR(INDEX(【参考】数式用!$AT$3:$AV$452,MATCH(Q811&amp;V811,【参考】数式用!$AS$3:$AS$452,0),MATCH(VLOOKUP(Z811,【参考】数式用!$AW$2:$AX$53,2,FALSE),【参考】数式用!$AT$2:$AV$2,0)),10)))</f>
        <v/>
      </c>
    </row>
    <row r="812" spans="1:31" ht="49.8" customHeight="1">
      <c r="A812" s="431">
        <f t="shared" si="14"/>
        <v>763</v>
      </c>
      <c r="B812" s="447"/>
      <c r="C812" s="448"/>
      <c r="D812" s="448"/>
      <c r="E812" s="448"/>
      <c r="F812" s="448"/>
      <c r="G812" s="448"/>
      <c r="H812" s="448"/>
      <c r="I812" s="448"/>
      <c r="J812" s="448"/>
      <c r="K812" s="448"/>
      <c r="L812" s="436"/>
      <c r="M812" s="437"/>
      <c r="N812" s="437"/>
      <c r="O812" s="437"/>
      <c r="P812" s="438"/>
      <c r="Q812" s="439"/>
      <c r="R812" s="440"/>
      <c r="S812" s="440"/>
      <c r="T812" s="440"/>
      <c r="U812" s="441"/>
      <c r="V812" s="257"/>
      <c r="W812" s="444"/>
      <c r="X812" s="445"/>
      <c r="Y812" s="446"/>
      <c r="Z812" s="443"/>
      <c r="AA812" s="443"/>
      <c r="AB812" s="443"/>
      <c r="AC812" s="317" t="str">
        <f>IFERROR(VLOOKUP(Z812,【参考】数式用!$A$4:$B$54,2,FALSE),"")</f>
        <v/>
      </c>
      <c r="AD812" s="209"/>
      <c r="AE812" s="208" t="str">
        <f>IF(B812="","",IF(AO812="総合事業","数式を削除して手入力",IFERROR(INDEX(【参考】数式用!$AT$3:$AV$452,MATCH(Q812&amp;V812,【参考】数式用!$AS$3:$AS$452,0),MATCH(VLOOKUP(Z812,【参考】数式用!$AW$2:$AX$53,2,FALSE),【参考】数式用!$AT$2:$AV$2,0)),10)))</f>
        <v/>
      </c>
    </row>
    <row r="813" spans="1:31" ht="49.8" customHeight="1">
      <c r="A813" s="431">
        <f t="shared" si="14"/>
        <v>764</v>
      </c>
      <c r="B813" s="447"/>
      <c r="C813" s="448"/>
      <c r="D813" s="448"/>
      <c r="E813" s="448"/>
      <c r="F813" s="448"/>
      <c r="G813" s="448"/>
      <c r="H813" s="448"/>
      <c r="I813" s="448"/>
      <c r="J813" s="448"/>
      <c r="K813" s="448"/>
      <c r="L813" s="436"/>
      <c r="M813" s="437"/>
      <c r="N813" s="437"/>
      <c r="O813" s="437"/>
      <c r="P813" s="438"/>
      <c r="Q813" s="439"/>
      <c r="R813" s="440"/>
      <c r="S813" s="440"/>
      <c r="T813" s="440"/>
      <c r="U813" s="441"/>
      <c r="V813" s="257"/>
      <c r="W813" s="444"/>
      <c r="X813" s="445"/>
      <c r="Y813" s="446"/>
      <c r="Z813" s="443"/>
      <c r="AA813" s="443"/>
      <c r="AB813" s="443"/>
      <c r="AC813" s="317" t="str">
        <f>IFERROR(VLOOKUP(Z813,【参考】数式用!$A$4:$B$54,2,FALSE),"")</f>
        <v/>
      </c>
      <c r="AD813" s="209"/>
      <c r="AE813" s="208" t="str">
        <f>IF(B813="","",IF(AO813="総合事業","数式を削除して手入力",IFERROR(INDEX(【参考】数式用!$AT$3:$AV$452,MATCH(Q813&amp;V813,【参考】数式用!$AS$3:$AS$452,0),MATCH(VLOOKUP(Z813,【参考】数式用!$AW$2:$AX$53,2,FALSE),【参考】数式用!$AT$2:$AV$2,0)),10)))</f>
        <v/>
      </c>
    </row>
    <row r="814" spans="1:31" ht="49.8" customHeight="1">
      <c r="A814" s="431">
        <f t="shared" si="14"/>
        <v>765</v>
      </c>
      <c r="B814" s="447"/>
      <c r="C814" s="448"/>
      <c r="D814" s="448"/>
      <c r="E814" s="448"/>
      <c r="F814" s="448"/>
      <c r="G814" s="448"/>
      <c r="H814" s="448"/>
      <c r="I814" s="448"/>
      <c r="J814" s="448"/>
      <c r="K814" s="448"/>
      <c r="L814" s="436"/>
      <c r="M814" s="437"/>
      <c r="N814" s="437"/>
      <c r="O814" s="437"/>
      <c r="P814" s="438"/>
      <c r="Q814" s="439"/>
      <c r="R814" s="440"/>
      <c r="S814" s="440"/>
      <c r="T814" s="440"/>
      <c r="U814" s="441"/>
      <c r="V814" s="257"/>
      <c r="W814" s="444"/>
      <c r="X814" s="445"/>
      <c r="Y814" s="446"/>
      <c r="Z814" s="443"/>
      <c r="AA814" s="443"/>
      <c r="AB814" s="443"/>
      <c r="AC814" s="317" t="str">
        <f>IFERROR(VLOOKUP(Z814,【参考】数式用!$A$4:$B$54,2,FALSE),"")</f>
        <v/>
      </c>
      <c r="AD814" s="209"/>
      <c r="AE814" s="208" t="str">
        <f>IF(B814="","",IF(AO814="総合事業","数式を削除して手入力",IFERROR(INDEX(【参考】数式用!$AT$3:$AV$452,MATCH(Q814&amp;V814,【参考】数式用!$AS$3:$AS$452,0),MATCH(VLOOKUP(Z814,【参考】数式用!$AW$2:$AX$53,2,FALSE),【参考】数式用!$AT$2:$AV$2,0)),10)))</f>
        <v/>
      </c>
    </row>
    <row r="815" spans="1:31" ht="49.8" customHeight="1">
      <c r="A815" s="431">
        <f t="shared" si="14"/>
        <v>766</v>
      </c>
      <c r="B815" s="447"/>
      <c r="C815" s="448"/>
      <c r="D815" s="448"/>
      <c r="E815" s="448"/>
      <c r="F815" s="448"/>
      <c r="G815" s="448"/>
      <c r="H815" s="448"/>
      <c r="I815" s="448"/>
      <c r="J815" s="448"/>
      <c r="K815" s="448"/>
      <c r="L815" s="436"/>
      <c r="M815" s="437"/>
      <c r="N815" s="437"/>
      <c r="O815" s="437"/>
      <c r="P815" s="438"/>
      <c r="Q815" s="439"/>
      <c r="R815" s="440"/>
      <c r="S815" s="440"/>
      <c r="T815" s="440"/>
      <c r="U815" s="441"/>
      <c r="V815" s="257"/>
      <c r="W815" s="444"/>
      <c r="X815" s="445"/>
      <c r="Y815" s="446"/>
      <c r="Z815" s="443"/>
      <c r="AA815" s="443"/>
      <c r="AB815" s="443"/>
      <c r="AC815" s="317" t="str">
        <f>IFERROR(VLOOKUP(Z815,【参考】数式用!$A$4:$B$54,2,FALSE),"")</f>
        <v/>
      </c>
      <c r="AD815" s="209"/>
      <c r="AE815" s="208" t="str">
        <f>IF(B815="","",IF(AO815="総合事業","数式を削除して手入力",IFERROR(INDEX(【参考】数式用!$AT$3:$AV$452,MATCH(Q815&amp;V815,【参考】数式用!$AS$3:$AS$452,0),MATCH(VLOOKUP(Z815,【参考】数式用!$AW$2:$AX$53,2,FALSE),【参考】数式用!$AT$2:$AV$2,0)),10)))</f>
        <v/>
      </c>
    </row>
    <row r="816" spans="1:31" ht="49.8" customHeight="1">
      <c r="A816" s="431">
        <f t="shared" si="14"/>
        <v>767</v>
      </c>
      <c r="B816" s="447"/>
      <c r="C816" s="448"/>
      <c r="D816" s="448"/>
      <c r="E816" s="448"/>
      <c r="F816" s="448"/>
      <c r="G816" s="448"/>
      <c r="H816" s="448"/>
      <c r="I816" s="448"/>
      <c r="J816" s="448"/>
      <c r="K816" s="448"/>
      <c r="L816" s="436"/>
      <c r="M816" s="437"/>
      <c r="N816" s="437"/>
      <c r="O816" s="437"/>
      <c r="P816" s="438"/>
      <c r="Q816" s="439"/>
      <c r="R816" s="440"/>
      <c r="S816" s="440"/>
      <c r="T816" s="440"/>
      <c r="U816" s="441"/>
      <c r="V816" s="257"/>
      <c r="W816" s="444"/>
      <c r="X816" s="445"/>
      <c r="Y816" s="446"/>
      <c r="Z816" s="443"/>
      <c r="AA816" s="443"/>
      <c r="AB816" s="443"/>
      <c r="AC816" s="317" t="str">
        <f>IFERROR(VLOOKUP(Z816,【参考】数式用!$A$4:$B$54,2,FALSE),"")</f>
        <v/>
      </c>
      <c r="AD816" s="209"/>
      <c r="AE816" s="208" t="str">
        <f>IF(B816="","",IF(AO816="総合事業","数式を削除して手入力",IFERROR(INDEX(【参考】数式用!$AT$3:$AV$452,MATCH(Q816&amp;V816,【参考】数式用!$AS$3:$AS$452,0),MATCH(VLOOKUP(Z816,【参考】数式用!$AW$2:$AX$53,2,FALSE),【参考】数式用!$AT$2:$AV$2,0)),10)))</f>
        <v/>
      </c>
    </row>
    <row r="817" spans="1:31" ht="49.8" customHeight="1">
      <c r="A817" s="431">
        <f t="shared" si="14"/>
        <v>768</v>
      </c>
      <c r="B817" s="447"/>
      <c r="C817" s="448"/>
      <c r="D817" s="448"/>
      <c r="E817" s="448"/>
      <c r="F817" s="448"/>
      <c r="G817" s="448"/>
      <c r="H817" s="448"/>
      <c r="I817" s="448"/>
      <c r="J817" s="448"/>
      <c r="K817" s="448"/>
      <c r="L817" s="436"/>
      <c r="M817" s="437"/>
      <c r="N817" s="437"/>
      <c r="O817" s="437"/>
      <c r="P817" s="438"/>
      <c r="Q817" s="439"/>
      <c r="R817" s="440"/>
      <c r="S817" s="440"/>
      <c r="T817" s="440"/>
      <c r="U817" s="441"/>
      <c r="V817" s="257"/>
      <c r="W817" s="444"/>
      <c r="X817" s="445"/>
      <c r="Y817" s="446"/>
      <c r="Z817" s="443"/>
      <c r="AA817" s="443"/>
      <c r="AB817" s="443"/>
      <c r="AC817" s="317" t="str">
        <f>IFERROR(VLOOKUP(Z817,【参考】数式用!$A$4:$B$54,2,FALSE),"")</f>
        <v/>
      </c>
      <c r="AD817" s="209"/>
      <c r="AE817" s="208" t="str">
        <f>IF(B817="","",IF(AO817="総合事業","数式を削除して手入力",IFERROR(INDEX(【参考】数式用!$AT$3:$AV$452,MATCH(Q817&amp;V817,【参考】数式用!$AS$3:$AS$452,0),MATCH(VLOOKUP(Z817,【参考】数式用!$AW$2:$AX$53,2,FALSE),【参考】数式用!$AT$2:$AV$2,0)),10)))</f>
        <v/>
      </c>
    </row>
    <row r="818" spans="1:31" ht="49.8" customHeight="1">
      <c r="A818" s="431">
        <f t="shared" si="14"/>
        <v>769</v>
      </c>
      <c r="B818" s="447"/>
      <c r="C818" s="448"/>
      <c r="D818" s="448"/>
      <c r="E818" s="448"/>
      <c r="F818" s="448"/>
      <c r="G818" s="448"/>
      <c r="H818" s="448"/>
      <c r="I818" s="448"/>
      <c r="J818" s="448"/>
      <c r="K818" s="448"/>
      <c r="L818" s="436"/>
      <c r="M818" s="437"/>
      <c r="N818" s="437"/>
      <c r="O818" s="437"/>
      <c r="P818" s="438"/>
      <c r="Q818" s="439"/>
      <c r="R818" s="440"/>
      <c r="S818" s="440"/>
      <c r="T818" s="440"/>
      <c r="U818" s="441"/>
      <c r="V818" s="257"/>
      <c r="W818" s="444"/>
      <c r="X818" s="445"/>
      <c r="Y818" s="446"/>
      <c r="Z818" s="443"/>
      <c r="AA818" s="443"/>
      <c r="AB818" s="443"/>
      <c r="AC818" s="317" t="str">
        <f>IFERROR(VLOOKUP(Z818,【参考】数式用!$A$4:$B$54,2,FALSE),"")</f>
        <v/>
      </c>
      <c r="AD818" s="209"/>
      <c r="AE818" s="208" t="str">
        <f>IF(B818="","",IF(AO818="総合事業","数式を削除して手入力",IFERROR(INDEX(【参考】数式用!$AT$3:$AV$452,MATCH(Q818&amp;V818,【参考】数式用!$AS$3:$AS$452,0),MATCH(VLOOKUP(Z818,【参考】数式用!$AW$2:$AX$53,2,FALSE),【参考】数式用!$AT$2:$AV$2,0)),10)))</f>
        <v/>
      </c>
    </row>
    <row r="819" spans="1:31" ht="49.8" customHeight="1">
      <c r="A819" s="431">
        <f t="shared" si="14"/>
        <v>770</v>
      </c>
      <c r="B819" s="447"/>
      <c r="C819" s="448"/>
      <c r="D819" s="448"/>
      <c r="E819" s="448"/>
      <c r="F819" s="448"/>
      <c r="G819" s="448"/>
      <c r="H819" s="448"/>
      <c r="I819" s="448"/>
      <c r="J819" s="448"/>
      <c r="K819" s="448"/>
      <c r="L819" s="436"/>
      <c r="M819" s="437"/>
      <c r="N819" s="437"/>
      <c r="O819" s="437"/>
      <c r="P819" s="438"/>
      <c r="Q819" s="439"/>
      <c r="R819" s="440"/>
      <c r="S819" s="440"/>
      <c r="T819" s="440"/>
      <c r="U819" s="441"/>
      <c r="V819" s="257"/>
      <c r="W819" s="444"/>
      <c r="X819" s="445"/>
      <c r="Y819" s="446"/>
      <c r="Z819" s="443"/>
      <c r="AA819" s="443"/>
      <c r="AB819" s="443"/>
      <c r="AC819" s="317" t="str">
        <f>IFERROR(VLOOKUP(Z819,【参考】数式用!$A$4:$B$54,2,FALSE),"")</f>
        <v/>
      </c>
      <c r="AD819" s="209"/>
      <c r="AE819" s="208" t="str">
        <f>IF(B819="","",IF(AO819="総合事業","数式を削除して手入力",IFERROR(INDEX(【参考】数式用!$AT$3:$AV$452,MATCH(Q819&amp;V819,【参考】数式用!$AS$3:$AS$452,0),MATCH(VLOOKUP(Z819,【参考】数式用!$AW$2:$AX$53,2,FALSE),【参考】数式用!$AT$2:$AV$2,0)),10)))</f>
        <v/>
      </c>
    </row>
    <row r="820" spans="1:31" ht="49.8" customHeight="1">
      <c r="A820" s="431">
        <f t="shared" si="14"/>
        <v>771</v>
      </c>
      <c r="B820" s="447"/>
      <c r="C820" s="448"/>
      <c r="D820" s="448"/>
      <c r="E820" s="448"/>
      <c r="F820" s="448"/>
      <c r="G820" s="448"/>
      <c r="H820" s="448"/>
      <c r="I820" s="448"/>
      <c r="J820" s="448"/>
      <c r="K820" s="448"/>
      <c r="L820" s="436"/>
      <c r="M820" s="437"/>
      <c r="N820" s="437"/>
      <c r="O820" s="437"/>
      <c r="P820" s="438"/>
      <c r="Q820" s="439"/>
      <c r="R820" s="440"/>
      <c r="S820" s="440"/>
      <c r="T820" s="440"/>
      <c r="U820" s="441"/>
      <c r="V820" s="257"/>
      <c r="W820" s="444"/>
      <c r="X820" s="445"/>
      <c r="Y820" s="446"/>
      <c r="Z820" s="443"/>
      <c r="AA820" s="443"/>
      <c r="AB820" s="443"/>
      <c r="AC820" s="317" t="str">
        <f>IFERROR(VLOOKUP(Z820,【参考】数式用!$A$4:$B$54,2,FALSE),"")</f>
        <v/>
      </c>
      <c r="AD820" s="209"/>
      <c r="AE820" s="208" t="str">
        <f>IF(B820="","",IF(AO820="総合事業","数式を削除して手入力",IFERROR(INDEX(【参考】数式用!$AT$3:$AV$452,MATCH(Q820&amp;V820,【参考】数式用!$AS$3:$AS$452,0),MATCH(VLOOKUP(Z820,【参考】数式用!$AW$2:$AX$53,2,FALSE),【参考】数式用!$AT$2:$AV$2,0)),10)))</f>
        <v/>
      </c>
    </row>
    <row r="821" spans="1:31" ht="49.8" customHeight="1">
      <c r="A821" s="431">
        <f t="shared" si="14"/>
        <v>772</v>
      </c>
      <c r="B821" s="447"/>
      <c r="C821" s="448"/>
      <c r="D821" s="448"/>
      <c r="E821" s="448"/>
      <c r="F821" s="448"/>
      <c r="G821" s="448"/>
      <c r="H821" s="448"/>
      <c r="I821" s="448"/>
      <c r="J821" s="448"/>
      <c r="K821" s="448"/>
      <c r="L821" s="436"/>
      <c r="M821" s="437"/>
      <c r="N821" s="437"/>
      <c r="O821" s="437"/>
      <c r="P821" s="438"/>
      <c r="Q821" s="439"/>
      <c r="R821" s="440"/>
      <c r="S821" s="440"/>
      <c r="T821" s="440"/>
      <c r="U821" s="441"/>
      <c r="V821" s="257"/>
      <c r="W821" s="444"/>
      <c r="X821" s="445"/>
      <c r="Y821" s="446"/>
      <c r="Z821" s="443"/>
      <c r="AA821" s="443"/>
      <c r="AB821" s="443"/>
      <c r="AC821" s="317" t="str">
        <f>IFERROR(VLOOKUP(Z821,【参考】数式用!$A$4:$B$54,2,FALSE),"")</f>
        <v/>
      </c>
      <c r="AD821" s="209"/>
      <c r="AE821" s="208" t="str">
        <f>IF(B821="","",IF(AO821="総合事業","数式を削除して手入力",IFERROR(INDEX(【参考】数式用!$AT$3:$AV$452,MATCH(Q821&amp;V821,【参考】数式用!$AS$3:$AS$452,0),MATCH(VLOOKUP(Z821,【参考】数式用!$AW$2:$AX$53,2,FALSE),【参考】数式用!$AT$2:$AV$2,0)),10)))</f>
        <v/>
      </c>
    </row>
    <row r="822" spans="1:31" ht="49.8" customHeight="1">
      <c r="A822" s="431">
        <f t="shared" si="14"/>
        <v>773</v>
      </c>
      <c r="B822" s="447"/>
      <c r="C822" s="448"/>
      <c r="D822" s="448"/>
      <c r="E822" s="448"/>
      <c r="F822" s="448"/>
      <c r="G822" s="448"/>
      <c r="H822" s="448"/>
      <c r="I822" s="448"/>
      <c r="J822" s="448"/>
      <c r="K822" s="448"/>
      <c r="L822" s="436"/>
      <c r="M822" s="437"/>
      <c r="N822" s="437"/>
      <c r="O822" s="437"/>
      <c r="P822" s="438"/>
      <c r="Q822" s="439"/>
      <c r="R822" s="440"/>
      <c r="S822" s="440"/>
      <c r="T822" s="440"/>
      <c r="U822" s="441"/>
      <c r="V822" s="257"/>
      <c r="W822" s="444"/>
      <c r="X822" s="445"/>
      <c r="Y822" s="446"/>
      <c r="Z822" s="443"/>
      <c r="AA822" s="443"/>
      <c r="AB822" s="443"/>
      <c r="AC822" s="317" t="str">
        <f>IFERROR(VLOOKUP(Z822,【参考】数式用!$A$4:$B$54,2,FALSE),"")</f>
        <v/>
      </c>
      <c r="AD822" s="209"/>
      <c r="AE822" s="208" t="str">
        <f>IF(B822="","",IF(AO822="総合事業","数式を削除して手入力",IFERROR(INDEX(【参考】数式用!$AT$3:$AV$452,MATCH(Q822&amp;V822,【参考】数式用!$AS$3:$AS$452,0),MATCH(VLOOKUP(Z822,【参考】数式用!$AW$2:$AX$53,2,FALSE),【参考】数式用!$AT$2:$AV$2,0)),10)))</f>
        <v/>
      </c>
    </row>
    <row r="823" spans="1:31" ht="49.8" customHeight="1">
      <c r="A823" s="431">
        <f t="shared" si="14"/>
        <v>774</v>
      </c>
      <c r="B823" s="447"/>
      <c r="C823" s="448"/>
      <c r="D823" s="448"/>
      <c r="E823" s="448"/>
      <c r="F823" s="448"/>
      <c r="G823" s="448"/>
      <c r="H823" s="448"/>
      <c r="I823" s="448"/>
      <c r="J823" s="448"/>
      <c r="K823" s="448"/>
      <c r="L823" s="436"/>
      <c r="M823" s="437"/>
      <c r="N823" s="437"/>
      <c r="O823" s="437"/>
      <c r="P823" s="438"/>
      <c r="Q823" s="439"/>
      <c r="R823" s="440"/>
      <c r="S823" s="440"/>
      <c r="T823" s="440"/>
      <c r="U823" s="441"/>
      <c r="V823" s="257"/>
      <c r="W823" s="444"/>
      <c r="X823" s="445"/>
      <c r="Y823" s="446"/>
      <c r="Z823" s="443"/>
      <c r="AA823" s="443"/>
      <c r="AB823" s="443"/>
      <c r="AC823" s="317" t="str">
        <f>IFERROR(VLOOKUP(Z823,【参考】数式用!$A$4:$B$54,2,FALSE),"")</f>
        <v/>
      </c>
      <c r="AD823" s="209"/>
      <c r="AE823" s="208" t="str">
        <f>IF(B823="","",IF(AO823="総合事業","数式を削除して手入力",IFERROR(INDEX(【参考】数式用!$AT$3:$AV$452,MATCH(Q823&amp;V823,【参考】数式用!$AS$3:$AS$452,0),MATCH(VLOOKUP(Z823,【参考】数式用!$AW$2:$AX$53,2,FALSE),【参考】数式用!$AT$2:$AV$2,0)),10)))</f>
        <v/>
      </c>
    </row>
    <row r="824" spans="1:31" ht="49.8" customHeight="1">
      <c r="A824" s="431">
        <f t="shared" si="14"/>
        <v>775</v>
      </c>
      <c r="B824" s="447"/>
      <c r="C824" s="448"/>
      <c r="D824" s="448"/>
      <c r="E824" s="448"/>
      <c r="F824" s="448"/>
      <c r="G824" s="448"/>
      <c r="H824" s="448"/>
      <c r="I824" s="448"/>
      <c r="J824" s="448"/>
      <c r="K824" s="448"/>
      <c r="L824" s="436"/>
      <c r="M824" s="437"/>
      <c r="N824" s="437"/>
      <c r="O824" s="437"/>
      <c r="P824" s="438"/>
      <c r="Q824" s="439"/>
      <c r="R824" s="440"/>
      <c r="S824" s="440"/>
      <c r="T824" s="440"/>
      <c r="U824" s="441"/>
      <c r="V824" s="257"/>
      <c r="W824" s="444"/>
      <c r="X824" s="445"/>
      <c r="Y824" s="446"/>
      <c r="Z824" s="443"/>
      <c r="AA824" s="443"/>
      <c r="AB824" s="443"/>
      <c r="AC824" s="317" t="str">
        <f>IFERROR(VLOOKUP(Z824,【参考】数式用!$A$4:$B$54,2,FALSE),"")</f>
        <v/>
      </c>
      <c r="AD824" s="209"/>
      <c r="AE824" s="208" t="str">
        <f>IF(B824="","",IF(AO824="総合事業","数式を削除して手入力",IFERROR(INDEX(【参考】数式用!$AT$3:$AV$452,MATCH(Q824&amp;V824,【参考】数式用!$AS$3:$AS$452,0),MATCH(VLOOKUP(Z824,【参考】数式用!$AW$2:$AX$53,2,FALSE),【参考】数式用!$AT$2:$AV$2,0)),10)))</f>
        <v/>
      </c>
    </row>
    <row r="825" spans="1:31" ht="49.8" customHeight="1">
      <c r="A825" s="431">
        <f t="shared" si="14"/>
        <v>776</v>
      </c>
      <c r="B825" s="447"/>
      <c r="C825" s="448"/>
      <c r="D825" s="448"/>
      <c r="E825" s="448"/>
      <c r="F825" s="448"/>
      <c r="G825" s="448"/>
      <c r="H825" s="448"/>
      <c r="I825" s="448"/>
      <c r="J825" s="448"/>
      <c r="K825" s="448"/>
      <c r="L825" s="436"/>
      <c r="M825" s="437"/>
      <c r="N825" s="437"/>
      <c r="O825" s="437"/>
      <c r="P825" s="438"/>
      <c r="Q825" s="439"/>
      <c r="R825" s="440"/>
      <c r="S825" s="440"/>
      <c r="T825" s="440"/>
      <c r="U825" s="441"/>
      <c r="V825" s="257"/>
      <c r="W825" s="444"/>
      <c r="X825" s="445"/>
      <c r="Y825" s="446"/>
      <c r="Z825" s="443"/>
      <c r="AA825" s="443"/>
      <c r="AB825" s="443"/>
      <c r="AC825" s="317" t="str">
        <f>IFERROR(VLOOKUP(Z825,【参考】数式用!$A$4:$B$54,2,FALSE),"")</f>
        <v/>
      </c>
      <c r="AD825" s="209"/>
      <c r="AE825" s="208" t="str">
        <f>IF(B825="","",IF(AO825="総合事業","数式を削除して手入力",IFERROR(INDEX(【参考】数式用!$AT$3:$AV$452,MATCH(Q825&amp;V825,【参考】数式用!$AS$3:$AS$452,0),MATCH(VLOOKUP(Z825,【参考】数式用!$AW$2:$AX$53,2,FALSE),【参考】数式用!$AT$2:$AV$2,0)),10)))</f>
        <v/>
      </c>
    </row>
    <row r="826" spans="1:31" ht="49.8" customHeight="1">
      <c r="A826" s="431">
        <f t="shared" si="14"/>
        <v>777</v>
      </c>
      <c r="B826" s="447"/>
      <c r="C826" s="448"/>
      <c r="D826" s="448"/>
      <c r="E826" s="448"/>
      <c r="F826" s="448"/>
      <c r="G826" s="448"/>
      <c r="H826" s="448"/>
      <c r="I826" s="448"/>
      <c r="J826" s="448"/>
      <c r="K826" s="448"/>
      <c r="L826" s="436"/>
      <c r="M826" s="437"/>
      <c r="N826" s="437"/>
      <c r="O826" s="437"/>
      <c r="P826" s="438"/>
      <c r="Q826" s="439"/>
      <c r="R826" s="440"/>
      <c r="S826" s="440"/>
      <c r="T826" s="440"/>
      <c r="U826" s="441"/>
      <c r="V826" s="257"/>
      <c r="W826" s="444"/>
      <c r="X826" s="445"/>
      <c r="Y826" s="446"/>
      <c r="Z826" s="443"/>
      <c r="AA826" s="443"/>
      <c r="AB826" s="443"/>
      <c r="AC826" s="317" t="str">
        <f>IFERROR(VLOOKUP(Z826,【参考】数式用!$A$4:$B$54,2,FALSE),"")</f>
        <v/>
      </c>
      <c r="AD826" s="209"/>
      <c r="AE826" s="208" t="str">
        <f>IF(B826="","",IF(AO826="総合事業","数式を削除して手入力",IFERROR(INDEX(【参考】数式用!$AT$3:$AV$452,MATCH(Q826&amp;V826,【参考】数式用!$AS$3:$AS$452,0),MATCH(VLOOKUP(Z826,【参考】数式用!$AW$2:$AX$53,2,FALSE),【参考】数式用!$AT$2:$AV$2,0)),10)))</f>
        <v/>
      </c>
    </row>
    <row r="827" spans="1:31" ht="49.8" customHeight="1">
      <c r="A827" s="431">
        <f t="shared" si="14"/>
        <v>778</v>
      </c>
      <c r="B827" s="447"/>
      <c r="C827" s="448"/>
      <c r="D827" s="448"/>
      <c r="E827" s="448"/>
      <c r="F827" s="448"/>
      <c r="G827" s="448"/>
      <c r="H827" s="448"/>
      <c r="I827" s="448"/>
      <c r="J827" s="448"/>
      <c r="K827" s="448"/>
      <c r="L827" s="436"/>
      <c r="M827" s="437"/>
      <c r="N827" s="437"/>
      <c r="O827" s="437"/>
      <c r="P827" s="438"/>
      <c r="Q827" s="439"/>
      <c r="R827" s="440"/>
      <c r="S827" s="440"/>
      <c r="T827" s="440"/>
      <c r="U827" s="441"/>
      <c r="V827" s="257"/>
      <c r="W827" s="444"/>
      <c r="X827" s="445"/>
      <c r="Y827" s="446"/>
      <c r="Z827" s="443"/>
      <c r="AA827" s="443"/>
      <c r="AB827" s="443"/>
      <c r="AC827" s="317" t="str">
        <f>IFERROR(VLOOKUP(Z827,【参考】数式用!$A$4:$B$54,2,FALSE),"")</f>
        <v/>
      </c>
      <c r="AD827" s="209"/>
      <c r="AE827" s="208" t="str">
        <f>IF(B827="","",IF(AO827="総合事業","数式を削除して手入力",IFERROR(INDEX(【参考】数式用!$AT$3:$AV$452,MATCH(Q827&amp;V827,【参考】数式用!$AS$3:$AS$452,0),MATCH(VLOOKUP(Z827,【参考】数式用!$AW$2:$AX$53,2,FALSE),【参考】数式用!$AT$2:$AV$2,0)),10)))</f>
        <v/>
      </c>
    </row>
    <row r="828" spans="1:31" ht="49.8" customHeight="1">
      <c r="A828" s="431">
        <f t="shared" si="14"/>
        <v>779</v>
      </c>
      <c r="B828" s="447"/>
      <c r="C828" s="448"/>
      <c r="D828" s="448"/>
      <c r="E828" s="448"/>
      <c r="F828" s="448"/>
      <c r="G828" s="448"/>
      <c r="H828" s="448"/>
      <c r="I828" s="448"/>
      <c r="J828" s="448"/>
      <c r="K828" s="448"/>
      <c r="L828" s="436"/>
      <c r="M828" s="437"/>
      <c r="N828" s="437"/>
      <c r="O828" s="437"/>
      <c r="P828" s="438"/>
      <c r="Q828" s="439"/>
      <c r="R828" s="440"/>
      <c r="S828" s="440"/>
      <c r="T828" s="440"/>
      <c r="U828" s="441"/>
      <c r="V828" s="257"/>
      <c r="W828" s="444"/>
      <c r="X828" s="445"/>
      <c r="Y828" s="446"/>
      <c r="Z828" s="443"/>
      <c r="AA828" s="443"/>
      <c r="AB828" s="443"/>
      <c r="AC828" s="317" t="str">
        <f>IFERROR(VLOOKUP(Z828,【参考】数式用!$A$4:$B$54,2,FALSE),"")</f>
        <v/>
      </c>
      <c r="AD828" s="209"/>
      <c r="AE828" s="208" t="str">
        <f>IF(B828="","",IF(AO828="総合事業","数式を削除して手入力",IFERROR(INDEX(【参考】数式用!$AT$3:$AV$452,MATCH(Q828&amp;V828,【参考】数式用!$AS$3:$AS$452,0),MATCH(VLOOKUP(Z828,【参考】数式用!$AW$2:$AX$53,2,FALSE),【参考】数式用!$AT$2:$AV$2,0)),10)))</f>
        <v/>
      </c>
    </row>
    <row r="829" spans="1:31" ht="49.8" customHeight="1">
      <c r="A829" s="431">
        <f t="shared" si="14"/>
        <v>780</v>
      </c>
      <c r="B829" s="447"/>
      <c r="C829" s="448"/>
      <c r="D829" s="448"/>
      <c r="E829" s="448"/>
      <c r="F829" s="448"/>
      <c r="G829" s="448"/>
      <c r="H829" s="448"/>
      <c r="I829" s="448"/>
      <c r="J829" s="448"/>
      <c r="K829" s="448"/>
      <c r="L829" s="436"/>
      <c r="M829" s="437"/>
      <c r="N829" s="437"/>
      <c r="O829" s="437"/>
      <c r="P829" s="438"/>
      <c r="Q829" s="439"/>
      <c r="R829" s="440"/>
      <c r="S829" s="440"/>
      <c r="T829" s="440"/>
      <c r="U829" s="441"/>
      <c r="V829" s="257"/>
      <c r="W829" s="444"/>
      <c r="X829" s="445"/>
      <c r="Y829" s="446"/>
      <c r="Z829" s="443"/>
      <c r="AA829" s="443"/>
      <c r="AB829" s="443"/>
      <c r="AC829" s="317" t="str">
        <f>IFERROR(VLOOKUP(Z829,【参考】数式用!$A$4:$B$54,2,FALSE),"")</f>
        <v/>
      </c>
      <c r="AD829" s="209"/>
      <c r="AE829" s="208" t="str">
        <f>IF(B829="","",IF(AO829="総合事業","数式を削除して手入力",IFERROR(INDEX(【参考】数式用!$AT$3:$AV$452,MATCH(Q829&amp;V829,【参考】数式用!$AS$3:$AS$452,0),MATCH(VLOOKUP(Z829,【参考】数式用!$AW$2:$AX$53,2,FALSE),【参考】数式用!$AT$2:$AV$2,0)),10)))</f>
        <v/>
      </c>
    </row>
    <row r="830" spans="1:31" ht="49.8" customHeight="1">
      <c r="A830" s="431">
        <f t="shared" si="14"/>
        <v>781</v>
      </c>
      <c r="B830" s="447"/>
      <c r="C830" s="448"/>
      <c r="D830" s="448"/>
      <c r="E830" s="448"/>
      <c r="F830" s="448"/>
      <c r="G830" s="448"/>
      <c r="H830" s="448"/>
      <c r="I830" s="448"/>
      <c r="J830" s="448"/>
      <c r="K830" s="448"/>
      <c r="L830" s="436"/>
      <c r="M830" s="437"/>
      <c r="N830" s="437"/>
      <c r="O830" s="437"/>
      <c r="P830" s="438"/>
      <c r="Q830" s="439"/>
      <c r="R830" s="440"/>
      <c r="S830" s="440"/>
      <c r="T830" s="440"/>
      <c r="U830" s="441"/>
      <c r="V830" s="257"/>
      <c r="W830" s="444"/>
      <c r="X830" s="445"/>
      <c r="Y830" s="446"/>
      <c r="Z830" s="443"/>
      <c r="AA830" s="443"/>
      <c r="AB830" s="443"/>
      <c r="AC830" s="317" t="str">
        <f>IFERROR(VLOOKUP(Z830,【参考】数式用!$A$4:$B$54,2,FALSE),"")</f>
        <v/>
      </c>
      <c r="AD830" s="209"/>
      <c r="AE830" s="208" t="str">
        <f>IF(B830="","",IF(AO830="総合事業","数式を削除して手入力",IFERROR(INDEX(【参考】数式用!$AT$3:$AV$452,MATCH(Q830&amp;V830,【参考】数式用!$AS$3:$AS$452,0),MATCH(VLOOKUP(Z830,【参考】数式用!$AW$2:$AX$53,2,FALSE),【参考】数式用!$AT$2:$AV$2,0)),10)))</f>
        <v/>
      </c>
    </row>
    <row r="831" spans="1:31" ht="49.8" customHeight="1">
      <c r="A831" s="431">
        <f t="shared" si="14"/>
        <v>782</v>
      </c>
      <c r="B831" s="447"/>
      <c r="C831" s="448"/>
      <c r="D831" s="448"/>
      <c r="E831" s="448"/>
      <c r="F831" s="448"/>
      <c r="G831" s="448"/>
      <c r="H831" s="448"/>
      <c r="I831" s="448"/>
      <c r="J831" s="448"/>
      <c r="K831" s="448"/>
      <c r="L831" s="436"/>
      <c r="M831" s="437"/>
      <c r="N831" s="437"/>
      <c r="O831" s="437"/>
      <c r="P831" s="438"/>
      <c r="Q831" s="439"/>
      <c r="R831" s="440"/>
      <c r="S831" s="440"/>
      <c r="T831" s="440"/>
      <c r="U831" s="441"/>
      <c r="V831" s="257"/>
      <c r="W831" s="444"/>
      <c r="X831" s="445"/>
      <c r="Y831" s="446"/>
      <c r="Z831" s="443"/>
      <c r="AA831" s="443"/>
      <c r="AB831" s="443"/>
      <c r="AC831" s="317" t="str">
        <f>IFERROR(VLOOKUP(Z831,【参考】数式用!$A$4:$B$54,2,FALSE),"")</f>
        <v/>
      </c>
      <c r="AD831" s="209"/>
      <c r="AE831" s="208" t="str">
        <f>IF(B831="","",IF(AO831="総合事業","数式を削除して手入力",IFERROR(INDEX(【参考】数式用!$AT$3:$AV$452,MATCH(Q831&amp;V831,【参考】数式用!$AS$3:$AS$452,0),MATCH(VLOOKUP(Z831,【参考】数式用!$AW$2:$AX$53,2,FALSE),【参考】数式用!$AT$2:$AV$2,0)),10)))</f>
        <v/>
      </c>
    </row>
    <row r="832" spans="1:31" ht="49.8" customHeight="1">
      <c r="A832" s="431">
        <f t="shared" si="14"/>
        <v>783</v>
      </c>
      <c r="B832" s="447"/>
      <c r="C832" s="448"/>
      <c r="D832" s="448"/>
      <c r="E832" s="448"/>
      <c r="F832" s="448"/>
      <c r="G832" s="448"/>
      <c r="H832" s="448"/>
      <c r="I832" s="448"/>
      <c r="J832" s="448"/>
      <c r="K832" s="448"/>
      <c r="L832" s="436"/>
      <c r="M832" s="437"/>
      <c r="N832" s="437"/>
      <c r="O832" s="437"/>
      <c r="P832" s="438"/>
      <c r="Q832" s="439"/>
      <c r="R832" s="440"/>
      <c r="S832" s="440"/>
      <c r="T832" s="440"/>
      <c r="U832" s="441"/>
      <c r="V832" s="257"/>
      <c r="W832" s="444"/>
      <c r="X832" s="445"/>
      <c r="Y832" s="446"/>
      <c r="Z832" s="443"/>
      <c r="AA832" s="443"/>
      <c r="AB832" s="443"/>
      <c r="AC832" s="317" t="str">
        <f>IFERROR(VLOOKUP(Z832,【参考】数式用!$A$4:$B$54,2,FALSE),"")</f>
        <v/>
      </c>
      <c r="AD832" s="209"/>
      <c r="AE832" s="208" t="str">
        <f>IF(B832="","",IF(AO832="総合事業","数式を削除して手入力",IFERROR(INDEX(【参考】数式用!$AT$3:$AV$452,MATCH(Q832&amp;V832,【参考】数式用!$AS$3:$AS$452,0),MATCH(VLOOKUP(Z832,【参考】数式用!$AW$2:$AX$53,2,FALSE),【参考】数式用!$AT$2:$AV$2,0)),10)))</f>
        <v/>
      </c>
    </row>
    <row r="833" spans="1:31" ht="49.8" customHeight="1">
      <c r="A833" s="431">
        <f t="shared" si="14"/>
        <v>784</v>
      </c>
      <c r="B833" s="447"/>
      <c r="C833" s="448"/>
      <c r="D833" s="448"/>
      <c r="E833" s="448"/>
      <c r="F833" s="448"/>
      <c r="G833" s="448"/>
      <c r="H833" s="448"/>
      <c r="I833" s="448"/>
      <c r="J833" s="448"/>
      <c r="K833" s="448"/>
      <c r="L833" s="436"/>
      <c r="M833" s="437"/>
      <c r="N833" s="437"/>
      <c r="O833" s="437"/>
      <c r="P833" s="438"/>
      <c r="Q833" s="439"/>
      <c r="R833" s="440"/>
      <c r="S833" s="440"/>
      <c r="T833" s="440"/>
      <c r="U833" s="441"/>
      <c r="V833" s="257"/>
      <c r="W833" s="444"/>
      <c r="X833" s="445"/>
      <c r="Y833" s="446"/>
      <c r="Z833" s="443"/>
      <c r="AA833" s="443"/>
      <c r="AB833" s="443"/>
      <c r="AC833" s="317" t="str">
        <f>IFERROR(VLOOKUP(Z833,【参考】数式用!$A$4:$B$54,2,FALSE),"")</f>
        <v/>
      </c>
      <c r="AD833" s="209"/>
      <c r="AE833" s="208" t="str">
        <f>IF(B833="","",IF(AO833="総合事業","数式を削除して手入力",IFERROR(INDEX(【参考】数式用!$AT$3:$AV$452,MATCH(Q833&amp;V833,【参考】数式用!$AS$3:$AS$452,0),MATCH(VLOOKUP(Z833,【参考】数式用!$AW$2:$AX$53,2,FALSE),【参考】数式用!$AT$2:$AV$2,0)),10)))</f>
        <v/>
      </c>
    </row>
    <row r="834" spans="1:31" ht="49.8" customHeight="1">
      <c r="A834" s="431">
        <f t="shared" si="14"/>
        <v>785</v>
      </c>
      <c r="B834" s="447"/>
      <c r="C834" s="448"/>
      <c r="D834" s="448"/>
      <c r="E834" s="448"/>
      <c r="F834" s="448"/>
      <c r="G834" s="448"/>
      <c r="H834" s="448"/>
      <c r="I834" s="448"/>
      <c r="J834" s="448"/>
      <c r="K834" s="448"/>
      <c r="L834" s="436"/>
      <c r="M834" s="437"/>
      <c r="N834" s="437"/>
      <c r="O834" s="437"/>
      <c r="P834" s="438"/>
      <c r="Q834" s="439"/>
      <c r="R834" s="440"/>
      <c r="S834" s="440"/>
      <c r="T834" s="440"/>
      <c r="U834" s="441"/>
      <c r="V834" s="257"/>
      <c r="W834" s="444"/>
      <c r="X834" s="445"/>
      <c r="Y834" s="446"/>
      <c r="Z834" s="443"/>
      <c r="AA834" s="443"/>
      <c r="AB834" s="443"/>
      <c r="AC834" s="317" t="str">
        <f>IFERROR(VLOOKUP(Z834,【参考】数式用!$A$4:$B$54,2,FALSE),"")</f>
        <v/>
      </c>
      <c r="AD834" s="209"/>
      <c r="AE834" s="208" t="str">
        <f>IF(B834="","",IF(AO834="総合事業","数式を削除して手入力",IFERROR(INDEX(【参考】数式用!$AT$3:$AV$452,MATCH(Q834&amp;V834,【参考】数式用!$AS$3:$AS$452,0),MATCH(VLOOKUP(Z834,【参考】数式用!$AW$2:$AX$53,2,FALSE),【参考】数式用!$AT$2:$AV$2,0)),10)))</f>
        <v/>
      </c>
    </row>
    <row r="835" spans="1:31" ht="49.8" customHeight="1">
      <c r="A835" s="431">
        <f t="shared" si="14"/>
        <v>786</v>
      </c>
      <c r="B835" s="447"/>
      <c r="C835" s="448"/>
      <c r="D835" s="448"/>
      <c r="E835" s="448"/>
      <c r="F835" s="448"/>
      <c r="G835" s="448"/>
      <c r="H835" s="448"/>
      <c r="I835" s="448"/>
      <c r="J835" s="448"/>
      <c r="K835" s="448"/>
      <c r="L835" s="436"/>
      <c r="M835" s="437"/>
      <c r="N835" s="437"/>
      <c r="O835" s="437"/>
      <c r="P835" s="438"/>
      <c r="Q835" s="439"/>
      <c r="R835" s="440"/>
      <c r="S835" s="440"/>
      <c r="T835" s="440"/>
      <c r="U835" s="441"/>
      <c r="V835" s="257"/>
      <c r="W835" s="444"/>
      <c r="X835" s="445"/>
      <c r="Y835" s="446"/>
      <c r="Z835" s="443"/>
      <c r="AA835" s="443"/>
      <c r="AB835" s="443"/>
      <c r="AC835" s="317" t="str">
        <f>IFERROR(VLOOKUP(Z835,【参考】数式用!$A$4:$B$54,2,FALSE),"")</f>
        <v/>
      </c>
      <c r="AD835" s="209"/>
      <c r="AE835" s="208" t="str">
        <f>IF(B835="","",IF(AO835="総合事業","数式を削除して手入力",IFERROR(INDEX(【参考】数式用!$AT$3:$AV$452,MATCH(Q835&amp;V835,【参考】数式用!$AS$3:$AS$452,0),MATCH(VLOOKUP(Z835,【参考】数式用!$AW$2:$AX$53,2,FALSE),【参考】数式用!$AT$2:$AV$2,0)),10)))</f>
        <v/>
      </c>
    </row>
    <row r="836" spans="1:31" ht="49.8" customHeight="1">
      <c r="A836" s="431">
        <f t="shared" si="14"/>
        <v>787</v>
      </c>
      <c r="B836" s="447"/>
      <c r="C836" s="448"/>
      <c r="D836" s="448"/>
      <c r="E836" s="448"/>
      <c r="F836" s="448"/>
      <c r="G836" s="448"/>
      <c r="H836" s="448"/>
      <c r="I836" s="448"/>
      <c r="J836" s="448"/>
      <c r="K836" s="448"/>
      <c r="L836" s="436"/>
      <c r="M836" s="437"/>
      <c r="N836" s="437"/>
      <c r="O836" s="437"/>
      <c r="P836" s="438"/>
      <c r="Q836" s="439"/>
      <c r="R836" s="440"/>
      <c r="S836" s="440"/>
      <c r="T836" s="440"/>
      <c r="U836" s="441"/>
      <c r="V836" s="257"/>
      <c r="W836" s="444"/>
      <c r="X836" s="445"/>
      <c r="Y836" s="446"/>
      <c r="Z836" s="443"/>
      <c r="AA836" s="443"/>
      <c r="AB836" s="443"/>
      <c r="AC836" s="317" t="str">
        <f>IFERROR(VLOOKUP(Z836,【参考】数式用!$A$4:$B$54,2,FALSE),"")</f>
        <v/>
      </c>
      <c r="AD836" s="209"/>
      <c r="AE836" s="208" t="str">
        <f>IF(B836="","",IF(AO836="総合事業","数式を削除して手入力",IFERROR(INDEX(【参考】数式用!$AT$3:$AV$452,MATCH(Q836&amp;V836,【参考】数式用!$AS$3:$AS$452,0),MATCH(VLOOKUP(Z836,【参考】数式用!$AW$2:$AX$53,2,FALSE),【参考】数式用!$AT$2:$AV$2,0)),10)))</f>
        <v/>
      </c>
    </row>
    <row r="837" spans="1:31" ht="49.8" customHeight="1">
      <c r="A837" s="431">
        <f t="shared" si="14"/>
        <v>788</v>
      </c>
      <c r="B837" s="447"/>
      <c r="C837" s="448"/>
      <c r="D837" s="448"/>
      <c r="E837" s="448"/>
      <c r="F837" s="448"/>
      <c r="G837" s="448"/>
      <c r="H837" s="448"/>
      <c r="I837" s="448"/>
      <c r="J837" s="448"/>
      <c r="K837" s="448"/>
      <c r="L837" s="436"/>
      <c r="M837" s="437"/>
      <c r="N837" s="437"/>
      <c r="O837" s="437"/>
      <c r="P837" s="438"/>
      <c r="Q837" s="439"/>
      <c r="R837" s="440"/>
      <c r="S837" s="440"/>
      <c r="T837" s="440"/>
      <c r="U837" s="441"/>
      <c r="V837" s="257"/>
      <c r="W837" s="444"/>
      <c r="X837" s="445"/>
      <c r="Y837" s="446"/>
      <c r="Z837" s="443"/>
      <c r="AA837" s="443"/>
      <c r="AB837" s="443"/>
      <c r="AC837" s="317" t="str">
        <f>IFERROR(VLOOKUP(Z837,【参考】数式用!$A$4:$B$54,2,FALSE),"")</f>
        <v/>
      </c>
      <c r="AD837" s="209"/>
      <c r="AE837" s="208" t="str">
        <f>IF(B837="","",IF(AO837="総合事業","数式を削除して手入力",IFERROR(INDEX(【参考】数式用!$AT$3:$AV$452,MATCH(Q837&amp;V837,【参考】数式用!$AS$3:$AS$452,0),MATCH(VLOOKUP(Z837,【参考】数式用!$AW$2:$AX$53,2,FALSE),【参考】数式用!$AT$2:$AV$2,0)),10)))</f>
        <v/>
      </c>
    </row>
    <row r="838" spans="1:31" ht="49.8" customHeight="1">
      <c r="A838" s="431">
        <f t="shared" si="14"/>
        <v>789</v>
      </c>
      <c r="B838" s="447"/>
      <c r="C838" s="448"/>
      <c r="D838" s="448"/>
      <c r="E838" s="448"/>
      <c r="F838" s="448"/>
      <c r="G838" s="448"/>
      <c r="H838" s="448"/>
      <c r="I838" s="448"/>
      <c r="J838" s="448"/>
      <c r="K838" s="448"/>
      <c r="L838" s="436"/>
      <c r="M838" s="437"/>
      <c r="N838" s="437"/>
      <c r="O838" s="437"/>
      <c r="P838" s="438"/>
      <c r="Q838" s="439"/>
      <c r="R838" s="440"/>
      <c r="S838" s="440"/>
      <c r="T838" s="440"/>
      <c r="U838" s="441"/>
      <c r="V838" s="257"/>
      <c r="W838" s="444"/>
      <c r="X838" s="445"/>
      <c r="Y838" s="446"/>
      <c r="Z838" s="443"/>
      <c r="AA838" s="443"/>
      <c r="AB838" s="443"/>
      <c r="AC838" s="317" t="str">
        <f>IFERROR(VLOOKUP(Z838,【参考】数式用!$A$4:$B$54,2,FALSE),"")</f>
        <v/>
      </c>
      <c r="AD838" s="209"/>
      <c r="AE838" s="208" t="str">
        <f>IF(B838="","",IF(AO838="総合事業","数式を削除して手入力",IFERROR(INDEX(【参考】数式用!$AT$3:$AV$452,MATCH(Q838&amp;V838,【参考】数式用!$AS$3:$AS$452,0),MATCH(VLOOKUP(Z838,【参考】数式用!$AW$2:$AX$53,2,FALSE),【参考】数式用!$AT$2:$AV$2,0)),10)))</f>
        <v/>
      </c>
    </row>
    <row r="839" spans="1:31" ht="49.8" customHeight="1">
      <c r="A839" s="431">
        <f t="shared" si="14"/>
        <v>790</v>
      </c>
      <c r="B839" s="447"/>
      <c r="C839" s="448"/>
      <c r="D839" s="448"/>
      <c r="E839" s="448"/>
      <c r="F839" s="448"/>
      <c r="G839" s="448"/>
      <c r="H839" s="448"/>
      <c r="I839" s="448"/>
      <c r="J839" s="448"/>
      <c r="K839" s="448"/>
      <c r="L839" s="436"/>
      <c r="M839" s="437"/>
      <c r="N839" s="437"/>
      <c r="O839" s="437"/>
      <c r="P839" s="438"/>
      <c r="Q839" s="439"/>
      <c r="R839" s="440"/>
      <c r="S839" s="440"/>
      <c r="T839" s="440"/>
      <c r="U839" s="441"/>
      <c r="V839" s="257"/>
      <c r="W839" s="444"/>
      <c r="X839" s="445"/>
      <c r="Y839" s="446"/>
      <c r="Z839" s="443"/>
      <c r="AA839" s="443"/>
      <c r="AB839" s="443"/>
      <c r="AC839" s="317" t="str">
        <f>IFERROR(VLOOKUP(Z839,【参考】数式用!$A$4:$B$54,2,FALSE),"")</f>
        <v/>
      </c>
      <c r="AD839" s="209"/>
      <c r="AE839" s="208" t="str">
        <f>IF(B839="","",IF(AO839="総合事業","数式を削除して手入力",IFERROR(INDEX(【参考】数式用!$AT$3:$AV$452,MATCH(Q839&amp;V839,【参考】数式用!$AS$3:$AS$452,0),MATCH(VLOOKUP(Z839,【参考】数式用!$AW$2:$AX$53,2,FALSE),【参考】数式用!$AT$2:$AV$2,0)),10)))</f>
        <v/>
      </c>
    </row>
    <row r="840" spans="1:31" ht="49.8" customHeight="1">
      <c r="A840" s="431">
        <f t="shared" si="14"/>
        <v>791</v>
      </c>
      <c r="B840" s="447"/>
      <c r="C840" s="448"/>
      <c r="D840" s="448"/>
      <c r="E840" s="448"/>
      <c r="F840" s="448"/>
      <c r="G840" s="448"/>
      <c r="H840" s="448"/>
      <c r="I840" s="448"/>
      <c r="J840" s="448"/>
      <c r="K840" s="448"/>
      <c r="L840" s="436"/>
      <c r="M840" s="437"/>
      <c r="N840" s="437"/>
      <c r="O840" s="437"/>
      <c r="P840" s="438"/>
      <c r="Q840" s="439"/>
      <c r="R840" s="440"/>
      <c r="S840" s="440"/>
      <c r="T840" s="440"/>
      <c r="U840" s="441"/>
      <c r="V840" s="257"/>
      <c r="W840" s="444"/>
      <c r="X840" s="445"/>
      <c r="Y840" s="446"/>
      <c r="Z840" s="443"/>
      <c r="AA840" s="443"/>
      <c r="AB840" s="443"/>
      <c r="AC840" s="317" t="str">
        <f>IFERROR(VLOOKUP(Z840,【参考】数式用!$A$4:$B$54,2,FALSE),"")</f>
        <v/>
      </c>
      <c r="AD840" s="209"/>
      <c r="AE840" s="208" t="str">
        <f>IF(B840="","",IF(AO840="総合事業","数式を削除して手入力",IFERROR(INDEX(【参考】数式用!$AT$3:$AV$452,MATCH(Q840&amp;V840,【参考】数式用!$AS$3:$AS$452,0),MATCH(VLOOKUP(Z840,【参考】数式用!$AW$2:$AX$53,2,FALSE),【参考】数式用!$AT$2:$AV$2,0)),10)))</f>
        <v/>
      </c>
    </row>
    <row r="841" spans="1:31" ht="49.8" customHeight="1">
      <c r="A841" s="431">
        <f t="shared" si="14"/>
        <v>792</v>
      </c>
      <c r="B841" s="447"/>
      <c r="C841" s="448"/>
      <c r="D841" s="448"/>
      <c r="E841" s="448"/>
      <c r="F841" s="448"/>
      <c r="G841" s="448"/>
      <c r="H841" s="448"/>
      <c r="I841" s="448"/>
      <c r="J841" s="448"/>
      <c r="K841" s="448"/>
      <c r="L841" s="436"/>
      <c r="M841" s="437"/>
      <c r="N841" s="437"/>
      <c r="O841" s="437"/>
      <c r="P841" s="438"/>
      <c r="Q841" s="439"/>
      <c r="R841" s="440"/>
      <c r="S841" s="440"/>
      <c r="T841" s="440"/>
      <c r="U841" s="441"/>
      <c r="V841" s="257"/>
      <c r="W841" s="444"/>
      <c r="X841" s="445"/>
      <c r="Y841" s="446"/>
      <c r="Z841" s="443"/>
      <c r="AA841" s="443"/>
      <c r="AB841" s="443"/>
      <c r="AC841" s="317" t="str">
        <f>IFERROR(VLOOKUP(Z841,【参考】数式用!$A$4:$B$54,2,FALSE),"")</f>
        <v/>
      </c>
      <c r="AD841" s="209"/>
      <c r="AE841" s="208" t="str">
        <f>IF(B841="","",IF(AO841="総合事業","数式を削除して手入力",IFERROR(INDEX(【参考】数式用!$AT$3:$AV$452,MATCH(Q841&amp;V841,【参考】数式用!$AS$3:$AS$452,0),MATCH(VLOOKUP(Z841,【参考】数式用!$AW$2:$AX$53,2,FALSE),【参考】数式用!$AT$2:$AV$2,0)),10)))</f>
        <v/>
      </c>
    </row>
    <row r="842" spans="1:31" ht="49.8" customHeight="1">
      <c r="A842" s="431">
        <f t="shared" si="14"/>
        <v>793</v>
      </c>
      <c r="B842" s="447"/>
      <c r="C842" s="448"/>
      <c r="D842" s="448"/>
      <c r="E842" s="448"/>
      <c r="F842" s="448"/>
      <c r="G842" s="448"/>
      <c r="H842" s="448"/>
      <c r="I842" s="448"/>
      <c r="J842" s="448"/>
      <c r="K842" s="448"/>
      <c r="L842" s="436"/>
      <c r="M842" s="437"/>
      <c r="N842" s="437"/>
      <c r="O842" s="437"/>
      <c r="P842" s="438"/>
      <c r="Q842" s="439"/>
      <c r="R842" s="440"/>
      <c r="S842" s="440"/>
      <c r="T842" s="440"/>
      <c r="U842" s="441"/>
      <c r="V842" s="257"/>
      <c r="W842" s="444"/>
      <c r="X842" s="445"/>
      <c r="Y842" s="446"/>
      <c r="Z842" s="443"/>
      <c r="AA842" s="443"/>
      <c r="AB842" s="443"/>
      <c r="AC842" s="317" t="str">
        <f>IFERROR(VLOOKUP(Z842,【参考】数式用!$A$4:$B$54,2,FALSE),"")</f>
        <v/>
      </c>
      <c r="AD842" s="209"/>
      <c r="AE842" s="208" t="str">
        <f>IF(B842="","",IF(AO842="総合事業","数式を削除して手入力",IFERROR(INDEX(【参考】数式用!$AT$3:$AV$452,MATCH(Q842&amp;V842,【参考】数式用!$AS$3:$AS$452,0),MATCH(VLOOKUP(Z842,【参考】数式用!$AW$2:$AX$53,2,FALSE),【参考】数式用!$AT$2:$AV$2,0)),10)))</f>
        <v/>
      </c>
    </row>
    <row r="843" spans="1:31" ht="49.8" customHeight="1">
      <c r="A843" s="431">
        <f t="shared" si="14"/>
        <v>794</v>
      </c>
      <c r="B843" s="433"/>
      <c r="C843" s="434"/>
      <c r="D843" s="434"/>
      <c r="E843" s="434"/>
      <c r="F843" s="434"/>
      <c r="G843" s="434"/>
      <c r="H843" s="434"/>
      <c r="I843" s="434"/>
      <c r="J843" s="434"/>
      <c r="K843" s="435"/>
      <c r="L843" s="436"/>
      <c r="M843" s="437"/>
      <c r="N843" s="437"/>
      <c r="O843" s="437"/>
      <c r="P843" s="438"/>
      <c r="Q843" s="439"/>
      <c r="R843" s="440"/>
      <c r="S843" s="440"/>
      <c r="T843" s="440"/>
      <c r="U843" s="441"/>
      <c r="V843" s="257"/>
      <c r="W843" s="442"/>
      <c r="X843" s="442"/>
      <c r="Y843" s="442"/>
      <c r="Z843" s="444"/>
      <c r="AA843" s="445"/>
      <c r="AB843" s="446"/>
      <c r="AC843" s="317" t="str">
        <f>IFERROR(VLOOKUP(Z843,【参考】数式用!$A$4:$B$54,2,FALSE),"")</f>
        <v/>
      </c>
      <c r="AD843" s="209"/>
      <c r="AE843" s="208" t="str">
        <f>IF(B843="","",IF(AO843="総合事業","数式を削除して手入力",IFERROR(INDEX(【参考】数式用!$AT$3:$AV$452,MATCH(Q843&amp;V843,【参考】数式用!$AS$3:$AS$452,0),MATCH(VLOOKUP(Z843,【参考】数式用!$AW$2:$AX$53,2,FALSE),【参考】数式用!$AT$2:$AV$2,0)),10)))</f>
        <v/>
      </c>
    </row>
    <row r="844" spans="1:31" ht="49.8" customHeight="1">
      <c r="A844" s="431">
        <f t="shared" si="14"/>
        <v>795</v>
      </c>
      <c r="B844" s="433"/>
      <c r="C844" s="434"/>
      <c r="D844" s="434"/>
      <c r="E844" s="434"/>
      <c r="F844" s="434"/>
      <c r="G844" s="434"/>
      <c r="H844" s="434"/>
      <c r="I844" s="434"/>
      <c r="J844" s="434"/>
      <c r="K844" s="435"/>
      <c r="L844" s="436"/>
      <c r="M844" s="437"/>
      <c r="N844" s="437"/>
      <c r="O844" s="437"/>
      <c r="P844" s="438"/>
      <c r="Q844" s="439"/>
      <c r="R844" s="440"/>
      <c r="S844" s="440"/>
      <c r="T844" s="440"/>
      <c r="U844" s="441"/>
      <c r="V844" s="257"/>
      <c r="W844" s="442"/>
      <c r="X844" s="442"/>
      <c r="Y844" s="442"/>
      <c r="Z844" s="444"/>
      <c r="AA844" s="445"/>
      <c r="AB844" s="446"/>
      <c r="AC844" s="317" t="str">
        <f>IFERROR(VLOOKUP(Z844,【参考】数式用!$A$4:$B$54,2,FALSE),"")</f>
        <v/>
      </c>
      <c r="AD844" s="209"/>
      <c r="AE844" s="208" t="str">
        <f>IF(B844="","",IF(AO844="総合事業","数式を削除して手入力",IFERROR(INDEX(【参考】数式用!$AT$3:$AV$452,MATCH(Q844&amp;V844,【参考】数式用!$AS$3:$AS$452,0),MATCH(VLOOKUP(Z844,【参考】数式用!$AW$2:$AX$53,2,FALSE),【参考】数式用!$AT$2:$AV$2,0)),10)))</f>
        <v/>
      </c>
    </row>
    <row r="845" spans="1:31" ht="49.8" customHeight="1">
      <c r="A845" s="431">
        <f t="shared" si="14"/>
        <v>796</v>
      </c>
      <c r="B845" s="433"/>
      <c r="C845" s="434"/>
      <c r="D845" s="434"/>
      <c r="E845" s="434"/>
      <c r="F845" s="434"/>
      <c r="G845" s="434"/>
      <c r="H845" s="434"/>
      <c r="I845" s="434"/>
      <c r="J845" s="434"/>
      <c r="K845" s="435"/>
      <c r="L845" s="436"/>
      <c r="M845" s="437"/>
      <c r="N845" s="437"/>
      <c r="O845" s="437"/>
      <c r="P845" s="438"/>
      <c r="Q845" s="439"/>
      <c r="R845" s="440"/>
      <c r="S845" s="440"/>
      <c r="T845" s="440"/>
      <c r="U845" s="441"/>
      <c r="V845" s="257"/>
      <c r="W845" s="442"/>
      <c r="X845" s="442"/>
      <c r="Y845" s="442"/>
      <c r="Z845" s="444"/>
      <c r="AA845" s="445"/>
      <c r="AB845" s="446"/>
      <c r="AC845" s="317" t="str">
        <f>IFERROR(VLOOKUP(Z845,【参考】数式用!$A$4:$B$54,2,FALSE),"")</f>
        <v/>
      </c>
      <c r="AD845" s="209"/>
      <c r="AE845" s="208" t="str">
        <f>IF(B845="","",IF(AO845="総合事業","数式を削除して手入力",IFERROR(INDEX(【参考】数式用!$AT$3:$AV$452,MATCH(Q845&amp;V845,【参考】数式用!$AS$3:$AS$452,0),MATCH(VLOOKUP(Z845,【参考】数式用!$AW$2:$AX$53,2,FALSE),【参考】数式用!$AT$2:$AV$2,0)),10)))</f>
        <v/>
      </c>
    </row>
    <row r="846" spans="1:31" ht="49.8" customHeight="1">
      <c r="A846" s="431">
        <f t="shared" si="14"/>
        <v>797</v>
      </c>
      <c r="B846" s="433"/>
      <c r="C846" s="434"/>
      <c r="D846" s="434"/>
      <c r="E846" s="434"/>
      <c r="F846" s="434"/>
      <c r="G846" s="434"/>
      <c r="H846" s="434"/>
      <c r="I846" s="434"/>
      <c r="J846" s="434"/>
      <c r="K846" s="435"/>
      <c r="L846" s="436"/>
      <c r="M846" s="437"/>
      <c r="N846" s="437"/>
      <c r="O846" s="437"/>
      <c r="P846" s="438"/>
      <c r="Q846" s="439"/>
      <c r="R846" s="440"/>
      <c r="S846" s="440"/>
      <c r="T846" s="440"/>
      <c r="U846" s="441"/>
      <c r="V846" s="257"/>
      <c r="W846" s="442"/>
      <c r="X846" s="442"/>
      <c r="Y846" s="442"/>
      <c r="Z846" s="443"/>
      <c r="AA846" s="443"/>
      <c r="AB846" s="443"/>
      <c r="AC846" s="317" t="str">
        <f>IFERROR(VLOOKUP(Z846,【参考】数式用!$A$4:$B$54,2,FALSE),"")</f>
        <v/>
      </c>
      <c r="AD846" s="209"/>
      <c r="AE846" s="208" t="str">
        <f>IF(B846="","",IF(AO846="総合事業","数式を削除して手入力",IFERROR(INDEX(【参考】数式用!$AT$3:$AV$452,MATCH(Q846&amp;V846,【参考】数式用!$AS$3:$AS$452,0),MATCH(VLOOKUP(Z846,【参考】数式用!$AW$2:$AX$53,2,FALSE),【参考】数式用!$AT$2:$AV$2,0)),10)))</f>
        <v/>
      </c>
    </row>
    <row r="847" spans="1:31" ht="49.8" customHeight="1">
      <c r="A847" s="431">
        <f t="shared" si="14"/>
        <v>798</v>
      </c>
      <c r="B847" s="433"/>
      <c r="C847" s="434"/>
      <c r="D847" s="434"/>
      <c r="E847" s="434"/>
      <c r="F847" s="434"/>
      <c r="G847" s="434"/>
      <c r="H847" s="434"/>
      <c r="I847" s="434"/>
      <c r="J847" s="434"/>
      <c r="K847" s="435"/>
      <c r="L847" s="436"/>
      <c r="M847" s="437"/>
      <c r="N847" s="437"/>
      <c r="O847" s="437"/>
      <c r="P847" s="438"/>
      <c r="Q847" s="439"/>
      <c r="R847" s="440"/>
      <c r="S847" s="440"/>
      <c r="T847" s="440"/>
      <c r="U847" s="441"/>
      <c r="V847" s="257"/>
      <c r="W847" s="442"/>
      <c r="X847" s="442"/>
      <c r="Y847" s="442"/>
      <c r="Z847" s="443"/>
      <c r="AA847" s="443"/>
      <c r="AB847" s="443"/>
      <c r="AC847" s="317" t="str">
        <f>IFERROR(VLOOKUP(Z847,【参考】数式用!$A$4:$B$54,2,FALSE),"")</f>
        <v/>
      </c>
      <c r="AD847" s="209"/>
      <c r="AE847" s="208" t="str">
        <f>IF(B847="","",IF(AO847="総合事業","数式を削除して手入力",IFERROR(INDEX(【参考】数式用!$AT$3:$AV$452,MATCH(Q847&amp;V847,【参考】数式用!$AS$3:$AS$452,0),MATCH(VLOOKUP(Z847,【参考】数式用!$AW$2:$AX$53,2,FALSE),【参考】数式用!$AT$2:$AV$2,0)),10)))</f>
        <v/>
      </c>
    </row>
    <row r="848" spans="1:31" ht="49.8" customHeight="1">
      <c r="A848" s="431">
        <f t="shared" si="14"/>
        <v>799</v>
      </c>
      <c r="B848" s="433"/>
      <c r="C848" s="434"/>
      <c r="D848" s="434"/>
      <c r="E848" s="434"/>
      <c r="F848" s="434"/>
      <c r="G848" s="434"/>
      <c r="H848" s="434"/>
      <c r="I848" s="434"/>
      <c r="J848" s="434"/>
      <c r="K848" s="435"/>
      <c r="L848" s="436"/>
      <c r="M848" s="437"/>
      <c r="N848" s="437"/>
      <c r="O848" s="437"/>
      <c r="P848" s="438"/>
      <c r="Q848" s="439"/>
      <c r="R848" s="440"/>
      <c r="S848" s="440"/>
      <c r="T848" s="440"/>
      <c r="U848" s="441"/>
      <c r="V848" s="257"/>
      <c r="W848" s="442"/>
      <c r="X848" s="442"/>
      <c r="Y848" s="442"/>
      <c r="Z848" s="443"/>
      <c r="AA848" s="443"/>
      <c r="AB848" s="443"/>
      <c r="AC848" s="317" t="str">
        <f>IFERROR(VLOOKUP(Z848,【参考】数式用!$A$4:$B$54,2,FALSE),"")</f>
        <v/>
      </c>
      <c r="AD848" s="209"/>
      <c r="AE848" s="208" t="str">
        <f>IF(B848="","",IF(AO848="総合事業","数式を削除して手入力",IFERROR(INDEX(【参考】数式用!$AT$3:$AV$452,MATCH(Q848&amp;V848,【参考】数式用!$AS$3:$AS$452,0),MATCH(VLOOKUP(Z848,【参考】数式用!$AW$2:$AX$53,2,FALSE),【参考】数式用!$AT$2:$AV$2,0)),10)))</f>
        <v/>
      </c>
    </row>
    <row r="849" spans="1:31" ht="49.8" customHeight="1">
      <c r="A849" s="431">
        <f t="shared" si="14"/>
        <v>800</v>
      </c>
      <c r="B849" s="433"/>
      <c r="C849" s="434"/>
      <c r="D849" s="434"/>
      <c r="E849" s="434"/>
      <c r="F849" s="434"/>
      <c r="G849" s="434"/>
      <c r="H849" s="434"/>
      <c r="I849" s="434"/>
      <c r="J849" s="434"/>
      <c r="K849" s="435"/>
      <c r="L849" s="436"/>
      <c r="M849" s="437"/>
      <c r="N849" s="437"/>
      <c r="O849" s="437"/>
      <c r="P849" s="438"/>
      <c r="Q849" s="439"/>
      <c r="R849" s="440"/>
      <c r="S849" s="440"/>
      <c r="T849" s="440"/>
      <c r="U849" s="441"/>
      <c r="V849" s="257"/>
      <c r="W849" s="442"/>
      <c r="X849" s="442"/>
      <c r="Y849" s="442"/>
      <c r="Z849" s="443"/>
      <c r="AA849" s="443"/>
      <c r="AB849" s="443"/>
      <c r="AC849" s="317" t="str">
        <f>IFERROR(VLOOKUP(Z849,【参考】数式用!$A$4:$B$54,2,FALSE),"")</f>
        <v/>
      </c>
      <c r="AD849" s="209"/>
      <c r="AE849" s="208" t="str">
        <f>IF(B849="","",IF(AO849="総合事業","数式を削除して手入力",IFERROR(INDEX(【参考】数式用!$AT$3:$AV$452,MATCH(Q849&amp;V849,【参考】数式用!$AS$3:$AS$452,0),MATCH(VLOOKUP(Z849,【参考】数式用!$AW$2:$AX$53,2,FALSE),【参考】数式用!$AT$2:$AV$2,0)),10)))</f>
        <v/>
      </c>
    </row>
    <row r="850" spans="1:31" ht="49.8" customHeight="1">
      <c r="A850" s="431">
        <f t="shared" si="14"/>
        <v>801</v>
      </c>
      <c r="B850" s="433"/>
      <c r="C850" s="434"/>
      <c r="D850" s="434"/>
      <c r="E850" s="434"/>
      <c r="F850" s="434"/>
      <c r="G850" s="434"/>
      <c r="H850" s="434"/>
      <c r="I850" s="434"/>
      <c r="J850" s="434"/>
      <c r="K850" s="435"/>
      <c r="L850" s="436"/>
      <c r="M850" s="437"/>
      <c r="N850" s="437"/>
      <c r="O850" s="437"/>
      <c r="P850" s="438"/>
      <c r="Q850" s="439"/>
      <c r="R850" s="440"/>
      <c r="S850" s="440"/>
      <c r="T850" s="440"/>
      <c r="U850" s="441"/>
      <c r="V850" s="257"/>
      <c r="W850" s="442"/>
      <c r="X850" s="442"/>
      <c r="Y850" s="442"/>
      <c r="Z850" s="443"/>
      <c r="AA850" s="443"/>
      <c r="AB850" s="443"/>
      <c r="AC850" s="317" t="str">
        <f>IFERROR(VLOOKUP(Z850,【参考】数式用!$A$4:$B$54,2,FALSE),"")</f>
        <v/>
      </c>
      <c r="AD850" s="209"/>
      <c r="AE850" s="208" t="str">
        <f>IF(B850="","",IF(AO850="総合事業","数式を削除して手入力",IFERROR(INDEX(【参考】数式用!$AT$3:$AV$452,MATCH(Q850&amp;V850,【参考】数式用!$AS$3:$AS$452,0),MATCH(VLOOKUP(Z850,【参考】数式用!$AW$2:$AX$53,2,FALSE),【参考】数式用!$AT$2:$AV$2,0)),10)))</f>
        <v/>
      </c>
    </row>
    <row r="851" spans="1:31" ht="49.8" customHeight="1">
      <c r="A851" s="431">
        <f t="shared" si="14"/>
        <v>802</v>
      </c>
      <c r="B851" s="433"/>
      <c r="C851" s="434"/>
      <c r="D851" s="434"/>
      <c r="E851" s="434"/>
      <c r="F851" s="434"/>
      <c r="G851" s="434"/>
      <c r="H851" s="434"/>
      <c r="I851" s="434"/>
      <c r="J851" s="434"/>
      <c r="K851" s="435"/>
      <c r="L851" s="436"/>
      <c r="M851" s="437"/>
      <c r="N851" s="437"/>
      <c r="O851" s="437"/>
      <c r="P851" s="438"/>
      <c r="Q851" s="439"/>
      <c r="R851" s="440"/>
      <c r="S851" s="440"/>
      <c r="T851" s="440"/>
      <c r="U851" s="441"/>
      <c r="V851" s="257"/>
      <c r="W851" s="442"/>
      <c r="X851" s="442"/>
      <c r="Y851" s="442"/>
      <c r="Z851" s="443"/>
      <c r="AA851" s="443"/>
      <c r="AB851" s="443"/>
      <c r="AC851" s="317" t="str">
        <f>IFERROR(VLOOKUP(Z851,【参考】数式用!$A$4:$B$54,2,FALSE),"")</f>
        <v/>
      </c>
      <c r="AD851" s="209"/>
      <c r="AE851" s="208" t="str">
        <f>IF(B851="","",IF(AO851="総合事業","数式を削除して手入力",IFERROR(INDEX(【参考】数式用!$AT$3:$AV$452,MATCH(Q851&amp;V851,【参考】数式用!$AS$3:$AS$452,0),MATCH(VLOOKUP(Z851,【参考】数式用!$AW$2:$AX$53,2,FALSE),【参考】数式用!$AT$2:$AV$2,0)),10)))</f>
        <v/>
      </c>
    </row>
    <row r="852" spans="1:31" ht="49.8" customHeight="1">
      <c r="A852" s="431">
        <f t="shared" si="14"/>
        <v>803</v>
      </c>
      <c r="B852" s="433"/>
      <c r="C852" s="434"/>
      <c r="D852" s="434"/>
      <c r="E852" s="434"/>
      <c r="F852" s="434"/>
      <c r="G852" s="434"/>
      <c r="H852" s="434"/>
      <c r="I852" s="434"/>
      <c r="J852" s="434"/>
      <c r="K852" s="435"/>
      <c r="L852" s="436"/>
      <c r="M852" s="437"/>
      <c r="N852" s="437"/>
      <c r="O852" s="437"/>
      <c r="P852" s="438"/>
      <c r="Q852" s="439"/>
      <c r="R852" s="440"/>
      <c r="S852" s="440"/>
      <c r="T852" s="440"/>
      <c r="U852" s="441"/>
      <c r="V852" s="257"/>
      <c r="W852" s="442"/>
      <c r="X852" s="442"/>
      <c r="Y852" s="442"/>
      <c r="Z852" s="443"/>
      <c r="AA852" s="443"/>
      <c r="AB852" s="443"/>
      <c r="AC852" s="317" t="str">
        <f>IFERROR(VLOOKUP(Z852,【参考】数式用!$A$4:$B$54,2,FALSE),"")</f>
        <v/>
      </c>
      <c r="AD852" s="209"/>
      <c r="AE852" s="208" t="str">
        <f>IF(B852="","",IF(AO852="総合事業","数式を削除して手入力",IFERROR(INDEX(【参考】数式用!$AT$3:$AV$452,MATCH(Q852&amp;V852,【参考】数式用!$AS$3:$AS$452,0),MATCH(VLOOKUP(Z852,【参考】数式用!$AW$2:$AX$53,2,FALSE),【参考】数式用!$AT$2:$AV$2,0)),10)))</f>
        <v/>
      </c>
    </row>
    <row r="853" spans="1:31" ht="49.8" customHeight="1">
      <c r="A853" s="431">
        <f t="shared" si="14"/>
        <v>804</v>
      </c>
      <c r="B853" s="433"/>
      <c r="C853" s="434"/>
      <c r="D853" s="434"/>
      <c r="E853" s="434"/>
      <c r="F853" s="434"/>
      <c r="G853" s="434"/>
      <c r="H853" s="434"/>
      <c r="I853" s="434"/>
      <c r="J853" s="434"/>
      <c r="K853" s="435"/>
      <c r="L853" s="436"/>
      <c r="M853" s="437"/>
      <c r="N853" s="437"/>
      <c r="O853" s="437"/>
      <c r="P853" s="438"/>
      <c r="Q853" s="439"/>
      <c r="R853" s="440"/>
      <c r="S853" s="440"/>
      <c r="T853" s="440"/>
      <c r="U853" s="441"/>
      <c r="V853" s="257"/>
      <c r="W853" s="442"/>
      <c r="X853" s="442"/>
      <c r="Y853" s="442"/>
      <c r="Z853" s="443"/>
      <c r="AA853" s="443"/>
      <c r="AB853" s="443"/>
      <c r="AC853" s="317" t="str">
        <f>IFERROR(VLOOKUP(Z853,【参考】数式用!$A$4:$B$54,2,FALSE),"")</f>
        <v/>
      </c>
      <c r="AD853" s="209"/>
      <c r="AE853" s="208" t="str">
        <f>IF(B853="","",IF(AO853="総合事業","数式を削除して手入力",IFERROR(INDEX(【参考】数式用!$AT$3:$AV$452,MATCH(Q853&amp;V853,【参考】数式用!$AS$3:$AS$452,0),MATCH(VLOOKUP(Z853,【参考】数式用!$AW$2:$AX$53,2,FALSE),【参考】数式用!$AT$2:$AV$2,0)),10)))</f>
        <v/>
      </c>
    </row>
    <row r="854" spans="1:31" ht="49.8" customHeight="1">
      <c r="A854" s="431">
        <f t="shared" ref="A854:A917" si="15">A853+1</f>
        <v>805</v>
      </c>
      <c r="B854" s="433"/>
      <c r="C854" s="434"/>
      <c r="D854" s="434"/>
      <c r="E854" s="434"/>
      <c r="F854" s="434"/>
      <c r="G854" s="434"/>
      <c r="H854" s="434"/>
      <c r="I854" s="434"/>
      <c r="J854" s="434"/>
      <c r="K854" s="435"/>
      <c r="L854" s="436"/>
      <c r="M854" s="437"/>
      <c r="N854" s="437"/>
      <c r="O854" s="437"/>
      <c r="P854" s="438"/>
      <c r="Q854" s="439"/>
      <c r="R854" s="440"/>
      <c r="S854" s="440"/>
      <c r="T854" s="440"/>
      <c r="U854" s="441"/>
      <c r="V854" s="257"/>
      <c r="W854" s="442"/>
      <c r="X854" s="442"/>
      <c r="Y854" s="442"/>
      <c r="Z854" s="443"/>
      <c r="AA854" s="443"/>
      <c r="AB854" s="443"/>
      <c r="AC854" s="317" t="str">
        <f>IFERROR(VLOOKUP(Z854,【参考】数式用!$A$4:$B$54,2,FALSE),"")</f>
        <v/>
      </c>
      <c r="AD854" s="209"/>
      <c r="AE854" s="208" t="str">
        <f>IF(B854="","",IF(AO854="総合事業","数式を削除して手入力",IFERROR(INDEX(【参考】数式用!$AT$3:$AV$452,MATCH(Q854&amp;V854,【参考】数式用!$AS$3:$AS$452,0),MATCH(VLOOKUP(Z854,【参考】数式用!$AW$2:$AX$53,2,FALSE),【参考】数式用!$AT$2:$AV$2,0)),10)))</f>
        <v/>
      </c>
    </row>
    <row r="855" spans="1:31" ht="49.8" customHeight="1">
      <c r="A855" s="431">
        <f t="shared" si="15"/>
        <v>806</v>
      </c>
      <c r="B855" s="433"/>
      <c r="C855" s="434"/>
      <c r="D855" s="434"/>
      <c r="E855" s="434"/>
      <c r="F855" s="434"/>
      <c r="G855" s="434"/>
      <c r="H855" s="434"/>
      <c r="I855" s="434"/>
      <c r="J855" s="434"/>
      <c r="K855" s="435"/>
      <c r="L855" s="436"/>
      <c r="M855" s="437"/>
      <c r="N855" s="437"/>
      <c r="O855" s="437"/>
      <c r="P855" s="438"/>
      <c r="Q855" s="439"/>
      <c r="R855" s="440"/>
      <c r="S855" s="440"/>
      <c r="T855" s="440"/>
      <c r="U855" s="441"/>
      <c r="V855" s="257"/>
      <c r="W855" s="442"/>
      <c r="X855" s="442"/>
      <c r="Y855" s="442"/>
      <c r="Z855" s="443"/>
      <c r="AA855" s="443"/>
      <c r="AB855" s="443"/>
      <c r="AC855" s="317" t="str">
        <f>IFERROR(VLOOKUP(Z855,【参考】数式用!$A$4:$B$54,2,FALSE),"")</f>
        <v/>
      </c>
      <c r="AD855" s="209"/>
      <c r="AE855" s="208" t="str">
        <f>IF(B855="","",IF(AO855="総合事業","数式を削除して手入力",IFERROR(INDEX(【参考】数式用!$AT$3:$AV$452,MATCH(Q855&amp;V855,【参考】数式用!$AS$3:$AS$452,0),MATCH(VLOOKUP(Z855,【参考】数式用!$AW$2:$AX$53,2,FALSE),【参考】数式用!$AT$2:$AV$2,0)),10)))</f>
        <v/>
      </c>
    </row>
    <row r="856" spans="1:31" ht="49.8" customHeight="1">
      <c r="A856" s="431">
        <f t="shared" si="15"/>
        <v>807</v>
      </c>
      <c r="B856" s="433"/>
      <c r="C856" s="434"/>
      <c r="D856" s="434"/>
      <c r="E856" s="434"/>
      <c r="F856" s="434"/>
      <c r="G856" s="434"/>
      <c r="H856" s="434"/>
      <c r="I856" s="434"/>
      <c r="J856" s="434"/>
      <c r="K856" s="435"/>
      <c r="L856" s="436"/>
      <c r="M856" s="437"/>
      <c r="N856" s="437"/>
      <c r="O856" s="437"/>
      <c r="P856" s="438"/>
      <c r="Q856" s="439"/>
      <c r="R856" s="440"/>
      <c r="S856" s="440"/>
      <c r="T856" s="440"/>
      <c r="U856" s="441"/>
      <c r="V856" s="257"/>
      <c r="W856" s="442"/>
      <c r="X856" s="442"/>
      <c r="Y856" s="442"/>
      <c r="Z856" s="443"/>
      <c r="AA856" s="443"/>
      <c r="AB856" s="443"/>
      <c r="AC856" s="317" t="str">
        <f>IFERROR(VLOOKUP(Z856,【参考】数式用!$A$4:$B$54,2,FALSE),"")</f>
        <v/>
      </c>
      <c r="AD856" s="209"/>
      <c r="AE856" s="208" t="str">
        <f>IF(B856="","",IF(AO856="総合事業","数式を削除して手入力",IFERROR(INDEX(【参考】数式用!$AT$3:$AV$452,MATCH(Q856&amp;V856,【参考】数式用!$AS$3:$AS$452,0),MATCH(VLOOKUP(Z856,【参考】数式用!$AW$2:$AX$53,2,FALSE),【参考】数式用!$AT$2:$AV$2,0)),10)))</f>
        <v/>
      </c>
    </row>
    <row r="857" spans="1:31" ht="49.8" customHeight="1">
      <c r="A857" s="431">
        <f t="shared" si="15"/>
        <v>808</v>
      </c>
      <c r="B857" s="433"/>
      <c r="C857" s="434"/>
      <c r="D857" s="434"/>
      <c r="E857" s="434"/>
      <c r="F857" s="434"/>
      <c r="G857" s="434"/>
      <c r="H857" s="434"/>
      <c r="I857" s="434"/>
      <c r="J857" s="434"/>
      <c r="K857" s="435"/>
      <c r="L857" s="436"/>
      <c r="M857" s="437"/>
      <c r="N857" s="437"/>
      <c r="O857" s="437"/>
      <c r="P857" s="438"/>
      <c r="Q857" s="439"/>
      <c r="R857" s="440"/>
      <c r="S857" s="440"/>
      <c r="T857" s="440"/>
      <c r="U857" s="441"/>
      <c r="V857" s="257"/>
      <c r="W857" s="442"/>
      <c r="X857" s="442"/>
      <c r="Y857" s="442"/>
      <c r="Z857" s="443"/>
      <c r="AA857" s="443"/>
      <c r="AB857" s="443"/>
      <c r="AC857" s="317" t="str">
        <f>IFERROR(VLOOKUP(Z857,【参考】数式用!$A$4:$B$54,2,FALSE),"")</f>
        <v/>
      </c>
      <c r="AD857" s="209"/>
      <c r="AE857" s="208" t="str">
        <f>IF(B857="","",IF(AO857="総合事業","数式を削除して手入力",IFERROR(INDEX(【参考】数式用!$AT$3:$AV$452,MATCH(Q857&amp;V857,【参考】数式用!$AS$3:$AS$452,0),MATCH(VLOOKUP(Z857,【参考】数式用!$AW$2:$AX$53,2,FALSE),【参考】数式用!$AT$2:$AV$2,0)),10)))</f>
        <v/>
      </c>
    </row>
    <row r="858" spans="1:31" ht="49.8" customHeight="1">
      <c r="A858" s="431">
        <f t="shared" si="15"/>
        <v>809</v>
      </c>
      <c r="B858" s="433"/>
      <c r="C858" s="434"/>
      <c r="D858" s="434"/>
      <c r="E858" s="434"/>
      <c r="F858" s="434"/>
      <c r="G858" s="434"/>
      <c r="H858" s="434"/>
      <c r="I858" s="434"/>
      <c r="J858" s="434"/>
      <c r="K858" s="435"/>
      <c r="L858" s="436"/>
      <c r="M858" s="437"/>
      <c r="N858" s="437"/>
      <c r="O858" s="437"/>
      <c r="P858" s="438"/>
      <c r="Q858" s="439"/>
      <c r="R858" s="440"/>
      <c r="S858" s="440"/>
      <c r="T858" s="440"/>
      <c r="U858" s="441"/>
      <c r="V858" s="257"/>
      <c r="W858" s="442"/>
      <c r="X858" s="442"/>
      <c r="Y858" s="442"/>
      <c r="Z858" s="444"/>
      <c r="AA858" s="445"/>
      <c r="AB858" s="446"/>
      <c r="AC858" s="317" t="str">
        <f>IFERROR(VLOOKUP(Z858,【参考】数式用!$A$4:$B$54,2,FALSE),"")</f>
        <v/>
      </c>
      <c r="AD858" s="209"/>
      <c r="AE858" s="208" t="str">
        <f>IF(B858="","",IF(AO858="総合事業","数式を削除して手入力",IFERROR(INDEX(【参考】数式用!$AT$3:$AV$452,MATCH(Q858&amp;V858,【参考】数式用!$AS$3:$AS$452,0),MATCH(VLOOKUP(Z858,【参考】数式用!$AW$2:$AX$53,2,FALSE),【参考】数式用!$AT$2:$AV$2,0)),10)))</f>
        <v/>
      </c>
    </row>
    <row r="859" spans="1:31" ht="49.8" customHeight="1">
      <c r="A859" s="431">
        <f t="shared" si="15"/>
        <v>810</v>
      </c>
      <c r="B859" s="433"/>
      <c r="C859" s="434"/>
      <c r="D859" s="434"/>
      <c r="E859" s="434"/>
      <c r="F859" s="434"/>
      <c r="G859" s="434"/>
      <c r="H859" s="434"/>
      <c r="I859" s="434"/>
      <c r="J859" s="434"/>
      <c r="K859" s="435"/>
      <c r="L859" s="436"/>
      <c r="M859" s="437"/>
      <c r="N859" s="437"/>
      <c r="O859" s="437"/>
      <c r="P859" s="438"/>
      <c r="Q859" s="439"/>
      <c r="R859" s="440"/>
      <c r="S859" s="440"/>
      <c r="T859" s="440"/>
      <c r="U859" s="441"/>
      <c r="V859" s="257"/>
      <c r="W859" s="442"/>
      <c r="X859" s="442"/>
      <c r="Y859" s="442"/>
      <c r="Z859" s="443"/>
      <c r="AA859" s="443"/>
      <c r="AB859" s="443"/>
      <c r="AC859" s="317" t="str">
        <f>IFERROR(VLOOKUP(Z859,【参考】数式用!$A$4:$B$54,2,FALSE),"")</f>
        <v/>
      </c>
      <c r="AD859" s="209"/>
      <c r="AE859" s="208" t="str">
        <f>IF(B859="","",IF(AO859="総合事業","数式を削除して手入力",IFERROR(INDEX(【参考】数式用!$AT$3:$AV$452,MATCH(Q859&amp;V859,【参考】数式用!$AS$3:$AS$452,0),MATCH(VLOOKUP(Z859,【参考】数式用!$AW$2:$AX$53,2,FALSE),【参考】数式用!$AT$2:$AV$2,0)),10)))</f>
        <v/>
      </c>
    </row>
    <row r="860" spans="1:31" ht="49.8" customHeight="1">
      <c r="A860" s="431">
        <f t="shared" si="15"/>
        <v>811</v>
      </c>
      <c r="B860" s="433"/>
      <c r="C860" s="434"/>
      <c r="D860" s="434"/>
      <c r="E860" s="434"/>
      <c r="F860" s="434"/>
      <c r="G860" s="434"/>
      <c r="H860" s="434"/>
      <c r="I860" s="434"/>
      <c r="J860" s="434"/>
      <c r="K860" s="435"/>
      <c r="L860" s="436"/>
      <c r="M860" s="437"/>
      <c r="N860" s="437"/>
      <c r="O860" s="437"/>
      <c r="P860" s="438"/>
      <c r="Q860" s="439"/>
      <c r="R860" s="440"/>
      <c r="S860" s="440"/>
      <c r="T860" s="440"/>
      <c r="U860" s="441"/>
      <c r="V860" s="257"/>
      <c r="W860" s="442"/>
      <c r="X860" s="442"/>
      <c r="Y860" s="442"/>
      <c r="Z860" s="442"/>
      <c r="AA860" s="442"/>
      <c r="AB860" s="442"/>
      <c r="AC860" s="317" t="str">
        <f>IFERROR(VLOOKUP(Z860,【参考】数式用!$A$4:$B$54,2,FALSE),"")</f>
        <v/>
      </c>
      <c r="AD860" s="209"/>
      <c r="AE860" s="208" t="str">
        <f>IF(B860="","",IF(AO860="総合事業","数式を削除して手入力",IFERROR(INDEX(【参考】数式用!$AT$3:$AV$452,MATCH(Q860&amp;V860,【参考】数式用!$AS$3:$AS$452,0),MATCH(VLOOKUP(Z860,【参考】数式用!$AW$2:$AX$53,2,FALSE),【参考】数式用!$AT$2:$AV$2,0)),10)))</f>
        <v/>
      </c>
    </row>
    <row r="861" spans="1:31" ht="49.8" customHeight="1">
      <c r="A861" s="431">
        <f t="shared" si="15"/>
        <v>812</v>
      </c>
      <c r="B861" s="433"/>
      <c r="C861" s="434"/>
      <c r="D861" s="434"/>
      <c r="E861" s="434"/>
      <c r="F861" s="434"/>
      <c r="G861" s="434"/>
      <c r="H861" s="434"/>
      <c r="I861" s="434"/>
      <c r="J861" s="434"/>
      <c r="K861" s="435"/>
      <c r="L861" s="436"/>
      <c r="M861" s="437"/>
      <c r="N861" s="437"/>
      <c r="O861" s="437"/>
      <c r="P861" s="438"/>
      <c r="Q861" s="439"/>
      <c r="R861" s="440"/>
      <c r="S861" s="440"/>
      <c r="T861" s="440"/>
      <c r="U861" s="441"/>
      <c r="V861" s="257"/>
      <c r="W861" s="442"/>
      <c r="X861" s="442"/>
      <c r="Y861" s="442"/>
      <c r="Z861" s="443"/>
      <c r="AA861" s="443"/>
      <c r="AB861" s="443"/>
      <c r="AC861" s="317" t="str">
        <f>IFERROR(VLOOKUP(Z861,【参考】数式用!$A$4:$B$54,2,FALSE),"")</f>
        <v/>
      </c>
      <c r="AD861" s="209"/>
      <c r="AE861" s="208" t="str">
        <f>IF(B861="","",IF(AO861="総合事業","数式を削除して手入力",IFERROR(INDEX(【参考】数式用!$AT$3:$AV$452,MATCH(Q861&amp;V861,【参考】数式用!$AS$3:$AS$452,0),MATCH(VLOOKUP(Z861,【参考】数式用!$AW$2:$AX$53,2,FALSE),【参考】数式用!$AT$2:$AV$2,0)),10)))</f>
        <v/>
      </c>
    </row>
    <row r="862" spans="1:31" ht="49.8" customHeight="1">
      <c r="A862" s="431">
        <f t="shared" si="15"/>
        <v>813</v>
      </c>
      <c r="B862" s="433"/>
      <c r="C862" s="434"/>
      <c r="D862" s="434"/>
      <c r="E862" s="434"/>
      <c r="F862" s="434"/>
      <c r="G862" s="434"/>
      <c r="H862" s="434"/>
      <c r="I862" s="434"/>
      <c r="J862" s="434"/>
      <c r="K862" s="435"/>
      <c r="L862" s="436"/>
      <c r="M862" s="437"/>
      <c r="N862" s="437"/>
      <c r="O862" s="437"/>
      <c r="P862" s="438"/>
      <c r="Q862" s="439"/>
      <c r="R862" s="440"/>
      <c r="S862" s="440"/>
      <c r="T862" s="440"/>
      <c r="U862" s="441"/>
      <c r="V862" s="257"/>
      <c r="W862" s="442"/>
      <c r="X862" s="442"/>
      <c r="Y862" s="442"/>
      <c r="Z862" s="443"/>
      <c r="AA862" s="443"/>
      <c r="AB862" s="443"/>
      <c r="AC862" s="317" t="str">
        <f>IFERROR(VLOOKUP(Z862,【参考】数式用!$A$4:$B$54,2,FALSE),"")</f>
        <v/>
      </c>
      <c r="AD862" s="209"/>
      <c r="AE862" s="208" t="str">
        <f>IF(B862="","",IF(AO862="総合事業","数式を削除して手入力",IFERROR(INDEX(【参考】数式用!$AT$3:$AV$452,MATCH(Q862&amp;V862,【参考】数式用!$AS$3:$AS$452,0),MATCH(VLOOKUP(Z862,【参考】数式用!$AW$2:$AX$53,2,FALSE),【参考】数式用!$AT$2:$AV$2,0)),10)))</f>
        <v/>
      </c>
    </row>
    <row r="863" spans="1:31" ht="49.8" customHeight="1">
      <c r="A863" s="431">
        <f t="shared" si="15"/>
        <v>814</v>
      </c>
      <c r="B863" s="433"/>
      <c r="C863" s="434"/>
      <c r="D863" s="434"/>
      <c r="E863" s="434"/>
      <c r="F863" s="434"/>
      <c r="G863" s="434"/>
      <c r="H863" s="434"/>
      <c r="I863" s="434"/>
      <c r="J863" s="434"/>
      <c r="K863" s="435"/>
      <c r="L863" s="436"/>
      <c r="M863" s="437"/>
      <c r="N863" s="437"/>
      <c r="O863" s="437"/>
      <c r="P863" s="438"/>
      <c r="Q863" s="439"/>
      <c r="R863" s="440"/>
      <c r="S863" s="440"/>
      <c r="T863" s="440"/>
      <c r="U863" s="441"/>
      <c r="V863" s="257"/>
      <c r="W863" s="442"/>
      <c r="X863" s="442"/>
      <c r="Y863" s="442"/>
      <c r="Z863" s="443"/>
      <c r="AA863" s="443"/>
      <c r="AB863" s="443"/>
      <c r="AC863" s="317" t="str">
        <f>IFERROR(VLOOKUP(Z863,【参考】数式用!$A$4:$B$54,2,FALSE),"")</f>
        <v/>
      </c>
      <c r="AD863" s="209"/>
      <c r="AE863" s="208" t="str">
        <f>IF(B863="","",IF(AO863="総合事業","数式を削除して手入力",IFERROR(INDEX(【参考】数式用!$AT$3:$AV$452,MATCH(Q863&amp;V863,【参考】数式用!$AS$3:$AS$452,0),MATCH(VLOOKUP(Z863,【参考】数式用!$AW$2:$AX$53,2,FALSE),【参考】数式用!$AT$2:$AV$2,0)),10)))</f>
        <v/>
      </c>
    </row>
    <row r="864" spans="1:31" ht="49.8" customHeight="1">
      <c r="A864" s="431">
        <f t="shared" si="15"/>
        <v>815</v>
      </c>
      <c r="B864" s="433"/>
      <c r="C864" s="434"/>
      <c r="D864" s="434"/>
      <c r="E864" s="434"/>
      <c r="F864" s="434"/>
      <c r="G864" s="434"/>
      <c r="H864" s="434"/>
      <c r="I864" s="434"/>
      <c r="J864" s="434"/>
      <c r="K864" s="435"/>
      <c r="L864" s="436"/>
      <c r="M864" s="437"/>
      <c r="N864" s="437"/>
      <c r="O864" s="437"/>
      <c r="P864" s="438"/>
      <c r="Q864" s="439"/>
      <c r="R864" s="440"/>
      <c r="S864" s="440"/>
      <c r="T864" s="440"/>
      <c r="U864" s="441"/>
      <c r="V864" s="257"/>
      <c r="W864" s="442"/>
      <c r="X864" s="442"/>
      <c r="Y864" s="442"/>
      <c r="Z864" s="443"/>
      <c r="AA864" s="443"/>
      <c r="AB864" s="443"/>
      <c r="AC864" s="317" t="str">
        <f>IFERROR(VLOOKUP(Z864,【参考】数式用!$A$4:$B$54,2,FALSE),"")</f>
        <v/>
      </c>
      <c r="AD864" s="209"/>
      <c r="AE864" s="208" t="str">
        <f>IF(B864="","",IF(AO864="総合事業","数式を削除して手入力",IFERROR(INDEX(【参考】数式用!$AT$3:$AV$452,MATCH(Q864&amp;V864,【参考】数式用!$AS$3:$AS$452,0),MATCH(VLOOKUP(Z864,【参考】数式用!$AW$2:$AX$53,2,FALSE),【参考】数式用!$AT$2:$AV$2,0)),10)))</f>
        <v/>
      </c>
    </row>
    <row r="865" spans="1:31" ht="49.8" customHeight="1">
      <c r="A865" s="431">
        <f t="shared" si="15"/>
        <v>816</v>
      </c>
      <c r="B865" s="433"/>
      <c r="C865" s="434"/>
      <c r="D865" s="434"/>
      <c r="E865" s="434"/>
      <c r="F865" s="434"/>
      <c r="G865" s="434"/>
      <c r="H865" s="434"/>
      <c r="I865" s="434"/>
      <c r="J865" s="434"/>
      <c r="K865" s="435"/>
      <c r="L865" s="436"/>
      <c r="M865" s="437"/>
      <c r="N865" s="437"/>
      <c r="O865" s="437"/>
      <c r="P865" s="438"/>
      <c r="Q865" s="439"/>
      <c r="R865" s="440"/>
      <c r="S865" s="440"/>
      <c r="T865" s="440"/>
      <c r="U865" s="441"/>
      <c r="V865" s="257"/>
      <c r="W865" s="442"/>
      <c r="X865" s="442"/>
      <c r="Y865" s="442"/>
      <c r="Z865" s="443"/>
      <c r="AA865" s="443"/>
      <c r="AB865" s="443"/>
      <c r="AC865" s="317" t="str">
        <f>IFERROR(VLOOKUP(Z865,【参考】数式用!$A$4:$B$54,2,FALSE),"")</f>
        <v/>
      </c>
      <c r="AD865" s="209"/>
      <c r="AE865" s="208" t="str">
        <f>IF(B865="","",IF(AO865="総合事業","数式を削除して手入力",IFERROR(INDEX(【参考】数式用!$AT$3:$AV$452,MATCH(Q865&amp;V865,【参考】数式用!$AS$3:$AS$452,0),MATCH(VLOOKUP(Z865,【参考】数式用!$AW$2:$AX$53,2,FALSE),【参考】数式用!$AT$2:$AV$2,0)),10)))</f>
        <v/>
      </c>
    </row>
    <row r="866" spans="1:31" ht="49.8" customHeight="1">
      <c r="A866" s="431">
        <f t="shared" si="15"/>
        <v>817</v>
      </c>
      <c r="B866" s="433"/>
      <c r="C866" s="434"/>
      <c r="D866" s="434"/>
      <c r="E866" s="434"/>
      <c r="F866" s="434"/>
      <c r="G866" s="434"/>
      <c r="H866" s="434"/>
      <c r="I866" s="434"/>
      <c r="J866" s="434"/>
      <c r="K866" s="435"/>
      <c r="L866" s="436"/>
      <c r="M866" s="437"/>
      <c r="N866" s="437"/>
      <c r="O866" s="437"/>
      <c r="P866" s="438"/>
      <c r="Q866" s="439"/>
      <c r="R866" s="440"/>
      <c r="S866" s="440"/>
      <c r="T866" s="440"/>
      <c r="U866" s="441"/>
      <c r="V866" s="257"/>
      <c r="W866" s="442"/>
      <c r="X866" s="442"/>
      <c r="Y866" s="442"/>
      <c r="Z866" s="443"/>
      <c r="AA866" s="443"/>
      <c r="AB866" s="443"/>
      <c r="AC866" s="317" t="str">
        <f>IFERROR(VLOOKUP(Z866,【参考】数式用!$A$4:$B$54,2,FALSE),"")</f>
        <v/>
      </c>
      <c r="AD866" s="209"/>
      <c r="AE866" s="208" t="str">
        <f>IF(B866="","",IF(AO866="総合事業","数式を削除して手入力",IFERROR(INDEX(【参考】数式用!$AT$3:$AV$452,MATCH(Q866&amp;V866,【参考】数式用!$AS$3:$AS$452,0),MATCH(VLOOKUP(Z866,【参考】数式用!$AW$2:$AX$53,2,FALSE),【参考】数式用!$AT$2:$AV$2,0)),10)))</f>
        <v/>
      </c>
    </row>
    <row r="867" spans="1:31" ht="49.8" customHeight="1">
      <c r="A867" s="431">
        <f t="shared" si="15"/>
        <v>818</v>
      </c>
      <c r="B867" s="433"/>
      <c r="C867" s="434"/>
      <c r="D867" s="434"/>
      <c r="E867" s="434"/>
      <c r="F867" s="434"/>
      <c r="G867" s="434"/>
      <c r="H867" s="434"/>
      <c r="I867" s="434"/>
      <c r="J867" s="434"/>
      <c r="K867" s="435"/>
      <c r="L867" s="436"/>
      <c r="M867" s="437"/>
      <c r="N867" s="437"/>
      <c r="O867" s="437"/>
      <c r="P867" s="438"/>
      <c r="Q867" s="439"/>
      <c r="R867" s="440"/>
      <c r="S867" s="440"/>
      <c r="T867" s="440"/>
      <c r="U867" s="441"/>
      <c r="V867" s="257"/>
      <c r="W867" s="442"/>
      <c r="X867" s="442"/>
      <c r="Y867" s="442"/>
      <c r="Z867" s="443"/>
      <c r="AA867" s="443"/>
      <c r="AB867" s="443"/>
      <c r="AC867" s="317" t="str">
        <f>IFERROR(VLOOKUP(Z867,【参考】数式用!$A$4:$B$54,2,FALSE),"")</f>
        <v/>
      </c>
      <c r="AD867" s="209"/>
      <c r="AE867" s="208" t="str">
        <f>IF(B867="","",IF(AO867="総合事業","数式を削除して手入力",IFERROR(INDEX(【参考】数式用!$AT$3:$AV$452,MATCH(Q867&amp;V867,【参考】数式用!$AS$3:$AS$452,0),MATCH(VLOOKUP(Z867,【参考】数式用!$AW$2:$AX$53,2,FALSE),【参考】数式用!$AT$2:$AV$2,0)),10)))</f>
        <v/>
      </c>
    </row>
    <row r="868" spans="1:31" ht="49.8" customHeight="1">
      <c r="A868" s="431">
        <f t="shared" si="15"/>
        <v>819</v>
      </c>
      <c r="B868" s="433"/>
      <c r="C868" s="434"/>
      <c r="D868" s="434"/>
      <c r="E868" s="434"/>
      <c r="F868" s="434"/>
      <c r="G868" s="434"/>
      <c r="H868" s="434"/>
      <c r="I868" s="434"/>
      <c r="J868" s="434"/>
      <c r="K868" s="435"/>
      <c r="L868" s="436"/>
      <c r="M868" s="437"/>
      <c r="N868" s="437"/>
      <c r="O868" s="437"/>
      <c r="P868" s="438"/>
      <c r="Q868" s="439"/>
      <c r="R868" s="440"/>
      <c r="S868" s="440"/>
      <c r="T868" s="440"/>
      <c r="U868" s="441"/>
      <c r="V868" s="257"/>
      <c r="W868" s="442"/>
      <c r="X868" s="442"/>
      <c r="Y868" s="442"/>
      <c r="Z868" s="443"/>
      <c r="AA868" s="443"/>
      <c r="AB868" s="443"/>
      <c r="AC868" s="317" t="str">
        <f>IFERROR(VLOOKUP(Z868,【参考】数式用!$A$4:$B$54,2,FALSE),"")</f>
        <v/>
      </c>
      <c r="AD868" s="209"/>
      <c r="AE868" s="208" t="str">
        <f>IF(B868="","",IF(AO868="総合事業","数式を削除して手入力",IFERROR(INDEX(【参考】数式用!$AT$3:$AV$452,MATCH(Q868&amp;V868,【参考】数式用!$AS$3:$AS$452,0),MATCH(VLOOKUP(Z868,【参考】数式用!$AW$2:$AX$53,2,FALSE),【参考】数式用!$AT$2:$AV$2,0)),10)))</f>
        <v/>
      </c>
    </row>
    <row r="869" spans="1:31" ht="49.8" customHeight="1">
      <c r="A869" s="431">
        <f t="shared" si="15"/>
        <v>820</v>
      </c>
      <c r="B869" s="433"/>
      <c r="C869" s="434"/>
      <c r="D869" s="434"/>
      <c r="E869" s="434"/>
      <c r="F869" s="434"/>
      <c r="G869" s="434"/>
      <c r="H869" s="434"/>
      <c r="I869" s="434"/>
      <c r="J869" s="434"/>
      <c r="K869" s="435"/>
      <c r="L869" s="436"/>
      <c r="M869" s="437"/>
      <c r="N869" s="437"/>
      <c r="O869" s="437"/>
      <c r="P869" s="438"/>
      <c r="Q869" s="439"/>
      <c r="R869" s="440"/>
      <c r="S869" s="440"/>
      <c r="T869" s="440"/>
      <c r="U869" s="441"/>
      <c r="V869" s="257"/>
      <c r="W869" s="442"/>
      <c r="X869" s="442"/>
      <c r="Y869" s="442"/>
      <c r="Z869" s="443"/>
      <c r="AA869" s="443"/>
      <c r="AB869" s="443"/>
      <c r="AC869" s="317" t="str">
        <f>IFERROR(VLOOKUP(Z869,【参考】数式用!$A$4:$B$54,2,FALSE),"")</f>
        <v/>
      </c>
      <c r="AD869" s="209"/>
      <c r="AE869" s="208" t="str">
        <f>IF(B869="","",IF(AO869="総合事業","数式を削除して手入力",IFERROR(INDEX(【参考】数式用!$AT$3:$AV$452,MATCH(Q869&amp;V869,【参考】数式用!$AS$3:$AS$452,0),MATCH(VLOOKUP(Z869,【参考】数式用!$AW$2:$AX$53,2,FALSE),【参考】数式用!$AT$2:$AV$2,0)),10)))</f>
        <v/>
      </c>
    </row>
    <row r="870" spans="1:31" ht="49.8" customHeight="1">
      <c r="A870" s="431">
        <f t="shared" si="15"/>
        <v>821</v>
      </c>
      <c r="B870" s="433"/>
      <c r="C870" s="434"/>
      <c r="D870" s="434"/>
      <c r="E870" s="434"/>
      <c r="F870" s="434"/>
      <c r="G870" s="434"/>
      <c r="H870" s="434"/>
      <c r="I870" s="434"/>
      <c r="J870" s="434"/>
      <c r="K870" s="435"/>
      <c r="L870" s="436"/>
      <c r="M870" s="437"/>
      <c r="N870" s="437"/>
      <c r="O870" s="437"/>
      <c r="P870" s="438"/>
      <c r="Q870" s="439"/>
      <c r="R870" s="440"/>
      <c r="S870" s="440"/>
      <c r="T870" s="440"/>
      <c r="U870" s="441"/>
      <c r="V870" s="257"/>
      <c r="W870" s="442"/>
      <c r="X870" s="442"/>
      <c r="Y870" s="442"/>
      <c r="Z870" s="443"/>
      <c r="AA870" s="443"/>
      <c r="AB870" s="443"/>
      <c r="AC870" s="317" t="str">
        <f>IFERROR(VLOOKUP(Z870,【参考】数式用!$A$4:$B$54,2,FALSE),"")</f>
        <v/>
      </c>
      <c r="AD870" s="209"/>
      <c r="AE870" s="208" t="str">
        <f>IF(B870="","",IF(AO870="総合事業","数式を削除して手入力",IFERROR(INDEX(【参考】数式用!$AT$3:$AV$452,MATCH(Q870&amp;V870,【参考】数式用!$AS$3:$AS$452,0),MATCH(VLOOKUP(Z870,【参考】数式用!$AW$2:$AX$53,2,FALSE),【参考】数式用!$AT$2:$AV$2,0)),10)))</f>
        <v/>
      </c>
    </row>
    <row r="871" spans="1:31" ht="49.8" customHeight="1">
      <c r="A871" s="431">
        <f t="shared" si="15"/>
        <v>822</v>
      </c>
      <c r="B871" s="433"/>
      <c r="C871" s="434"/>
      <c r="D871" s="434"/>
      <c r="E871" s="434"/>
      <c r="F871" s="434"/>
      <c r="G871" s="434"/>
      <c r="H871" s="434"/>
      <c r="I871" s="434"/>
      <c r="J871" s="434"/>
      <c r="K871" s="435"/>
      <c r="L871" s="436"/>
      <c r="M871" s="437"/>
      <c r="N871" s="437"/>
      <c r="O871" s="437"/>
      <c r="P871" s="438"/>
      <c r="Q871" s="439"/>
      <c r="R871" s="440"/>
      <c r="S871" s="440"/>
      <c r="T871" s="440"/>
      <c r="U871" s="441"/>
      <c r="V871" s="257"/>
      <c r="W871" s="442"/>
      <c r="X871" s="442"/>
      <c r="Y871" s="442"/>
      <c r="Z871" s="443"/>
      <c r="AA871" s="443"/>
      <c r="AB871" s="443"/>
      <c r="AC871" s="317" t="str">
        <f>IFERROR(VLOOKUP(Z871,【参考】数式用!$A$4:$B$54,2,FALSE),"")</f>
        <v/>
      </c>
      <c r="AD871" s="209"/>
      <c r="AE871" s="208" t="str">
        <f>IF(B871="","",IF(AO871="総合事業","数式を削除して手入力",IFERROR(INDEX(【参考】数式用!$AT$3:$AV$452,MATCH(Q871&amp;V871,【参考】数式用!$AS$3:$AS$452,0),MATCH(VLOOKUP(Z871,【参考】数式用!$AW$2:$AX$53,2,FALSE),【参考】数式用!$AT$2:$AV$2,0)),10)))</f>
        <v/>
      </c>
    </row>
    <row r="872" spans="1:31" ht="49.8" customHeight="1">
      <c r="A872" s="431">
        <f t="shared" si="15"/>
        <v>823</v>
      </c>
      <c r="B872" s="433"/>
      <c r="C872" s="434"/>
      <c r="D872" s="434"/>
      <c r="E872" s="434"/>
      <c r="F872" s="434"/>
      <c r="G872" s="434"/>
      <c r="H872" s="434"/>
      <c r="I872" s="434"/>
      <c r="J872" s="434"/>
      <c r="K872" s="435"/>
      <c r="L872" s="436"/>
      <c r="M872" s="437"/>
      <c r="N872" s="437"/>
      <c r="O872" s="437"/>
      <c r="P872" s="438"/>
      <c r="Q872" s="439"/>
      <c r="R872" s="440"/>
      <c r="S872" s="440"/>
      <c r="T872" s="440"/>
      <c r="U872" s="441"/>
      <c r="V872" s="257"/>
      <c r="W872" s="442"/>
      <c r="X872" s="442"/>
      <c r="Y872" s="442"/>
      <c r="Z872" s="443"/>
      <c r="AA872" s="443"/>
      <c r="AB872" s="443"/>
      <c r="AC872" s="317" t="str">
        <f>IFERROR(VLOOKUP(Z872,【参考】数式用!$A$4:$B$54,2,FALSE),"")</f>
        <v/>
      </c>
      <c r="AD872" s="209"/>
      <c r="AE872" s="208" t="str">
        <f>IF(B872="","",IF(AO872="総合事業","数式を削除して手入力",IFERROR(INDEX(【参考】数式用!$AT$3:$AV$452,MATCH(Q872&amp;V872,【参考】数式用!$AS$3:$AS$452,0),MATCH(VLOOKUP(Z872,【参考】数式用!$AW$2:$AX$53,2,FALSE),【参考】数式用!$AT$2:$AV$2,0)),10)))</f>
        <v/>
      </c>
    </row>
    <row r="873" spans="1:31" ht="49.8" customHeight="1">
      <c r="A873" s="431">
        <f t="shared" si="15"/>
        <v>824</v>
      </c>
      <c r="B873" s="433"/>
      <c r="C873" s="434"/>
      <c r="D873" s="434"/>
      <c r="E873" s="434"/>
      <c r="F873" s="434"/>
      <c r="G873" s="434"/>
      <c r="H873" s="434"/>
      <c r="I873" s="434"/>
      <c r="J873" s="434"/>
      <c r="K873" s="435"/>
      <c r="L873" s="436"/>
      <c r="M873" s="437"/>
      <c r="N873" s="437"/>
      <c r="O873" s="437"/>
      <c r="P873" s="438"/>
      <c r="Q873" s="439"/>
      <c r="R873" s="440"/>
      <c r="S873" s="440"/>
      <c r="T873" s="440"/>
      <c r="U873" s="441"/>
      <c r="V873" s="257"/>
      <c r="W873" s="442"/>
      <c r="X873" s="442"/>
      <c r="Y873" s="442"/>
      <c r="Z873" s="443"/>
      <c r="AA873" s="443"/>
      <c r="AB873" s="443"/>
      <c r="AC873" s="317" t="str">
        <f>IFERROR(VLOOKUP(Z873,【参考】数式用!$A$4:$B$54,2,FALSE),"")</f>
        <v/>
      </c>
      <c r="AD873" s="209"/>
      <c r="AE873" s="208" t="str">
        <f>IF(B873="","",IF(AO873="総合事業","数式を削除して手入力",IFERROR(INDEX(【参考】数式用!$AT$3:$AV$452,MATCH(Q873&amp;V873,【参考】数式用!$AS$3:$AS$452,0),MATCH(VLOOKUP(Z873,【参考】数式用!$AW$2:$AX$53,2,FALSE),【参考】数式用!$AT$2:$AV$2,0)),10)))</f>
        <v/>
      </c>
    </row>
    <row r="874" spans="1:31" ht="49.8" customHeight="1">
      <c r="A874" s="431">
        <f t="shared" si="15"/>
        <v>825</v>
      </c>
      <c r="B874" s="433"/>
      <c r="C874" s="434"/>
      <c r="D874" s="434"/>
      <c r="E874" s="434"/>
      <c r="F874" s="434"/>
      <c r="G874" s="434"/>
      <c r="H874" s="434"/>
      <c r="I874" s="434"/>
      <c r="J874" s="434"/>
      <c r="K874" s="435"/>
      <c r="L874" s="436"/>
      <c r="M874" s="437"/>
      <c r="N874" s="437"/>
      <c r="O874" s="437"/>
      <c r="P874" s="438"/>
      <c r="Q874" s="439"/>
      <c r="R874" s="440"/>
      <c r="S874" s="440"/>
      <c r="T874" s="440"/>
      <c r="U874" s="441"/>
      <c r="V874" s="257"/>
      <c r="W874" s="442"/>
      <c r="X874" s="442"/>
      <c r="Y874" s="442"/>
      <c r="Z874" s="443"/>
      <c r="AA874" s="443"/>
      <c r="AB874" s="443"/>
      <c r="AC874" s="317" t="str">
        <f>IFERROR(VLOOKUP(Z874,【参考】数式用!$A$4:$B$54,2,FALSE),"")</f>
        <v/>
      </c>
      <c r="AD874" s="209"/>
      <c r="AE874" s="208" t="str">
        <f>IF(B874="","",IF(AO874="総合事業","数式を削除して手入力",IFERROR(INDEX(【参考】数式用!$AT$3:$AV$452,MATCH(Q874&amp;V874,【参考】数式用!$AS$3:$AS$452,0),MATCH(VLOOKUP(Z874,【参考】数式用!$AW$2:$AX$53,2,FALSE),【参考】数式用!$AT$2:$AV$2,0)),10)))</f>
        <v/>
      </c>
    </row>
    <row r="875" spans="1:31" ht="49.8" customHeight="1">
      <c r="A875" s="431">
        <f t="shared" si="15"/>
        <v>826</v>
      </c>
      <c r="B875" s="433"/>
      <c r="C875" s="434"/>
      <c r="D875" s="434"/>
      <c r="E875" s="434"/>
      <c r="F875" s="434"/>
      <c r="G875" s="434"/>
      <c r="H875" s="434"/>
      <c r="I875" s="434"/>
      <c r="J875" s="434"/>
      <c r="K875" s="435"/>
      <c r="L875" s="436"/>
      <c r="M875" s="437"/>
      <c r="N875" s="437"/>
      <c r="O875" s="437"/>
      <c r="P875" s="438"/>
      <c r="Q875" s="439"/>
      <c r="R875" s="440"/>
      <c r="S875" s="440"/>
      <c r="T875" s="440"/>
      <c r="U875" s="441"/>
      <c r="V875" s="257"/>
      <c r="W875" s="442"/>
      <c r="X875" s="442"/>
      <c r="Y875" s="442"/>
      <c r="Z875" s="443"/>
      <c r="AA875" s="443"/>
      <c r="AB875" s="443"/>
      <c r="AC875" s="317" t="str">
        <f>IFERROR(VLOOKUP(Z875,【参考】数式用!$A$4:$B$54,2,FALSE),"")</f>
        <v/>
      </c>
      <c r="AD875" s="209"/>
      <c r="AE875" s="208" t="str">
        <f>IF(B875="","",IF(AO875="総合事業","数式を削除して手入力",IFERROR(INDEX(【参考】数式用!$AT$3:$AV$452,MATCH(Q875&amp;V875,【参考】数式用!$AS$3:$AS$452,0),MATCH(VLOOKUP(Z875,【参考】数式用!$AW$2:$AX$53,2,FALSE),【参考】数式用!$AT$2:$AV$2,0)),10)))</f>
        <v/>
      </c>
    </row>
    <row r="876" spans="1:31" ht="49.8" customHeight="1">
      <c r="A876" s="431">
        <f t="shared" si="15"/>
        <v>827</v>
      </c>
      <c r="B876" s="433"/>
      <c r="C876" s="434"/>
      <c r="D876" s="434"/>
      <c r="E876" s="434"/>
      <c r="F876" s="434"/>
      <c r="G876" s="434"/>
      <c r="H876" s="434"/>
      <c r="I876" s="434"/>
      <c r="J876" s="434"/>
      <c r="K876" s="435"/>
      <c r="L876" s="436"/>
      <c r="M876" s="437"/>
      <c r="N876" s="437"/>
      <c r="O876" s="437"/>
      <c r="P876" s="438"/>
      <c r="Q876" s="439"/>
      <c r="R876" s="440"/>
      <c r="S876" s="440"/>
      <c r="T876" s="440"/>
      <c r="U876" s="441"/>
      <c r="V876" s="257"/>
      <c r="W876" s="442"/>
      <c r="X876" s="442"/>
      <c r="Y876" s="442"/>
      <c r="Z876" s="443"/>
      <c r="AA876" s="443"/>
      <c r="AB876" s="443"/>
      <c r="AC876" s="317" t="str">
        <f>IFERROR(VLOOKUP(Z876,【参考】数式用!$A$4:$B$54,2,FALSE),"")</f>
        <v/>
      </c>
      <c r="AD876" s="209"/>
      <c r="AE876" s="208" t="str">
        <f>IF(B876="","",IF(AO876="総合事業","数式を削除して手入力",IFERROR(INDEX(【参考】数式用!$AT$3:$AV$452,MATCH(Q876&amp;V876,【参考】数式用!$AS$3:$AS$452,0),MATCH(VLOOKUP(Z876,【参考】数式用!$AW$2:$AX$53,2,FALSE),【参考】数式用!$AT$2:$AV$2,0)),10)))</f>
        <v/>
      </c>
    </row>
    <row r="877" spans="1:31" ht="49.8" customHeight="1">
      <c r="A877" s="431">
        <f t="shared" si="15"/>
        <v>828</v>
      </c>
      <c r="B877" s="433"/>
      <c r="C877" s="434"/>
      <c r="D877" s="434"/>
      <c r="E877" s="434"/>
      <c r="F877" s="434"/>
      <c r="G877" s="434"/>
      <c r="H877" s="434"/>
      <c r="I877" s="434"/>
      <c r="J877" s="434"/>
      <c r="K877" s="435"/>
      <c r="L877" s="436"/>
      <c r="M877" s="437"/>
      <c r="N877" s="437"/>
      <c r="O877" s="437"/>
      <c r="P877" s="438"/>
      <c r="Q877" s="439"/>
      <c r="R877" s="440"/>
      <c r="S877" s="440"/>
      <c r="T877" s="440"/>
      <c r="U877" s="441"/>
      <c r="V877" s="257"/>
      <c r="W877" s="442"/>
      <c r="X877" s="442"/>
      <c r="Y877" s="442"/>
      <c r="Z877" s="443"/>
      <c r="AA877" s="443"/>
      <c r="AB877" s="443"/>
      <c r="AC877" s="317" t="str">
        <f>IFERROR(VLOOKUP(Z877,【参考】数式用!$A$4:$B$54,2,FALSE),"")</f>
        <v/>
      </c>
      <c r="AD877" s="209"/>
      <c r="AE877" s="208" t="str">
        <f>IF(B877="","",IF(AO877="総合事業","数式を削除して手入力",IFERROR(INDEX(【参考】数式用!$AT$3:$AV$452,MATCH(Q877&amp;V877,【参考】数式用!$AS$3:$AS$452,0),MATCH(VLOOKUP(Z877,【参考】数式用!$AW$2:$AX$53,2,FALSE),【参考】数式用!$AT$2:$AV$2,0)),10)))</f>
        <v/>
      </c>
    </row>
    <row r="878" spans="1:31" ht="49.8" customHeight="1">
      <c r="A878" s="431">
        <f t="shared" si="15"/>
        <v>829</v>
      </c>
      <c r="B878" s="433"/>
      <c r="C878" s="434"/>
      <c r="D878" s="434"/>
      <c r="E878" s="434"/>
      <c r="F878" s="434"/>
      <c r="G878" s="434"/>
      <c r="H878" s="434"/>
      <c r="I878" s="434"/>
      <c r="J878" s="434"/>
      <c r="K878" s="435"/>
      <c r="L878" s="436"/>
      <c r="M878" s="437"/>
      <c r="N878" s="437"/>
      <c r="O878" s="437"/>
      <c r="P878" s="438"/>
      <c r="Q878" s="439"/>
      <c r="R878" s="440"/>
      <c r="S878" s="440"/>
      <c r="T878" s="440"/>
      <c r="U878" s="441"/>
      <c r="V878" s="257"/>
      <c r="W878" s="442"/>
      <c r="X878" s="442"/>
      <c r="Y878" s="442"/>
      <c r="Z878" s="443"/>
      <c r="AA878" s="443"/>
      <c r="AB878" s="443"/>
      <c r="AC878" s="317" t="str">
        <f>IFERROR(VLOOKUP(Z878,【参考】数式用!$A$4:$B$54,2,FALSE),"")</f>
        <v/>
      </c>
      <c r="AD878" s="209"/>
      <c r="AE878" s="208" t="str">
        <f>IF(B878="","",IF(AO878="総合事業","数式を削除して手入力",IFERROR(INDEX(【参考】数式用!$AT$3:$AV$452,MATCH(Q878&amp;V878,【参考】数式用!$AS$3:$AS$452,0),MATCH(VLOOKUP(Z878,【参考】数式用!$AW$2:$AX$53,2,FALSE),【参考】数式用!$AT$2:$AV$2,0)),10)))</f>
        <v/>
      </c>
    </row>
    <row r="879" spans="1:31" ht="49.8" customHeight="1">
      <c r="A879" s="431">
        <f t="shared" si="15"/>
        <v>830</v>
      </c>
      <c r="B879" s="433"/>
      <c r="C879" s="434"/>
      <c r="D879" s="434"/>
      <c r="E879" s="434"/>
      <c r="F879" s="434"/>
      <c r="G879" s="434"/>
      <c r="H879" s="434"/>
      <c r="I879" s="434"/>
      <c r="J879" s="434"/>
      <c r="K879" s="435"/>
      <c r="L879" s="436"/>
      <c r="M879" s="437"/>
      <c r="N879" s="437"/>
      <c r="O879" s="437"/>
      <c r="P879" s="438"/>
      <c r="Q879" s="439"/>
      <c r="R879" s="440"/>
      <c r="S879" s="440"/>
      <c r="T879" s="440"/>
      <c r="U879" s="441"/>
      <c r="V879" s="257"/>
      <c r="W879" s="442"/>
      <c r="X879" s="442"/>
      <c r="Y879" s="442"/>
      <c r="Z879" s="443"/>
      <c r="AA879" s="443"/>
      <c r="AB879" s="443"/>
      <c r="AC879" s="317" t="str">
        <f>IFERROR(VLOOKUP(Z879,【参考】数式用!$A$4:$B$54,2,FALSE),"")</f>
        <v/>
      </c>
      <c r="AD879" s="209"/>
      <c r="AE879" s="208" t="str">
        <f>IF(B879="","",IF(AO879="総合事業","数式を削除して手入力",IFERROR(INDEX(【参考】数式用!$AT$3:$AV$452,MATCH(Q879&amp;V879,【参考】数式用!$AS$3:$AS$452,0),MATCH(VLOOKUP(Z879,【参考】数式用!$AW$2:$AX$53,2,FALSE),【参考】数式用!$AT$2:$AV$2,0)),10)))</f>
        <v/>
      </c>
    </row>
    <row r="880" spans="1:31" ht="49.8" customHeight="1">
      <c r="A880" s="431">
        <f t="shared" si="15"/>
        <v>831</v>
      </c>
      <c r="B880" s="433"/>
      <c r="C880" s="434"/>
      <c r="D880" s="434"/>
      <c r="E880" s="434"/>
      <c r="F880" s="434"/>
      <c r="G880" s="434"/>
      <c r="H880" s="434"/>
      <c r="I880" s="434"/>
      <c r="J880" s="434"/>
      <c r="K880" s="435"/>
      <c r="L880" s="436"/>
      <c r="M880" s="437"/>
      <c r="N880" s="437"/>
      <c r="O880" s="437"/>
      <c r="P880" s="438"/>
      <c r="Q880" s="439"/>
      <c r="R880" s="440"/>
      <c r="S880" s="440"/>
      <c r="T880" s="440"/>
      <c r="U880" s="441"/>
      <c r="V880" s="257"/>
      <c r="W880" s="442"/>
      <c r="X880" s="442"/>
      <c r="Y880" s="442"/>
      <c r="Z880" s="443"/>
      <c r="AA880" s="443"/>
      <c r="AB880" s="443"/>
      <c r="AC880" s="317" t="str">
        <f>IFERROR(VLOOKUP(Z880,【参考】数式用!$A$4:$B$54,2,FALSE),"")</f>
        <v/>
      </c>
      <c r="AD880" s="209"/>
      <c r="AE880" s="208" t="str">
        <f>IF(B880="","",IF(AO880="総合事業","数式を削除して手入力",IFERROR(INDEX(【参考】数式用!$AT$3:$AV$452,MATCH(Q880&amp;V880,【参考】数式用!$AS$3:$AS$452,0),MATCH(VLOOKUP(Z880,【参考】数式用!$AW$2:$AX$53,2,FALSE),【参考】数式用!$AT$2:$AV$2,0)),10)))</f>
        <v/>
      </c>
    </row>
    <row r="881" spans="1:31" ht="49.8" customHeight="1">
      <c r="A881" s="431">
        <f t="shared" si="15"/>
        <v>832</v>
      </c>
      <c r="B881" s="433"/>
      <c r="C881" s="434"/>
      <c r="D881" s="434"/>
      <c r="E881" s="434"/>
      <c r="F881" s="434"/>
      <c r="G881" s="434"/>
      <c r="H881" s="434"/>
      <c r="I881" s="434"/>
      <c r="J881" s="434"/>
      <c r="K881" s="435"/>
      <c r="L881" s="436"/>
      <c r="M881" s="437"/>
      <c r="N881" s="437"/>
      <c r="O881" s="437"/>
      <c r="P881" s="438"/>
      <c r="Q881" s="439"/>
      <c r="R881" s="440"/>
      <c r="S881" s="440"/>
      <c r="T881" s="440"/>
      <c r="U881" s="441"/>
      <c r="V881" s="257"/>
      <c r="W881" s="442"/>
      <c r="X881" s="442"/>
      <c r="Y881" s="442"/>
      <c r="Z881" s="443"/>
      <c r="AA881" s="443"/>
      <c r="AB881" s="443"/>
      <c r="AC881" s="317" t="str">
        <f>IFERROR(VLOOKUP(Z881,【参考】数式用!$A$4:$B$54,2,FALSE),"")</f>
        <v/>
      </c>
      <c r="AD881" s="209"/>
      <c r="AE881" s="208" t="str">
        <f>IF(B881="","",IF(AO881="総合事業","数式を削除して手入力",IFERROR(INDEX(【参考】数式用!$AT$3:$AV$452,MATCH(Q881&amp;V881,【参考】数式用!$AS$3:$AS$452,0),MATCH(VLOOKUP(Z881,【参考】数式用!$AW$2:$AX$53,2,FALSE),【参考】数式用!$AT$2:$AV$2,0)),10)))</f>
        <v/>
      </c>
    </row>
    <row r="882" spans="1:31" ht="49.8" customHeight="1">
      <c r="A882" s="431">
        <f t="shared" si="15"/>
        <v>833</v>
      </c>
      <c r="B882" s="433"/>
      <c r="C882" s="434"/>
      <c r="D882" s="434"/>
      <c r="E882" s="434"/>
      <c r="F882" s="434"/>
      <c r="G882" s="434"/>
      <c r="H882" s="434"/>
      <c r="I882" s="434"/>
      <c r="J882" s="434"/>
      <c r="K882" s="435"/>
      <c r="L882" s="436"/>
      <c r="M882" s="437"/>
      <c r="N882" s="437"/>
      <c r="O882" s="437"/>
      <c r="P882" s="438"/>
      <c r="Q882" s="439"/>
      <c r="R882" s="440"/>
      <c r="S882" s="440"/>
      <c r="T882" s="440"/>
      <c r="U882" s="441"/>
      <c r="V882" s="257"/>
      <c r="W882" s="442"/>
      <c r="X882" s="442"/>
      <c r="Y882" s="442"/>
      <c r="Z882" s="443"/>
      <c r="AA882" s="443"/>
      <c r="AB882" s="443"/>
      <c r="AC882" s="317" t="str">
        <f>IFERROR(VLOOKUP(Z882,【参考】数式用!$A$4:$B$54,2,FALSE),"")</f>
        <v/>
      </c>
      <c r="AD882" s="209"/>
      <c r="AE882" s="208" t="str">
        <f>IF(B882="","",IF(AO882="総合事業","数式を削除して手入力",IFERROR(INDEX(【参考】数式用!$AT$3:$AV$452,MATCH(Q882&amp;V882,【参考】数式用!$AS$3:$AS$452,0),MATCH(VLOOKUP(Z882,【参考】数式用!$AW$2:$AX$53,2,FALSE),【参考】数式用!$AT$2:$AV$2,0)),10)))</f>
        <v/>
      </c>
    </row>
    <row r="883" spans="1:31" ht="49.8" customHeight="1">
      <c r="A883" s="431">
        <f t="shared" si="15"/>
        <v>834</v>
      </c>
      <c r="B883" s="433"/>
      <c r="C883" s="434"/>
      <c r="D883" s="434"/>
      <c r="E883" s="434"/>
      <c r="F883" s="434"/>
      <c r="G883" s="434"/>
      <c r="H883" s="434"/>
      <c r="I883" s="434"/>
      <c r="J883" s="434"/>
      <c r="K883" s="435"/>
      <c r="L883" s="436"/>
      <c r="M883" s="437"/>
      <c r="N883" s="437"/>
      <c r="O883" s="437"/>
      <c r="P883" s="438"/>
      <c r="Q883" s="439"/>
      <c r="R883" s="440"/>
      <c r="S883" s="440"/>
      <c r="T883" s="440"/>
      <c r="U883" s="441"/>
      <c r="V883" s="257"/>
      <c r="W883" s="442"/>
      <c r="X883" s="442"/>
      <c r="Y883" s="442"/>
      <c r="Z883" s="443"/>
      <c r="AA883" s="443"/>
      <c r="AB883" s="443"/>
      <c r="AC883" s="317" t="str">
        <f>IFERROR(VLOOKUP(Z883,【参考】数式用!$A$4:$B$54,2,FALSE),"")</f>
        <v/>
      </c>
      <c r="AD883" s="209"/>
      <c r="AE883" s="208" t="str">
        <f>IF(B883="","",IF(AO883="総合事業","数式を削除して手入力",IFERROR(INDEX(【参考】数式用!$AT$3:$AV$452,MATCH(Q883&amp;V883,【参考】数式用!$AS$3:$AS$452,0),MATCH(VLOOKUP(Z883,【参考】数式用!$AW$2:$AX$53,2,FALSE),【参考】数式用!$AT$2:$AV$2,0)),10)))</f>
        <v/>
      </c>
    </row>
    <row r="884" spans="1:31" ht="49.8" customHeight="1">
      <c r="A884" s="431">
        <f t="shared" si="15"/>
        <v>835</v>
      </c>
      <c r="B884" s="433"/>
      <c r="C884" s="434"/>
      <c r="D884" s="434"/>
      <c r="E884" s="434"/>
      <c r="F884" s="434"/>
      <c r="G884" s="434"/>
      <c r="H884" s="434"/>
      <c r="I884" s="434"/>
      <c r="J884" s="434"/>
      <c r="K884" s="435"/>
      <c r="L884" s="436"/>
      <c r="M884" s="437"/>
      <c r="N884" s="437"/>
      <c r="O884" s="437"/>
      <c r="P884" s="438"/>
      <c r="Q884" s="439"/>
      <c r="R884" s="440"/>
      <c r="S884" s="440"/>
      <c r="T884" s="440"/>
      <c r="U884" s="441"/>
      <c r="V884" s="257"/>
      <c r="W884" s="442"/>
      <c r="X884" s="442"/>
      <c r="Y884" s="442"/>
      <c r="Z884" s="443"/>
      <c r="AA884" s="443"/>
      <c r="AB884" s="443"/>
      <c r="AC884" s="317" t="str">
        <f>IFERROR(VLOOKUP(Z884,【参考】数式用!$A$4:$B$54,2,FALSE),"")</f>
        <v/>
      </c>
      <c r="AD884" s="209"/>
      <c r="AE884" s="208" t="str">
        <f>IF(B884="","",IF(AO884="総合事業","数式を削除して手入力",IFERROR(INDEX(【参考】数式用!$AT$3:$AV$452,MATCH(Q884&amp;V884,【参考】数式用!$AS$3:$AS$452,0),MATCH(VLOOKUP(Z884,【参考】数式用!$AW$2:$AX$53,2,FALSE),【参考】数式用!$AT$2:$AV$2,0)),10)))</f>
        <v/>
      </c>
    </row>
    <row r="885" spans="1:31" ht="49.8" customHeight="1">
      <c r="A885" s="431">
        <f t="shared" si="15"/>
        <v>836</v>
      </c>
      <c r="B885" s="433"/>
      <c r="C885" s="434"/>
      <c r="D885" s="434"/>
      <c r="E885" s="434"/>
      <c r="F885" s="434"/>
      <c r="G885" s="434"/>
      <c r="H885" s="434"/>
      <c r="I885" s="434"/>
      <c r="J885" s="434"/>
      <c r="K885" s="435"/>
      <c r="L885" s="436"/>
      <c r="M885" s="437"/>
      <c r="N885" s="437"/>
      <c r="O885" s="437"/>
      <c r="P885" s="438"/>
      <c r="Q885" s="439"/>
      <c r="R885" s="440"/>
      <c r="S885" s="440"/>
      <c r="T885" s="440"/>
      <c r="U885" s="441"/>
      <c r="V885" s="257"/>
      <c r="W885" s="442"/>
      <c r="X885" s="442"/>
      <c r="Y885" s="442"/>
      <c r="Z885" s="443"/>
      <c r="AA885" s="443"/>
      <c r="AB885" s="443"/>
      <c r="AC885" s="317" t="str">
        <f>IFERROR(VLOOKUP(Z885,【参考】数式用!$A$4:$B$54,2,FALSE),"")</f>
        <v/>
      </c>
      <c r="AD885" s="209"/>
      <c r="AE885" s="208" t="str">
        <f>IF(B885="","",IF(AO885="総合事業","数式を削除して手入力",IFERROR(INDEX(【参考】数式用!$AT$3:$AV$452,MATCH(Q885&amp;V885,【参考】数式用!$AS$3:$AS$452,0),MATCH(VLOOKUP(Z885,【参考】数式用!$AW$2:$AX$53,2,FALSE),【参考】数式用!$AT$2:$AV$2,0)),10)))</f>
        <v/>
      </c>
    </row>
    <row r="886" spans="1:31" ht="49.8" customHeight="1">
      <c r="A886" s="431">
        <f t="shared" si="15"/>
        <v>837</v>
      </c>
      <c r="B886" s="433"/>
      <c r="C886" s="434"/>
      <c r="D886" s="434"/>
      <c r="E886" s="434"/>
      <c r="F886" s="434"/>
      <c r="G886" s="434"/>
      <c r="H886" s="434"/>
      <c r="I886" s="434"/>
      <c r="J886" s="434"/>
      <c r="K886" s="435"/>
      <c r="L886" s="436"/>
      <c r="M886" s="437"/>
      <c r="N886" s="437"/>
      <c r="O886" s="437"/>
      <c r="P886" s="438"/>
      <c r="Q886" s="439"/>
      <c r="R886" s="440"/>
      <c r="S886" s="440"/>
      <c r="T886" s="440"/>
      <c r="U886" s="441"/>
      <c r="V886" s="257"/>
      <c r="W886" s="442"/>
      <c r="X886" s="442"/>
      <c r="Y886" s="442"/>
      <c r="Z886" s="443"/>
      <c r="AA886" s="443"/>
      <c r="AB886" s="443"/>
      <c r="AC886" s="317" t="str">
        <f>IFERROR(VLOOKUP(Z886,【参考】数式用!$A$4:$B$54,2,FALSE),"")</f>
        <v/>
      </c>
      <c r="AD886" s="209"/>
      <c r="AE886" s="208" t="str">
        <f>IF(B886="","",IF(AO886="総合事業","数式を削除して手入力",IFERROR(INDEX(【参考】数式用!$AT$3:$AV$452,MATCH(Q886&amp;V886,【参考】数式用!$AS$3:$AS$452,0),MATCH(VLOOKUP(Z886,【参考】数式用!$AW$2:$AX$53,2,FALSE),【参考】数式用!$AT$2:$AV$2,0)),10)))</f>
        <v/>
      </c>
    </row>
    <row r="887" spans="1:31" ht="49.8" customHeight="1">
      <c r="A887" s="431">
        <f t="shared" si="15"/>
        <v>838</v>
      </c>
      <c r="B887" s="433"/>
      <c r="C887" s="434"/>
      <c r="D887" s="434"/>
      <c r="E887" s="434"/>
      <c r="F887" s="434"/>
      <c r="G887" s="434"/>
      <c r="H887" s="434"/>
      <c r="I887" s="434"/>
      <c r="J887" s="434"/>
      <c r="K887" s="435"/>
      <c r="L887" s="436"/>
      <c r="M887" s="437"/>
      <c r="N887" s="437"/>
      <c r="O887" s="437"/>
      <c r="P887" s="438"/>
      <c r="Q887" s="439"/>
      <c r="R887" s="440"/>
      <c r="S887" s="440"/>
      <c r="T887" s="440"/>
      <c r="U887" s="441"/>
      <c r="V887" s="257"/>
      <c r="W887" s="442"/>
      <c r="X887" s="442"/>
      <c r="Y887" s="442"/>
      <c r="Z887" s="443"/>
      <c r="AA887" s="443"/>
      <c r="AB887" s="443"/>
      <c r="AC887" s="317" t="str">
        <f>IFERROR(VLOOKUP(Z887,【参考】数式用!$A$4:$B$54,2,FALSE),"")</f>
        <v/>
      </c>
      <c r="AD887" s="209"/>
      <c r="AE887" s="208" t="str">
        <f>IF(B887="","",IF(AO887="総合事業","数式を削除して手入力",IFERROR(INDEX(【参考】数式用!$AT$3:$AV$452,MATCH(Q887&amp;V887,【参考】数式用!$AS$3:$AS$452,0),MATCH(VLOOKUP(Z887,【参考】数式用!$AW$2:$AX$53,2,FALSE),【参考】数式用!$AT$2:$AV$2,0)),10)))</f>
        <v/>
      </c>
    </row>
    <row r="888" spans="1:31" ht="49.8" customHeight="1">
      <c r="A888" s="431">
        <f t="shared" si="15"/>
        <v>839</v>
      </c>
      <c r="B888" s="433"/>
      <c r="C888" s="434"/>
      <c r="D888" s="434"/>
      <c r="E888" s="434"/>
      <c r="F888" s="434"/>
      <c r="G888" s="434"/>
      <c r="H888" s="434"/>
      <c r="I888" s="434"/>
      <c r="J888" s="434"/>
      <c r="K888" s="435"/>
      <c r="L888" s="436"/>
      <c r="M888" s="437"/>
      <c r="N888" s="437"/>
      <c r="O888" s="437"/>
      <c r="P888" s="438"/>
      <c r="Q888" s="439"/>
      <c r="R888" s="440"/>
      <c r="S888" s="440"/>
      <c r="T888" s="440"/>
      <c r="U888" s="441"/>
      <c r="V888" s="257"/>
      <c r="W888" s="442"/>
      <c r="X888" s="442"/>
      <c r="Y888" s="442"/>
      <c r="Z888" s="443"/>
      <c r="AA888" s="443"/>
      <c r="AB888" s="443"/>
      <c r="AC888" s="317" t="str">
        <f>IFERROR(VLOOKUP(Z888,【参考】数式用!$A$4:$B$54,2,FALSE),"")</f>
        <v/>
      </c>
      <c r="AD888" s="209"/>
      <c r="AE888" s="208" t="str">
        <f>IF(B888="","",IF(AO888="総合事業","数式を削除して手入力",IFERROR(INDEX(【参考】数式用!$AT$3:$AV$452,MATCH(Q888&amp;V888,【参考】数式用!$AS$3:$AS$452,0),MATCH(VLOOKUP(Z888,【参考】数式用!$AW$2:$AX$53,2,FALSE),【参考】数式用!$AT$2:$AV$2,0)),10)))</f>
        <v/>
      </c>
    </row>
    <row r="889" spans="1:31" ht="49.8" customHeight="1">
      <c r="A889" s="431">
        <f t="shared" si="15"/>
        <v>840</v>
      </c>
      <c r="B889" s="433"/>
      <c r="C889" s="434"/>
      <c r="D889" s="434"/>
      <c r="E889" s="434"/>
      <c r="F889" s="434"/>
      <c r="G889" s="434"/>
      <c r="H889" s="434"/>
      <c r="I889" s="434"/>
      <c r="J889" s="434"/>
      <c r="K889" s="435"/>
      <c r="L889" s="436"/>
      <c r="M889" s="437"/>
      <c r="N889" s="437"/>
      <c r="O889" s="437"/>
      <c r="P889" s="438"/>
      <c r="Q889" s="439"/>
      <c r="R889" s="440"/>
      <c r="S889" s="440"/>
      <c r="T889" s="440"/>
      <c r="U889" s="441"/>
      <c r="V889" s="257"/>
      <c r="W889" s="442"/>
      <c r="X889" s="442"/>
      <c r="Y889" s="442"/>
      <c r="Z889" s="443"/>
      <c r="AA889" s="443"/>
      <c r="AB889" s="443"/>
      <c r="AC889" s="317" t="str">
        <f>IFERROR(VLOOKUP(Z889,【参考】数式用!$A$4:$B$54,2,FALSE),"")</f>
        <v/>
      </c>
      <c r="AD889" s="209"/>
      <c r="AE889" s="208" t="str">
        <f>IF(B889="","",IF(AO889="総合事業","数式を削除して手入力",IFERROR(INDEX(【参考】数式用!$AT$3:$AV$452,MATCH(Q889&amp;V889,【参考】数式用!$AS$3:$AS$452,0),MATCH(VLOOKUP(Z889,【参考】数式用!$AW$2:$AX$53,2,FALSE),【参考】数式用!$AT$2:$AV$2,0)),10)))</f>
        <v/>
      </c>
    </row>
    <row r="890" spans="1:31" ht="49.8" customHeight="1">
      <c r="A890" s="431">
        <f t="shared" si="15"/>
        <v>841</v>
      </c>
      <c r="B890" s="433"/>
      <c r="C890" s="434"/>
      <c r="D890" s="434"/>
      <c r="E890" s="434"/>
      <c r="F890" s="434"/>
      <c r="G890" s="434"/>
      <c r="H890" s="434"/>
      <c r="I890" s="434"/>
      <c r="J890" s="434"/>
      <c r="K890" s="435"/>
      <c r="L890" s="436"/>
      <c r="M890" s="437"/>
      <c r="N890" s="437"/>
      <c r="O890" s="437"/>
      <c r="P890" s="438"/>
      <c r="Q890" s="439"/>
      <c r="R890" s="440"/>
      <c r="S890" s="440"/>
      <c r="T890" s="440"/>
      <c r="U890" s="441"/>
      <c r="V890" s="257"/>
      <c r="W890" s="442"/>
      <c r="X890" s="442"/>
      <c r="Y890" s="442"/>
      <c r="Z890" s="443"/>
      <c r="AA890" s="443"/>
      <c r="AB890" s="443"/>
      <c r="AC890" s="317" t="str">
        <f>IFERROR(VLOOKUP(Z890,【参考】数式用!$A$4:$B$54,2,FALSE),"")</f>
        <v/>
      </c>
      <c r="AD890" s="209"/>
      <c r="AE890" s="208" t="str">
        <f>IF(B890="","",IF(AO890="総合事業","数式を削除して手入力",IFERROR(INDEX(【参考】数式用!$AT$3:$AV$452,MATCH(Q890&amp;V890,【参考】数式用!$AS$3:$AS$452,0),MATCH(VLOOKUP(Z890,【参考】数式用!$AW$2:$AX$53,2,FALSE),【参考】数式用!$AT$2:$AV$2,0)),10)))</f>
        <v/>
      </c>
    </row>
    <row r="891" spans="1:31" ht="49.8" customHeight="1">
      <c r="A891" s="431">
        <f t="shared" si="15"/>
        <v>842</v>
      </c>
      <c r="B891" s="433"/>
      <c r="C891" s="434"/>
      <c r="D891" s="434"/>
      <c r="E891" s="434"/>
      <c r="F891" s="434"/>
      <c r="G891" s="434"/>
      <c r="H891" s="434"/>
      <c r="I891" s="434"/>
      <c r="J891" s="434"/>
      <c r="K891" s="435"/>
      <c r="L891" s="436"/>
      <c r="M891" s="437"/>
      <c r="N891" s="437"/>
      <c r="O891" s="437"/>
      <c r="P891" s="438"/>
      <c r="Q891" s="439"/>
      <c r="R891" s="440"/>
      <c r="S891" s="440"/>
      <c r="T891" s="440"/>
      <c r="U891" s="441"/>
      <c r="V891" s="257"/>
      <c r="W891" s="442"/>
      <c r="X891" s="442"/>
      <c r="Y891" s="442"/>
      <c r="Z891" s="443"/>
      <c r="AA891" s="443"/>
      <c r="AB891" s="443"/>
      <c r="AC891" s="317" t="str">
        <f>IFERROR(VLOOKUP(Z891,【参考】数式用!$A$4:$B$54,2,FALSE),"")</f>
        <v/>
      </c>
      <c r="AD891" s="209"/>
      <c r="AE891" s="208" t="str">
        <f>IF(B891="","",IF(AO891="総合事業","数式を削除して手入力",IFERROR(INDEX(【参考】数式用!$AT$3:$AV$452,MATCH(Q891&amp;V891,【参考】数式用!$AS$3:$AS$452,0),MATCH(VLOOKUP(Z891,【参考】数式用!$AW$2:$AX$53,2,FALSE),【参考】数式用!$AT$2:$AV$2,0)),10)))</f>
        <v/>
      </c>
    </row>
    <row r="892" spans="1:31" ht="49.8" customHeight="1">
      <c r="A892" s="431">
        <f t="shared" si="15"/>
        <v>843</v>
      </c>
      <c r="B892" s="433"/>
      <c r="C892" s="434"/>
      <c r="D892" s="434"/>
      <c r="E892" s="434"/>
      <c r="F892" s="434"/>
      <c r="G892" s="434"/>
      <c r="H892" s="434"/>
      <c r="I892" s="434"/>
      <c r="J892" s="434"/>
      <c r="K892" s="435"/>
      <c r="L892" s="436"/>
      <c r="M892" s="437"/>
      <c r="N892" s="437"/>
      <c r="O892" s="437"/>
      <c r="P892" s="438"/>
      <c r="Q892" s="439"/>
      <c r="R892" s="440"/>
      <c r="S892" s="440"/>
      <c r="T892" s="440"/>
      <c r="U892" s="441"/>
      <c r="V892" s="257"/>
      <c r="W892" s="442"/>
      <c r="X892" s="442"/>
      <c r="Y892" s="442"/>
      <c r="Z892" s="443"/>
      <c r="AA892" s="443"/>
      <c r="AB892" s="443"/>
      <c r="AC892" s="317" t="str">
        <f>IFERROR(VLOOKUP(Z892,【参考】数式用!$A$4:$B$54,2,FALSE),"")</f>
        <v/>
      </c>
      <c r="AD892" s="209"/>
      <c r="AE892" s="208" t="str">
        <f>IF(B892="","",IF(AO892="総合事業","数式を削除して手入力",IFERROR(INDEX(【参考】数式用!$AT$3:$AV$452,MATCH(Q892&amp;V892,【参考】数式用!$AS$3:$AS$452,0),MATCH(VLOOKUP(Z892,【参考】数式用!$AW$2:$AX$53,2,FALSE),【参考】数式用!$AT$2:$AV$2,0)),10)))</f>
        <v/>
      </c>
    </row>
    <row r="893" spans="1:31" ht="49.8" customHeight="1">
      <c r="A893" s="431">
        <f t="shared" si="15"/>
        <v>844</v>
      </c>
      <c r="B893" s="447"/>
      <c r="C893" s="448"/>
      <c r="D893" s="448"/>
      <c r="E893" s="448"/>
      <c r="F893" s="448"/>
      <c r="G893" s="448"/>
      <c r="H893" s="448"/>
      <c r="I893" s="448"/>
      <c r="J893" s="448"/>
      <c r="K893" s="448"/>
      <c r="L893" s="436"/>
      <c r="M893" s="437"/>
      <c r="N893" s="437"/>
      <c r="O893" s="437"/>
      <c r="P893" s="438"/>
      <c r="Q893" s="439"/>
      <c r="R893" s="440"/>
      <c r="S893" s="440"/>
      <c r="T893" s="440"/>
      <c r="U893" s="441"/>
      <c r="V893" s="257"/>
      <c r="W893" s="444"/>
      <c r="X893" s="445"/>
      <c r="Y893" s="446"/>
      <c r="Z893" s="443"/>
      <c r="AA893" s="443"/>
      <c r="AB893" s="443"/>
      <c r="AC893" s="317" t="str">
        <f>IFERROR(VLOOKUP(Z893,【参考】数式用!$A$4:$B$54,2,FALSE),"")</f>
        <v/>
      </c>
      <c r="AD893" s="209"/>
      <c r="AE893" s="208" t="str">
        <f>IF(B893="","",IF(AO893="総合事業","数式を削除して手入力",IFERROR(INDEX(【参考】数式用!$AT$3:$AV$452,MATCH(Q893&amp;V893,【参考】数式用!$AS$3:$AS$452,0),MATCH(VLOOKUP(Z893,【参考】数式用!$AW$2:$AX$53,2,FALSE),【参考】数式用!$AT$2:$AV$2,0)),10)))</f>
        <v/>
      </c>
    </row>
    <row r="894" spans="1:31" ht="49.8" customHeight="1">
      <c r="A894" s="431">
        <f t="shared" si="15"/>
        <v>845</v>
      </c>
      <c r="B894" s="447"/>
      <c r="C894" s="448"/>
      <c r="D894" s="448"/>
      <c r="E894" s="448"/>
      <c r="F894" s="448"/>
      <c r="G894" s="448"/>
      <c r="H894" s="448"/>
      <c r="I894" s="448"/>
      <c r="J894" s="448"/>
      <c r="K894" s="448"/>
      <c r="L894" s="436"/>
      <c r="M894" s="437"/>
      <c r="N894" s="437"/>
      <c r="O894" s="437"/>
      <c r="P894" s="438"/>
      <c r="Q894" s="439"/>
      <c r="R894" s="440"/>
      <c r="S894" s="440"/>
      <c r="T894" s="440"/>
      <c r="U894" s="441"/>
      <c r="V894" s="257"/>
      <c r="W894" s="444"/>
      <c r="X894" s="445"/>
      <c r="Y894" s="446"/>
      <c r="Z894" s="443"/>
      <c r="AA894" s="443"/>
      <c r="AB894" s="443"/>
      <c r="AC894" s="317" t="str">
        <f>IFERROR(VLOOKUP(Z894,【参考】数式用!$A$4:$B$54,2,FALSE),"")</f>
        <v/>
      </c>
      <c r="AD894" s="209"/>
      <c r="AE894" s="208" t="str">
        <f>IF(B894="","",IF(AO894="総合事業","数式を削除して手入力",IFERROR(INDEX(【参考】数式用!$AT$3:$AV$452,MATCH(Q894&amp;V894,【参考】数式用!$AS$3:$AS$452,0),MATCH(VLOOKUP(Z894,【参考】数式用!$AW$2:$AX$53,2,FALSE),【参考】数式用!$AT$2:$AV$2,0)),10)))</f>
        <v/>
      </c>
    </row>
    <row r="895" spans="1:31" ht="49.8" customHeight="1">
      <c r="A895" s="431">
        <f t="shared" si="15"/>
        <v>846</v>
      </c>
      <c r="B895" s="447"/>
      <c r="C895" s="448"/>
      <c r="D895" s="448"/>
      <c r="E895" s="448"/>
      <c r="F895" s="448"/>
      <c r="G895" s="448"/>
      <c r="H895" s="448"/>
      <c r="I895" s="448"/>
      <c r="J895" s="448"/>
      <c r="K895" s="448"/>
      <c r="L895" s="436"/>
      <c r="M895" s="437"/>
      <c r="N895" s="437"/>
      <c r="O895" s="437"/>
      <c r="P895" s="438"/>
      <c r="Q895" s="439"/>
      <c r="R895" s="440"/>
      <c r="S895" s="440"/>
      <c r="T895" s="440"/>
      <c r="U895" s="441"/>
      <c r="V895" s="257"/>
      <c r="W895" s="444"/>
      <c r="X895" s="445"/>
      <c r="Y895" s="446"/>
      <c r="Z895" s="443"/>
      <c r="AA895" s="443"/>
      <c r="AB895" s="443"/>
      <c r="AC895" s="317" t="str">
        <f>IFERROR(VLOOKUP(Z895,【参考】数式用!$A$4:$B$54,2,FALSE),"")</f>
        <v/>
      </c>
      <c r="AD895" s="209"/>
      <c r="AE895" s="208" t="str">
        <f>IF(B895="","",IF(AO895="総合事業","数式を削除して手入力",IFERROR(INDEX(【参考】数式用!$AT$3:$AV$452,MATCH(Q895&amp;V895,【参考】数式用!$AS$3:$AS$452,0),MATCH(VLOOKUP(Z895,【参考】数式用!$AW$2:$AX$53,2,FALSE),【参考】数式用!$AT$2:$AV$2,0)),10)))</f>
        <v/>
      </c>
    </row>
    <row r="896" spans="1:31" ht="49.8" customHeight="1">
      <c r="A896" s="431">
        <f t="shared" si="15"/>
        <v>847</v>
      </c>
      <c r="B896" s="447"/>
      <c r="C896" s="448"/>
      <c r="D896" s="448"/>
      <c r="E896" s="448"/>
      <c r="F896" s="448"/>
      <c r="G896" s="448"/>
      <c r="H896" s="448"/>
      <c r="I896" s="448"/>
      <c r="J896" s="448"/>
      <c r="K896" s="448"/>
      <c r="L896" s="436"/>
      <c r="M896" s="437"/>
      <c r="N896" s="437"/>
      <c r="O896" s="437"/>
      <c r="P896" s="438"/>
      <c r="Q896" s="439"/>
      <c r="R896" s="440"/>
      <c r="S896" s="440"/>
      <c r="T896" s="440"/>
      <c r="U896" s="441"/>
      <c r="V896" s="257"/>
      <c r="W896" s="444"/>
      <c r="X896" s="445"/>
      <c r="Y896" s="446"/>
      <c r="Z896" s="443"/>
      <c r="AA896" s="443"/>
      <c r="AB896" s="443"/>
      <c r="AC896" s="317" t="str">
        <f>IFERROR(VLOOKUP(Z896,【参考】数式用!$A$4:$B$54,2,FALSE),"")</f>
        <v/>
      </c>
      <c r="AD896" s="209"/>
      <c r="AE896" s="208" t="str">
        <f>IF(B896="","",IF(AO896="総合事業","数式を削除して手入力",IFERROR(INDEX(【参考】数式用!$AT$3:$AV$452,MATCH(Q896&amp;V896,【参考】数式用!$AS$3:$AS$452,0),MATCH(VLOOKUP(Z896,【参考】数式用!$AW$2:$AX$53,2,FALSE),【参考】数式用!$AT$2:$AV$2,0)),10)))</f>
        <v/>
      </c>
    </row>
    <row r="897" spans="1:31" ht="49.8" customHeight="1">
      <c r="A897" s="431">
        <f t="shared" si="15"/>
        <v>848</v>
      </c>
      <c r="B897" s="447"/>
      <c r="C897" s="448"/>
      <c r="D897" s="448"/>
      <c r="E897" s="448"/>
      <c r="F897" s="448"/>
      <c r="G897" s="448"/>
      <c r="H897" s="448"/>
      <c r="I897" s="448"/>
      <c r="J897" s="448"/>
      <c r="K897" s="448"/>
      <c r="L897" s="436"/>
      <c r="M897" s="437"/>
      <c r="N897" s="437"/>
      <c r="O897" s="437"/>
      <c r="P897" s="438"/>
      <c r="Q897" s="439"/>
      <c r="R897" s="440"/>
      <c r="S897" s="440"/>
      <c r="T897" s="440"/>
      <c r="U897" s="441"/>
      <c r="V897" s="257"/>
      <c r="W897" s="444"/>
      <c r="X897" s="445"/>
      <c r="Y897" s="446"/>
      <c r="Z897" s="443"/>
      <c r="AA897" s="443"/>
      <c r="AB897" s="443"/>
      <c r="AC897" s="317" t="str">
        <f>IFERROR(VLOOKUP(Z897,【参考】数式用!$A$4:$B$54,2,FALSE),"")</f>
        <v/>
      </c>
      <c r="AD897" s="209"/>
      <c r="AE897" s="208" t="str">
        <f>IF(B897="","",IF(AO897="総合事業","数式を削除して手入力",IFERROR(INDEX(【参考】数式用!$AT$3:$AV$452,MATCH(Q897&amp;V897,【参考】数式用!$AS$3:$AS$452,0),MATCH(VLOOKUP(Z897,【参考】数式用!$AW$2:$AX$53,2,FALSE),【参考】数式用!$AT$2:$AV$2,0)),10)))</f>
        <v/>
      </c>
    </row>
    <row r="898" spans="1:31" ht="49.8" customHeight="1">
      <c r="A898" s="431">
        <f t="shared" si="15"/>
        <v>849</v>
      </c>
      <c r="B898" s="447"/>
      <c r="C898" s="448"/>
      <c r="D898" s="448"/>
      <c r="E898" s="448"/>
      <c r="F898" s="448"/>
      <c r="G898" s="448"/>
      <c r="H898" s="448"/>
      <c r="I898" s="448"/>
      <c r="J898" s="448"/>
      <c r="K898" s="448"/>
      <c r="L898" s="436"/>
      <c r="M898" s="437"/>
      <c r="N898" s="437"/>
      <c r="O898" s="437"/>
      <c r="P898" s="438"/>
      <c r="Q898" s="439"/>
      <c r="R898" s="440"/>
      <c r="S898" s="440"/>
      <c r="T898" s="440"/>
      <c r="U898" s="441"/>
      <c r="V898" s="257"/>
      <c r="W898" s="444"/>
      <c r="X898" s="445"/>
      <c r="Y898" s="446"/>
      <c r="Z898" s="443"/>
      <c r="AA898" s="443"/>
      <c r="AB898" s="443"/>
      <c r="AC898" s="317" t="str">
        <f>IFERROR(VLOOKUP(Z898,【参考】数式用!$A$4:$B$54,2,FALSE),"")</f>
        <v/>
      </c>
      <c r="AD898" s="209"/>
      <c r="AE898" s="208" t="str">
        <f>IF(B898="","",IF(AO898="総合事業","数式を削除して手入力",IFERROR(INDEX(【参考】数式用!$AT$3:$AV$452,MATCH(Q898&amp;V898,【参考】数式用!$AS$3:$AS$452,0),MATCH(VLOOKUP(Z898,【参考】数式用!$AW$2:$AX$53,2,FALSE),【参考】数式用!$AT$2:$AV$2,0)),10)))</f>
        <v/>
      </c>
    </row>
    <row r="899" spans="1:31" ht="49.8" customHeight="1">
      <c r="A899" s="431">
        <f t="shared" si="15"/>
        <v>850</v>
      </c>
      <c r="B899" s="447"/>
      <c r="C899" s="448"/>
      <c r="D899" s="448"/>
      <c r="E899" s="448"/>
      <c r="F899" s="448"/>
      <c r="G899" s="448"/>
      <c r="H899" s="448"/>
      <c r="I899" s="448"/>
      <c r="J899" s="448"/>
      <c r="K899" s="448"/>
      <c r="L899" s="436"/>
      <c r="M899" s="437"/>
      <c r="N899" s="437"/>
      <c r="O899" s="437"/>
      <c r="P899" s="438"/>
      <c r="Q899" s="439"/>
      <c r="R899" s="440"/>
      <c r="S899" s="440"/>
      <c r="T899" s="440"/>
      <c r="U899" s="441"/>
      <c r="V899" s="257"/>
      <c r="W899" s="444"/>
      <c r="X899" s="445"/>
      <c r="Y899" s="446"/>
      <c r="Z899" s="443"/>
      <c r="AA899" s="443"/>
      <c r="AB899" s="443"/>
      <c r="AC899" s="317" t="str">
        <f>IFERROR(VLOOKUP(Z899,【参考】数式用!$A$4:$B$54,2,FALSE),"")</f>
        <v/>
      </c>
      <c r="AD899" s="209"/>
      <c r="AE899" s="208" t="str">
        <f>IF(B899="","",IF(AO899="総合事業","数式を削除して手入力",IFERROR(INDEX(【参考】数式用!$AT$3:$AV$452,MATCH(Q899&amp;V899,【参考】数式用!$AS$3:$AS$452,0),MATCH(VLOOKUP(Z899,【参考】数式用!$AW$2:$AX$53,2,FALSE),【参考】数式用!$AT$2:$AV$2,0)),10)))</f>
        <v/>
      </c>
    </row>
    <row r="900" spans="1:31" ht="49.8" customHeight="1">
      <c r="A900" s="431">
        <f t="shared" si="15"/>
        <v>851</v>
      </c>
      <c r="B900" s="447"/>
      <c r="C900" s="448"/>
      <c r="D900" s="448"/>
      <c r="E900" s="448"/>
      <c r="F900" s="448"/>
      <c r="G900" s="448"/>
      <c r="H900" s="448"/>
      <c r="I900" s="448"/>
      <c r="J900" s="448"/>
      <c r="K900" s="448"/>
      <c r="L900" s="436"/>
      <c r="M900" s="437"/>
      <c r="N900" s="437"/>
      <c r="O900" s="437"/>
      <c r="P900" s="438"/>
      <c r="Q900" s="439"/>
      <c r="R900" s="440"/>
      <c r="S900" s="440"/>
      <c r="T900" s="440"/>
      <c r="U900" s="441"/>
      <c r="V900" s="257"/>
      <c r="W900" s="444"/>
      <c r="X900" s="445"/>
      <c r="Y900" s="446"/>
      <c r="Z900" s="443"/>
      <c r="AA900" s="443"/>
      <c r="AB900" s="443"/>
      <c r="AC900" s="317" t="str">
        <f>IFERROR(VLOOKUP(Z900,【参考】数式用!$A$4:$B$54,2,FALSE),"")</f>
        <v/>
      </c>
      <c r="AD900" s="209"/>
      <c r="AE900" s="208" t="str">
        <f>IF(B900="","",IF(AO900="総合事業","数式を削除して手入力",IFERROR(INDEX(【参考】数式用!$AT$3:$AV$452,MATCH(Q900&amp;V900,【参考】数式用!$AS$3:$AS$452,0),MATCH(VLOOKUP(Z900,【参考】数式用!$AW$2:$AX$53,2,FALSE),【参考】数式用!$AT$2:$AV$2,0)),10)))</f>
        <v/>
      </c>
    </row>
    <row r="901" spans="1:31" ht="49.8" customHeight="1">
      <c r="A901" s="431">
        <f t="shared" si="15"/>
        <v>852</v>
      </c>
      <c r="B901" s="447"/>
      <c r="C901" s="448"/>
      <c r="D901" s="448"/>
      <c r="E901" s="448"/>
      <c r="F901" s="448"/>
      <c r="G901" s="448"/>
      <c r="H901" s="448"/>
      <c r="I901" s="448"/>
      <c r="J901" s="448"/>
      <c r="K901" s="448"/>
      <c r="L901" s="436"/>
      <c r="M901" s="437"/>
      <c r="N901" s="437"/>
      <c r="O901" s="437"/>
      <c r="P901" s="438"/>
      <c r="Q901" s="439"/>
      <c r="R901" s="440"/>
      <c r="S901" s="440"/>
      <c r="T901" s="440"/>
      <c r="U901" s="441"/>
      <c r="V901" s="257"/>
      <c r="W901" s="444"/>
      <c r="X901" s="445"/>
      <c r="Y901" s="446"/>
      <c r="Z901" s="443"/>
      <c r="AA901" s="443"/>
      <c r="AB901" s="443"/>
      <c r="AC901" s="317" t="str">
        <f>IFERROR(VLOOKUP(Z901,【参考】数式用!$A$4:$B$54,2,FALSE),"")</f>
        <v/>
      </c>
      <c r="AD901" s="209"/>
      <c r="AE901" s="208" t="str">
        <f>IF(B901="","",IF(AO901="総合事業","数式を削除して手入力",IFERROR(INDEX(【参考】数式用!$AT$3:$AV$452,MATCH(Q901&amp;V901,【参考】数式用!$AS$3:$AS$452,0),MATCH(VLOOKUP(Z901,【参考】数式用!$AW$2:$AX$53,2,FALSE),【参考】数式用!$AT$2:$AV$2,0)),10)))</f>
        <v/>
      </c>
    </row>
    <row r="902" spans="1:31" ht="49.8" customHeight="1">
      <c r="A902" s="431">
        <f t="shared" si="15"/>
        <v>853</v>
      </c>
      <c r="B902" s="447"/>
      <c r="C902" s="448"/>
      <c r="D902" s="448"/>
      <c r="E902" s="448"/>
      <c r="F902" s="448"/>
      <c r="G902" s="448"/>
      <c r="H902" s="448"/>
      <c r="I902" s="448"/>
      <c r="J902" s="448"/>
      <c r="K902" s="448"/>
      <c r="L902" s="436"/>
      <c r="M902" s="437"/>
      <c r="N902" s="437"/>
      <c r="O902" s="437"/>
      <c r="P902" s="438"/>
      <c r="Q902" s="439"/>
      <c r="R902" s="440"/>
      <c r="S902" s="440"/>
      <c r="T902" s="440"/>
      <c r="U902" s="441"/>
      <c r="V902" s="257"/>
      <c r="W902" s="444"/>
      <c r="X902" s="445"/>
      <c r="Y902" s="446"/>
      <c r="Z902" s="443"/>
      <c r="AA902" s="443"/>
      <c r="AB902" s="443"/>
      <c r="AC902" s="317" t="str">
        <f>IFERROR(VLOOKUP(Z902,【参考】数式用!$A$4:$B$54,2,FALSE),"")</f>
        <v/>
      </c>
      <c r="AD902" s="209"/>
      <c r="AE902" s="208" t="str">
        <f>IF(B902="","",IF(AO902="総合事業","数式を削除して手入力",IFERROR(INDEX(【参考】数式用!$AT$3:$AV$452,MATCH(Q902&amp;V902,【参考】数式用!$AS$3:$AS$452,0),MATCH(VLOOKUP(Z902,【参考】数式用!$AW$2:$AX$53,2,FALSE),【参考】数式用!$AT$2:$AV$2,0)),10)))</f>
        <v/>
      </c>
    </row>
    <row r="903" spans="1:31" ht="49.8" customHeight="1">
      <c r="A903" s="431">
        <f t="shared" si="15"/>
        <v>854</v>
      </c>
      <c r="B903" s="447"/>
      <c r="C903" s="448"/>
      <c r="D903" s="448"/>
      <c r="E903" s="448"/>
      <c r="F903" s="448"/>
      <c r="G903" s="448"/>
      <c r="H903" s="448"/>
      <c r="I903" s="448"/>
      <c r="J903" s="448"/>
      <c r="K903" s="448"/>
      <c r="L903" s="436"/>
      <c r="M903" s="437"/>
      <c r="N903" s="437"/>
      <c r="O903" s="437"/>
      <c r="P903" s="438"/>
      <c r="Q903" s="439"/>
      <c r="R903" s="440"/>
      <c r="S903" s="440"/>
      <c r="T903" s="440"/>
      <c r="U903" s="441"/>
      <c r="V903" s="257"/>
      <c r="W903" s="444"/>
      <c r="X903" s="445"/>
      <c r="Y903" s="446"/>
      <c r="Z903" s="443"/>
      <c r="AA903" s="443"/>
      <c r="AB903" s="443"/>
      <c r="AC903" s="317" t="str">
        <f>IFERROR(VLOOKUP(Z903,【参考】数式用!$A$4:$B$54,2,FALSE),"")</f>
        <v/>
      </c>
      <c r="AD903" s="209"/>
      <c r="AE903" s="208" t="str">
        <f>IF(B903="","",IF(AO903="総合事業","数式を削除して手入力",IFERROR(INDEX(【参考】数式用!$AT$3:$AV$452,MATCH(Q903&amp;V903,【参考】数式用!$AS$3:$AS$452,0),MATCH(VLOOKUP(Z903,【参考】数式用!$AW$2:$AX$53,2,FALSE),【参考】数式用!$AT$2:$AV$2,0)),10)))</f>
        <v/>
      </c>
    </row>
    <row r="904" spans="1:31" ht="49.8" customHeight="1">
      <c r="A904" s="431">
        <f t="shared" si="15"/>
        <v>855</v>
      </c>
      <c r="B904" s="447"/>
      <c r="C904" s="448"/>
      <c r="D904" s="448"/>
      <c r="E904" s="448"/>
      <c r="F904" s="448"/>
      <c r="G904" s="448"/>
      <c r="H904" s="448"/>
      <c r="I904" s="448"/>
      <c r="J904" s="448"/>
      <c r="K904" s="448"/>
      <c r="L904" s="436"/>
      <c r="M904" s="437"/>
      <c r="N904" s="437"/>
      <c r="O904" s="437"/>
      <c r="P904" s="438"/>
      <c r="Q904" s="439"/>
      <c r="R904" s="440"/>
      <c r="S904" s="440"/>
      <c r="T904" s="440"/>
      <c r="U904" s="441"/>
      <c r="V904" s="257"/>
      <c r="W904" s="444"/>
      <c r="X904" s="445"/>
      <c r="Y904" s="446"/>
      <c r="Z904" s="443"/>
      <c r="AA904" s="443"/>
      <c r="AB904" s="443"/>
      <c r="AC904" s="317" t="str">
        <f>IFERROR(VLOOKUP(Z904,【参考】数式用!$A$4:$B$54,2,FALSE),"")</f>
        <v/>
      </c>
      <c r="AD904" s="209"/>
      <c r="AE904" s="208" t="str">
        <f>IF(B904="","",IF(AO904="総合事業","数式を削除して手入力",IFERROR(INDEX(【参考】数式用!$AT$3:$AV$452,MATCH(Q904&amp;V904,【参考】数式用!$AS$3:$AS$452,0),MATCH(VLOOKUP(Z904,【参考】数式用!$AW$2:$AX$53,2,FALSE),【参考】数式用!$AT$2:$AV$2,0)),10)))</f>
        <v/>
      </c>
    </row>
    <row r="905" spans="1:31" ht="49.8" customHeight="1">
      <c r="A905" s="431">
        <f t="shared" si="15"/>
        <v>856</v>
      </c>
      <c r="B905" s="447"/>
      <c r="C905" s="448"/>
      <c r="D905" s="448"/>
      <c r="E905" s="448"/>
      <c r="F905" s="448"/>
      <c r="G905" s="448"/>
      <c r="H905" s="448"/>
      <c r="I905" s="448"/>
      <c r="J905" s="448"/>
      <c r="K905" s="448"/>
      <c r="L905" s="436"/>
      <c r="M905" s="437"/>
      <c r="N905" s="437"/>
      <c r="O905" s="437"/>
      <c r="P905" s="438"/>
      <c r="Q905" s="439"/>
      <c r="R905" s="440"/>
      <c r="S905" s="440"/>
      <c r="T905" s="440"/>
      <c r="U905" s="441"/>
      <c r="V905" s="257"/>
      <c r="W905" s="444"/>
      <c r="X905" s="445"/>
      <c r="Y905" s="446"/>
      <c r="Z905" s="443"/>
      <c r="AA905" s="443"/>
      <c r="AB905" s="443"/>
      <c r="AC905" s="317" t="str">
        <f>IFERROR(VLOOKUP(Z905,【参考】数式用!$A$4:$B$54,2,FALSE),"")</f>
        <v/>
      </c>
      <c r="AD905" s="209"/>
      <c r="AE905" s="208" t="str">
        <f>IF(B905="","",IF(AO905="総合事業","数式を削除して手入力",IFERROR(INDEX(【参考】数式用!$AT$3:$AV$452,MATCH(Q905&amp;V905,【参考】数式用!$AS$3:$AS$452,0),MATCH(VLOOKUP(Z905,【参考】数式用!$AW$2:$AX$53,2,FALSE),【参考】数式用!$AT$2:$AV$2,0)),10)))</f>
        <v/>
      </c>
    </row>
    <row r="906" spans="1:31" ht="49.8" customHeight="1">
      <c r="A906" s="431">
        <f t="shared" si="15"/>
        <v>857</v>
      </c>
      <c r="B906" s="447"/>
      <c r="C906" s="448"/>
      <c r="D906" s="448"/>
      <c r="E906" s="448"/>
      <c r="F906" s="448"/>
      <c r="G906" s="448"/>
      <c r="H906" s="448"/>
      <c r="I906" s="448"/>
      <c r="J906" s="448"/>
      <c r="K906" s="448"/>
      <c r="L906" s="436"/>
      <c r="M906" s="437"/>
      <c r="N906" s="437"/>
      <c r="O906" s="437"/>
      <c r="P906" s="438"/>
      <c r="Q906" s="439"/>
      <c r="R906" s="440"/>
      <c r="S906" s="440"/>
      <c r="T906" s="440"/>
      <c r="U906" s="441"/>
      <c r="V906" s="257"/>
      <c r="W906" s="444"/>
      <c r="X906" s="445"/>
      <c r="Y906" s="446"/>
      <c r="Z906" s="443"/>
      <c r="AA906" s="443"/>
      <c r="AB906" s="443"/>
      <c r="AC906" s="317" t="str">
        <f>IFERROR(VLOOKUP(Z906,【参考】数式用!$A$4:$B$54,2,FALSE),"")</f>
        <v/>
      </c>
      <c r="AD906" s="209"/>
      <c r="AE906" s="208" t="str">
        <f>IF(B906="","",IF(AO906="総合事業","数式を削除して手入力",IFERROR(INDEX(【参考】数式用!$AT$3:$AV$452,MATCH(Q906&amp;V906,【参考】数式用!$AS$3:$AS$452,0),MATCH(VLOOKUP(Z906,【参考】数式用!$AW$2:$AX$53,2,FALSE),【参考】数式用!$AT$2:$AV$2,0)),10)))</f>
        <v/>
      </c>
    </row>
    <row r="907" spans="1:31" ht="49.8" customHeight="1">
      <c r="A907" s="431">
        <f t="shared" si="15"/>
        <v>858</v>
      </c>
      <c r="B907" s="447"/>
      <c r="C907" s="448"/>
      <c r="D907" s="448"/>
      <c r="E907" s="448"/>
      <c r="F907" s="448"/>
      <c r="G907" s="448"/>
      <c r="H907" s="448"/>
      <c r="I907" s="448"/>
      <c r="J907" s="448"/>
      <c r="K907" s="448"/>
      <c r="L907" s="436"/>
      <c r="M907" s="437"/>
      <c r="N907" s="437"/>
      <c r="O907" s="437"/>
      <c r="P907" s="438"/>
      <c r="Q907" s="439"/>
      <c r="R907" s="440"/>
      <c r="S907" s="440"/>
      <c r="T907" s="440"/>
      <c r="U907" s="441"/>
      <c r="V907" s="257"/>
      <c r="W907" s="444"/>
      <c r="X907" s="445"/>
      <c r="Y907" s="446"/>
      <c r="Z907" s="443"/>
      <c r="AA907" s="443"/>
      <c r="AB907" s="443"/>
      <c r="AC907" s="317" t="str">
        <f>IFERROR(VLOOKUP(Z907,【参考】数式用!$A$4:$B$54,2,FALSE),"")</f>
        <v/>
      </c>
      <c r="AD907" s="209"/>
      <c r="AE907" s="208" t="str">
        <f>IF(B907="","",IF(AO907="総合事業","数式を削除して手入力",IFERROR(INDEX(【参考】数式用!$AT$3:$AV$452,MATCH(Q907&amp;V907,【参考】数式用!$AS$3:$AS$452,0),MATCH(VLOOKUP(Z907,【参考】数式用!$AW$2:$AX$53,2,FALSE),【参考】数式用!$AT$2:$AV$2,0)),10)))</f>
        <v/>
      </c>
    </row>
    <row r="908" spans="1:31" ht="49.8" customHeight="1">
      <c r="A908" s="431">
        <f t="shared" si="15"/>
        <v>859</v>
      </c>
      <c r="B908" s="447"/>
      <c r="C908" s="448"/>
      <c r="D908" s="448"/>
      <c r="E908" s="448"/>
      <c r="F908" s="448"/>
      <c r="G908" s="448"/>
      <c r="H908" s="448"/>
      <c r="I908" s="448"/>
      <c r="J908" s="448"/>
      <c r="K908" s="448"/>
      <c r="L908" s="436"/>
      <c r="M908" s="437"/>
      <c r="N908" s="437"/>
      <c r="O908" s="437"/>
      <c r="P908" s="438"/>
      <c r="Q908" s="439"/>
      <c r="R908" s="440"/>
      <c r="S908" s="440"/>
      <c r="T908" s="440"/>
      <c r="U908" s="441"/>
      <c r="V908" s="257"/>
      <c r="W908" s="444"/>
      <c r="X908" s="445"/>
      <c r="Y908" s="446"/>
      <c r="Z908" s="443"/>
      <c r="AA908" s="443"/>
      <c r="AB908" s="443"/>
      <c r="AC908" s="317" t="str">
        <f>IFERROR(VLOOKUP(Z908,【参考】数式用!$A$4:$B$54,2,FALSE),"")</f>
        <v/>
      </c>
      <c r="AD908" s="209"/>
      <c r="AE908" s="208" t="str">
        <f>IF(B908="","",IF(AO908="総合事業","数式を削除して手入力",IFERROR(INDEX(【参考】数式用!$AT$3:$AV$452,MATCH(Q908&amp;V908,【参考】数式用!$AS$3:$AS$452,0),MATCH(VLOOKUP(Z908,【参考】数式用!$AW$2:$AX$53,2,FALSE),【参考】数式用!$AT$2:$AV$2,0)),10)))</f>
        <v/>
      </c>
    </row>
    <row r="909" spans="1:31" ht="49.8" customHeight="1">
      <c r="A909" s="431">
        <f t="shared" si="15"/>
        <v>860</v>
      </c>
      <c r="B909" s="447"/>
      <c r="C909" s="448"/>
      <c r="D909" s="448"/>
      <c r="E909" s="448"/>
      <c r="F909" s="448"/>
      <c r="G909" s="448"/>
      <c r="H909" s="448"/>
      <c r="I909" s="448"/>
      <c r="J909" s="448"/>
      <c r="K909" s="448"/>
      <c r="L909" s="436"/>
      <c r="M909" s="437"/>
      <c r="N909" s="437"/>
      <c r="O909" s="437"/>
      <c r="P909" s="438"/>
      <c r="Q909" s="439"/>
      <c r="R909" s="440"/>
      <c r="S909" s="440"/>
      <c r="T909" s="440"/>
      <c r="U909" s="441"/>
      <c r="V909" s="257"/>
      <c r="W909" s="444"/>
      <c r="X909" s="445"/>
      <c r="Y909" s="446"/>
      <c r="Z909" s="443"/>
      <c r="AA909" s="443"/>
      <c r="AB909" s="443"/>
      <c r="AC909" s="317" t="str">
        <f>IFERROR(VLOOKUP(Z909,【参考】数式用!$A$4:$B$54,2,FALSE),"")</f>
        <v/>
      </c>
      <c r="AD909" s="209"/>
      <c r="AE909" s="208" t="str">
        <f>IF(B909="","",IF(AO909="総合事業","数式を削除して手入力",IFERROR(INDEX(【参考】数式用!$AT$3:$AV$452,MATCH(Q909&amp;V909,【参考】数式用!$AS$3:$AS$452,0),MATCH(VLOOKUP(Z909,【参考】数式用!$AW$2:$AX$53,2,FALSE),【参考】数式用!$AT$2:$AV$2,0)),10)))</f>
        <v/>
      </c>
    </row>
    <row r="910" spans="1:31" ht="49.8" customHeight="1">
      <c r="A910" s="431">
        <f t="shared" si="15"/>
        <v>861</v>
      </c>
      <c r="B910" s="447"/>
      <c r="C910" s="448"/>
      <c r="D910" s="448"/>
      <c r="E910" s="448"/>
      <c r="F910" s="448"/>
      <c r="G910" s="448"/>
      <c r="H910" s="448"/>
      <c r="I910" s="448"/>
      <c r="J910" s="448"/>
      <c r="K910" s="448"/>
      <c r="L910" s="436"/>
      <c r="M910" s="437"/>
      <c r="N910" s="437"/>
      <c r="O910" s="437"/>
      <c r="P910" s="438"/>
      <c r="Q910" s="439"/>
      <c r="R910" s="440"/>
      <c r="S910" s="440"/>
      <c r="T910" s="440"/>
      <c r="U910" s="441"/>
      <c r="V910" s="257"/>
      <c r="W910" s="444"/>
      <c r="X910" s="445"/>
      <c r="Y910" s="446"/>
      <c r="Z910" s="443"/>
      <c r="AA910" s="443"/>
      <c r="AB910" s="443"/>
      <c r="AC910" s="317" t="str">
        <f>IFERROR(VLOOKUP(Z910,【参考】数式用!$A$4:$B$54,2,FALSE),"")</f>
        <v/>
      </c>
      <c r="AD910" s="209"/>
      <c r="AE910" s="208" t="str">
        <f>IF(B910="","",IF(AO910="総合事業","数式を削除して手入力",IFERROR(INDEX(【参考】数式用!$AT$3:$AV$452,MATCH(Q910&amp;V910,【参考】数式用!$AS$3:$AS$452,0),MATCH(VLOOKUP(Z910,【参考】数式用!$AW$2:$AX$53,2,FALSE),【参考】数式用!$AT$2:$AV$2,0)),10)))</f>
        <v/>
      </c>
    </row>
    <row r="911" spans="1:31" ht="49.8" customHeight="1">
      <c r="A911" s="431">
        <f t="shared" si="15"/>
        <v>862</v>
      </c>
      <c r="B911" s="447"/>
      <c r="C911" s="448"/>
      <c r="D911" s="448"/>
      <c r="E911" s="448"/>
      <c r="F911" s="448"/>
      <c r="G911" s="448"/>
      <c r="H911" s="448"/>
      <c r="I911" s="448"/>
      <c r="J911" s="448"/>
      <c r="K911" s="448"/>
      <c r="L911" s="436"/>
      <c r="M911" s="437"/>
      <c r="N911" s="437"/>
      <c r="O911" s="437"/>
      <c r="P911" s="438"/>
      <c r="Q911" s="439"/>
      <c r="R911" s="440"/>
      <c r="S911" s="440"/>
      <c r="T911" s="440"/>
      <c r="U911" s="441"/>
      <c r="V911" s="257"/>
      <c r="W911" s="444"/>
      <c r="X911" s="445"/>
      <c r="Y911" s="446"/>
      <c r="Z911" s="443"/>
      <c r="AA911" s="443"/>
      <c r="AB911" s="443"/>
      <c r="AC911" s="317" t="str">
        <f>IFERROR(VLOOKUP(Z911,【参考】数式用!$A$4:$B$54,2,FALSE),"")</f>
        <v/>
      </c>
      <c r="AD911" s="209"/>
      <c r="AE911" s="208" t="str">
        <f>IF(B911="","",IF(AO911="総合事業","数式を削除して手入力",IFERROR(INDEX(【参考】数式用!$AT$3:$AV$452,MATCH(Q911&amp;V911,【参考】数式用!$AS$3:$AS$452,0),MATCH(VLOOKUP(Z911,【参考】数式用!$AW$2:$AX$53,2,FALSE),【参考】数式用!$AT$2:$AV$2,0)),10)))</f>
        <v/>
      </c>
    </row>
    <row r="912" spans="1:31" ht="49.8" customHeight="1">
      <c r="A912" s="431">
        <f t="shared" si="15"/>
        <v>863</v>
      </c>
      <c r="B912" s="447"/>
      <c r="C912" s="448"/>
      <c r="D912" s="448"/>
      <c r="E912" s="448"/>
      <c r="F912" s="448"/>
      <c r="G912" s="448"/>
      <c r="H912" s="448"/>
      <c r="I912" s="448"/>
      <c r="J912" s="448"/>
      <c r="K912" s="448"/>
      <c r="L912" s="436"/>
      <c r="M912" s="437"/>
      <c r="N912" s="437"/>
      <c r="O912" s="437"/>
      <c r="P912" s="438"/>
      <c r="Q912" s="439"/>
      <c r="R912" s="440"/>
      <c r="S912" s="440"/>
      <c r="T912" s="440"/>
      <c r="U912" s="441"/>
      <c r="V912" s="257"/>
      <c r="W912" s="444"/>
      <c r="X912" s="445"/>
      <c r="Y912" s="446"/>
      <c r="Z912" s="443"/>
      <c r="AA912" s="443"/>
      <c r="AB912" s="443"/>
      <c r="AC912" s="317" t="str">
        <f>IFERROR(VLOOKUP(Z912,【参考】数式用!$A$4:$B$54,2,FALSE),"")</f>
        <v/>
      </c>
      <c r="AD912" s="209"/>
      <c r="AE912" s="208" t="str">
        <f>IF(B912="","",IF(AO912="総合事業","数式を削除して手入力",IFERROR(INDEX(【参考】数式用!$AT$3:$AV$452,MATCH(Q912&amp;V912,【参考】数式用!$AS$3:$AS$452,0),MATCH(VLOOKUP(Z912,【参考】数式用!$AW$2:$AX$53,2,FALSE),【参考】数式用!$AT$2:$AV$2,0)),10)))</f>
        <v/>
      </c>
    </row>
    <row r="913" spans="1:31" ht="49.8" customHeight="1">
      <c r="A913" s="431">
        <f t="shared" si="15"/>
        <v>864</v>
      </c>
      <c r="B913" s="447"/>
      <c r="C913" s="448"/>
      <c r="D913" s="448"/>
      <c r="E913" s="448"/>
      <c r="F913" s="448"/>
      <c r="G913" s="448"/>
      <c r="H913" s="448"/>
      <c r="I913" s="448"/>
      <c r="J913" s="448"/>
      <c r="K913" s="448"/>
      <c r="L913" s="436"/>
      <c r="M913" s="437"/>
      <c r="N913" s="437"/>
      <c r="O913" s="437"/>
      <c r="P913" s="438"/>
      <c r="Q913" s="439"/>
      <c r="R913" s="440"/>
      <c r="S913" s="440"/>
      <c r="T913" s="440"/>
      <c r="U913" s="441"/>
      <c r="V913" s="257"/>
      <c r="W913" s="444"/>
      <c r="X913" s="445"/>
      <c r="Y913" s="446"/>
      <c r="Z913" s="443"/>
      <c r="AA913" s="443"/>
      <c r="AB913" s="443"/>
      <c r="AC913" s="317" t="str">
        <f>IFERROR(VLOOKUP(Z913,【参考】数式用!$A$4:$B$54,2,FALSE),"")</f>
        <v/>
      </c>
      <c r="AD913" s="209"/>
      <c r="AE913" s="208" t="str">
        <f>IF(B913="","",IF(AO913="総合事業","数式を削除して手入力",IFERROR(INDEX(【参考】数式用!$AT$3:$AV$452,MATCH(Q913&amp;V913,【参考】数式用!$AS$3:$AS$452,0),MATCH(VLOOKUP(Z913,【参考】数式用!$AW$2:$AX$53,2,FALSE),【参考】数式用!$AT$2:$AV$2,0)),10)))</f>
        <v/>
      </c>
    </row>
    <row r="914" spans="1:31" ht="49.8" customHeight="1">
      <c r="A914" s="431">
        <f t="shared" si="15"/>
        <v>865</v>
      </c>
      <c r="B914" s="447"/>
      <c r="C914" s="448"/>
      <c r="D914" s="448"/>
      <c r="E914" s="448"/>
      <c r="F914" s="448"/>
      <c r="G914" s="448"/>
      <c r="H914" s="448"/>
      <c r="I914" s="448"/>
      <c r="J914" s="448"/>
      <c r="K914" s="448"/>
      <c r="L914" s="436"/>
      <c r="M914" s="437"/>
      <c r="N914" s="437"/>
      <c r="O914" s="437"/>
      <c r="P914" s="438"/>
      <c r="Q914" s="439"/>
      <c r="R914" s="440"/>
      <c r="S914" s="440"/>
      <c r="T914" s="440"/>
      <c r="U914" s="441"/>
      <c r="V914" s="257"/>
      <c r="W914" s="444"/>
      <c r="X914" s="445"/>
      <c r="Y914" s="446"/>
      <c r="Z914" s="443"/>
      <c r="AA914" s="443"/>
      <c r="AB914" s="443"/>
      <c r="AC914" s="317" t="str">
        <f>IFERROR(VLOOKUP(Z914,【参考】数式用!$A$4:$B$54,2,FALSE),"")</f>
        <v/>
      </c>
      <c r="AD914" s="209"/>
      <c r="AE914" s="208" t="str">
        <f>IF(B914="","",IF(AO914="総合事業","数式を削除して手入力",IFERROR(INDEX(【参考】数式用!$AT$3:$AV$452,MATCH(Q914&amp;V914,【参考】数式用!$AS$3:$AS$452,0),MATCH(VLOOKUP(Z914,【参考】数式用!$AW$2:$AX$53,2,FALSE),【参考】数式用!$AT$2:$AV$2,0)),10)))</f>
        <v/>
      </c>
    </row>
    <row r="915" spans="1:31" ht="49.8" customHeight="1">
      <c r="A915" s="431">
        <f t="shared" si="15"/>
        <v>866</v>
      </c>
      <c r="B915" s="447"/>
      <c r="C915" s="448"/>
      <c r="D915" s="448"/>
      <c r="E915" s="448"/>
      <c r="F915" s="448"/>
      <c r="G915" s="448"/>
      <c r="H915" s="448"/>
      <c r="I915" s="448"/>
      <c r="J915" s="448"/>
      <c r="K915" s="448"/>
      <c r="L915" s="436"/>
      <c r="M915" s="437"/>
      <c r="N915" s="437"/>
      <c r="O915" s="437"/>
      <c r="P915" s="438"/>
      <c r="Q915" s="439"/>
      <c r="R915" s="440"/>
      <c r="S915" s="440"/>
      <c r="T915" s="440"/>
      <c r="U915" s="441"/>
      <c r="V915" s="257"/>
      <c r="W915" s="444"/>
      <c r="X915" s="445"/>
      <c r="Y915" s="446"/>
      <c r="Z915" s="443"/>
      <c r="AA915" s="443"/>
      <c r="AB915" s="443"/>
      <c r="AC915" s="317" t="str">
        <f>IFERROR(VLOOKUP(Z915,【参考】数式用!$A$4:$B$54,2,FALSE),"")</f>
        <v/>
      </c>
      <c r="AD915" s="209"/>
      <c r="AE915" s="208" t="str">
        <f>IF(B915="","",IF(AO915="総合事業","数式を削除して手入力",IFERROR(INDEX(【参考】数式用!$AT$3:$AV$452,MATCH(Q915&amp;V915,【参考】数式用!$AS$3:$AS$452,0),MATCH(VLOOKUP(Z915,【参考】数式用!$AW$2:$AX$53,2,FALSE),【参考】数式用!$AT$2:$AV$2,0)),10)))</f>
        <v/>
      </c>
    </row>
    <row r="916" spans="1:31" ht="49.8" customHeight="1">
      <c r="A916" s="431">
        <f t="shared" si="15"/>
        <v>867</v>
      </c>
      <c r="B916" s="447"/>
      <c r="C916" s="448"/>
      <c r="D916" s="448"/>
      <c r="E916" s="448"/>
      <c r="F916" s="448"/>
      <c r="G916" s="448"/>
      <c r="H916" s="448"/>
      <c r="I916" s="448"/>
      <c r="J916" s="448"/>
      <c r="K916" s="448"/>
      <c r="L916" s="436"/>
      <c r="M916" s="437"/>
      <c r="N916" s="437"/>
      <c r="O916" s="437"/>
      <c r="P916" s="438"/>
      <c r="Q916" s="439"/>
      <c r="R916" s="440"/>
      <c r="S916" s="440"/>
      <c r="T916" s="440"/>
      <c r="U916" s="441"/>
      <c r="V916" s="257"/>
      <c r="W916" s="444"/>
      <c r="X916" s="445"/>
      <c r="Y916" s="446"/>
      <c r="Z916" s="443"/>
      <c r="AA916" s="443"/>
      <c r="AB916" s="443"/>
      <c r="AC916" s="317" t="str">
        <f>IFERROR(VLOOKUP(Z916,【参考】数式用!$A$4:$B$54,2,FALSE),"")</f>
        <v/>
      </c>
      <c r="AD916" s="209"/>
      <c r="AE916" s="208" t="str">
        <f>IF(B916="","",IF(AO916="総合事業","数式を削除して手入力",IFERROR(INDEX(【参考】数式用!$AT$3:$AV$452,MATCH(Q916&amp;V916,【参考】数式用!$AS$3:$AS$452,0),MATCH(VLOOKUP(Z916,【参考】数式用!$AW$2:$AX$53,2,FALSE),【参考】数式用!$AT$2:$AV$2,0)),10)))</f>
        <v/>
      </c>
    </row>
    <row r="917" spans="1:31" ht="49.8" customHeight="1">
      <c r="A917" s="431">
        <f t="shared" si="15"/>
        <v>868</v>
      </c>
      <c r="B917" s="447"/>
      <c r="C917" s="448"/>
      <c r="D917" s="448"/>
      <c r="E917" s="448"/>
      <c r="F917" s="448"/>
      <c r="G917" s="448"/>
      <c r="H917" s="448"/>
      <c r="I917" s="448"/>
      <c r="J917" s="448"/>
      <c r="K917" s="448"/>
      <c r="L917" s="436"/>
      <c r="M917" s="437"/>
      <c r="N917" s="437"/>
      <c r="O917" s="437"/>
      <c r="P917" s="438"/>
      <c r="Q917" s="439"/>
      <c r="R917" s="440"/>
      <c r="S917" s="440"/>
      <c r="T917" s="440"/>
      <c r="U917" s="441"/>
      <c r="V917" s="257"/>
      <c r="W917" s="444"/>
      <c r="X917" s="445"/>
      <c r="Y917" s="446"/>
      <c r="Z917" s="443"/>
      <c r="AA917" s="443"/>
      <c r="AB917" s="443"/>
      <c r="AC917" s="317" t="str">
        <f>IFERROR(VLOOKUP(Z917,【参考】数式用!$A$4:$B$54,2,FALSE),"")</f>
        <v/>
      </c>
      <c r="AD917" s="209"/>
      <c r="AE917" s="208" t="str">
        <f>IF(B917="","",IF(AO917="総合事業","数式を削除して手入力",IFERROR(INDEX(【参考】数式用!$AT$3:$AV$452,MATCH(Q917&amp;V917,【参考】数式用!$AS$3:$AS$452,0),MATCH(VLOOKUP(Z917,【参考】数式用!$AW$2:$AX$53,2,FALSE),【参考】数式用!$AT$2:$AV$2,0)),10)))</f>
        <v/>
      </c>
    </row>
    <row r="918" spans="1:31" ht="49.8" customHeight="1">
      <c r="A918" s="431">
        <f t="shared" ref="A918:A981" si="16">A917+1</f>
        <v>869</v>
      </c>
      <c r="B918" s="447"/>
      <c r="C918" s="448"/>
      <c r="D918" s="448"/>
      <c r="E918" s="448"/>
      <c r="F918" s="448"/>
      <c r="G918" s="448"/>
      <c r="H918" s="448"/>
      <c r="I918" s="448"/>
      <c r="J918" s="448"/>
      <c r="K918" s="448"/>
      <c r="L918" s="436"/>
      <c r="M918" s="437"/>
      <c r="N918" s="437"/>
      <c r="O918" s="437"/>
      <c r="P918" s="438"/>
      <c r="Q918" s="439"/>
      <c r="R918" s="440"/>
      <c r="S918" s="440"/>
      <c r="T918" s="440"/>
      <c r="U918" s="441"/>
      <c r="V918" s="257"/>
      <c r="W918" s="444"/>
      <c r="X918" s="445"/>
      <c r="Y918" s="446"/>
      <c r="Z918" s="443"/>
      <c r="AA918" s="443"/>
      <c r="AB918" s="443"/>
      <c r="AC918" s="317" t="str">
        <f>IFERROR(VLOOKUP(Z918,【参考】数式用!$A$4:$B$54,2,FALSE),"")</f>
        <v/>
      </c>
      <c r="AD918" s="209"/>
      <c r="AE918" s="208" t="str">
        <f>IF(B918="","",IF(AO918="総合事業","数式を削除して手入力",IFERROR(INDEX(【参考】数式用!$AT$3:$AV$452,MATCH(Q918&amp;V918,【参考】数式用!$AS$3:$AS$452,0),MATCH(VLOOKUP(Z918,【参考】数式用!$AW$2:$AX$53,2,FALSE),【参考】数式用!$AT$2:$AV$2,0)),10)))</f>
        <v/>
      </c>
    </row>
    <row r="919" spans="1:31" ht="49.8" customHeight="1">
      <c r="A919" s="431">
        <f t="shared" si="16"/>
        <v>870</v>
      </c>
      <c r="B919" s="447"/>
      <c r="C919" s="448"/>
      <c r="D919" s="448"/>
      <c r="E919" s="448"/>
      <c r="F919" s="448"/>
      <c r="G919" s="448"/>
      <c r="H919" s="448"/>
      <c r="I919" s="448"/>
      <c r="J919" s="448"/>
      <c r="K919" s="448"/>
      <c r="L919" s="436"/>
      <c r="M919" s="437"/>
      <c r="N919" s="437"/>
      <c r="O919" s="437"/>
      <c r="P919" s="438"/>
      <c r="Q919" s="439"/>
      <c r="R919" s="440"/>
      <c r="S919" s="440"/>
      <c r="T919" s="440"/>
      <c r="U919" s="441"/>
      <c r="V919" s="257"/>
      <c r="W919" s="444"/>
      <c r="X919" s="445"/>
      <c r="Y919" s="446"/>
      <c r="Z919" s="443"/>
      <c r="AA919" s="443"/>
      <c r="AB919" s="443"/>
      <c r="AC919" s="317" t="str">
        <f>IFERROR(VLOOKUP(Z919,【参考】数式用!$A$4:$B$54,2,FALSE),"")</f>
        <v/>
      </c>
      <c r="AD919" s="209"/>
      <c r="AE919" s="208" t="str">
        <f>IF(B919="","",IF(AO919="総合事業","数式を削除して手入力",IFERROR(INDEX(【参考】数式用!$AT$3:$AV$452,MATCH(Q919&amp;V919,【参考】数式用!$AS$3:$AS$452,0),MATCH(VLOOKUP(Z919,【参考】数式用!$AW$2:$AX$53,2,FALSE),【参考】数式用!$AT$2:$AV$2,0)),10)))</f>
        <v/>
      </c>
    </row>
    <row r="920" spans="1:31" ht="49.8" customHeight="1">
      <c r="A920" s="431">
        <f t="shared" si="16"/>
        <v>871</v>
      </c>
      <c r="B920" s="447"/>
      <c r="C920" s="448"/>
      <c r="D920" s="448"/>
      <c r="E920" s="448"/>
      <c r="F920" s="448"/>
      <c r="G920" s="448"/>
      <c r="H920" s="448"/>
      <c r="I920" s="448"/>
      <c r="J920" s="448"/>
      <c r="K920" s="448"/>
      <c r="L920" s="436"/>
      <c r="M920" s="437"/>
      <c r="N920" s="437"/>
      <c r="O920" s="437"/>
      <c r="P920" s="438"/>
      <c r="Q920" s="439"/>
      <c r="R920" s="440"/>
      <c r="S920" s="440"/>
      <c r="T920" s="440"/>
      <c r="U920" s="441"/>
      <c r="V920" s="257"/>
      <c r="W920" s="444"/>
      <c r="X920" s="445"/>
      <c r="Y920" s="446"/>
      <c r="Z920" s="443"/>
      <c r="AA920" s="443"/>
      <c r="AB920" s="443"/>
      <c r="AC920" s="317" t="str">
        <f>IFERROR(VLOOKUP(Z920,【参考】数式用!$A$4:$B$54,2,FALSE),"")</f>
        <v/>
      </c>
      <c r="AD920" s="209"/>
      <c r="AE920" s="208" t="str">
        <f>IF(B920="","",IF(AO920="総合事業","数式を削除して手入力",IFERROR(INDEX(【参考】数式用!$AT$3:$AV$452,MATCH(Q920&amp;V920,【参考】数式用!$AS$3:$AS$452,0),MATCH(VLOOKUP(Z920,【参考】数式用!$AW$2:$AX$53,2,FALSE),【参考】数式用!$AT$2:$AV$2,0)),10)))</f>
        <v/>
      </c>
    </row>
    <row r="921" spans="1:31" ht="49.8" customHeight="1">
      <c r="A921" s="431">
        <f t="shared" si="16"/>
        <v>872</v>
      </c>
      <c r="B921" s="447"/>
      <c r="C921" s="448"/>
      <c r="D921" s="448"/>
      <c r="E921" s="448"/>
      <c r="F921" s="448"/>
      <c r="G921" s="448"/>
      <c r="H921" s="448"/>
      <c r="I921" s="448"/>
      <c r="J921" s="448"/>
      <c r="K921" s="448"/>
      <c r="L921" s="436"/>
      <c r="M921" s="437"/>
      <c r="N921" s="437"/>
      <c r="O921" s="437"/>
      <c r="P921" s="438"/>
      <c r="Q921" s="439"/>
      <c r="R921" s="440"/>
      <c r="S921" s="440"/>
      <c r="T921" s="440"/>
      <c r="U921" s="441"/>
      <c r="V921" s="257"/>
      <c r="W921" s="444"/>
      <c r="X921" s="445"/>
      <c r="Y921" s="446"/>
      <c r="Z921" s="443"/>
      <c r="AA921" s="443"/>
      <c r="AB921" s="443"/>
      <c r="AC921" s="317" t="str">
        <f>IFERROR(VLOOKUP(Z921,【参考】数式用!$A$4:$B$54,2,FALSE),"")</f>
        <v/>
      </c>
      <c r="AD921" s="209"/>
      <c r="AE921" s="208" t="str">
        <f>IF(B921="","",IF(AO921="総合事業","数式を削除して手入力",IFERROR(INDEX(【参考】数式用!$AT$3:$AV$452,MATCH(Q921&amp;V921,【参考】数式用!$AS$3:$AS$452,0),MATCH(VLOOKUP(Z921,【参考】数式用!$AW$2:$AX$53,2,FALSE),【参考】数式用!$AT$2:$AV$2,0)),10)))</f>
        <v/>
      </c>
    </row>
    <row r="922" spans="1:31" ht="49.8" customHeight="1">
      <c r="A922" s="431">
        <f t="shared" si="16"/>
        <v>873</v>
      </c>
      <c r="B922" s="447"/>
      <c r="C922" s="448"/>
      <c r="D922" s="448"/>
      <c r="E922" s="448"/>
      <c r="F922" s="448"/>
      <c r="G922" s="448"/>
      <c r="H922" s="448"/>
      <c r="I922" s="448"/>
      <c r="J922" s="448"/>
      <c r="K922" s="448"/>
      <c r="L922" s="436"/>
      <c r="M922" s="437"/>
      <c r="N922" s="437"/>
      <c r="O922" s="437"/>
      <c r="P922" s="438"/>
      <c r="Q922" s="439"/>
      <c r="R922" s="440"/>
      <c r="S922" s="440"/>
      <c r="T922" s="440"/>
      <c r="U922" s="441"/>
      <c r="V922" s="257"/>
      <c r="W922" s="444"/>
      <c r="X922" s="445"/>
      <c r="Y922" s="446"/>
      <c r="Z922" s="443"/>
      <c r="AA922" s="443"/>
      <c r="AB922" s="443"/>
      <c r="AC922" s="317" t="str">
        <f>IFERROR(VLOOKUP(Z922,【参考】数式用!$A$4:$B$54,2,FALSE),"")</f>
        <v/>
      </c>
      <c r="AD922" s="209"/>
      <c r="AE922" s="208" t="str">
        <f>IF(B922="","",IF(AO922="総合事業","数式を削除して手入力",IFERROR(INDEX(【参考】数式用!$AT$3:$AV$452,MATCH(Q922&amp;V922,【参考】数式用!$AS$3:$AS$452,0),MATCH(VLOOKUP(Z922,【参考】数式用!$AW$2:$AX$53,2,FALSE),【参考】数式用!$AT$2:$AV$2,0)),10)))</f>
        <v/>
      </c>
    </row>
    <row r="923" spans="1:31" ht="49.8" customHeight="1">
      <c r="A923" s="431">
        <f t="shared" si="16"/>
        <v>874</v>
      </c>
      <c r="B923" s="447"/>
      <c r="C923" s="448"/>
      <c r="D923" s="448"/>
      <c r="E923" s="448"/>
      <c r="F923" s="448"/>
      <c r="G923" s="448"/>
      <c r="H923" s="448"/>
      <c r="I923" s="448"/>
      <c r="J923" s="448"/>
      <c r="K923" s="448"/>
      <c r="L923" s="436"/>
      <c r="M923" s="437"/>
      <c r="N923" s="437"/>
      <c r="O923" s="437"/>
      <c r="P923" s="438"/>
      <c r="Q923" s="439"/>
      <c r="R923" s="440"/>
      <c r="S923" s="440"/>
      <c r="T923" s="440"/>
      <c r="U923" s="441"/>
      <c r="V923" s="257"/>
      <c r="W923" s="444"/>
      <c r="X923" s="445"/>
      <c r="Y923" s="446"/>
      <c r="Z923" s="443"/>
      <c r="AA923" s="443"/>
      <c r="AB923" s="443"/>
      <c r="AC923" s="317" t="str">
        <f>IFERROR(VLOOKUP(Z923,【参考】数式用!$A$4:$B$54,2,FALSE),"")</f>
        <v/>
      </c>
      <c r="AD923" s="209"/>
      <c r="AE923" s="208" t="str">
        <f>IF(B923="","",IF(AO923="総合事業","数式を削除して手入力",IFERROR(INDEX(【参考】数式用!$AT$3:$AV$452,MATCH(Q923&amp;V923,【参考】数式用!$AS$3:$AS$452,0),MATCH(VLOOKUP(Z923,【参考】数式用!$AW$2:$AX$53,2,FALSE),【参考】数式用!$AT$2:$AV$2,0)),10)))</f>
        <v/>
      </c>
    </row>
    <row r="924" spans="1:31" ht="49.8" customHeight="1">
      <c r="A924" s="431">
        <f t="shared" si="16"/>
        <v>875</v>
      </c>
      <c r="B924" s="447"/>
      <c r="C924" s="448"/>
      <c r="D924" s="448"/>
      <c r="E924" s="448"/>
      <c r="F924" s="448"/>
      <c r="G924" s="448"/>
      <c r="H924" s="448"/>
      <c r="I924" s="448"/>
      <c r="J924" s="448"/>
      <c r="K924" s="448"/>
      <c r="L924" s="436"/>
      <c r="M924" s="437"/>
      <c r="N924" s="437"/>
      <c r="O924" s="437"/>
      <c r="P924" s="438"/>
      <c r="Q924" s="439"/>
      <c r="R924" s="440"/>
      <c r="S924" s="440"/>
      <c r="T924" s="440"/>
      <c r="U924" s="441"/>
      <c r="V924" s="257"/>
      <c r="W924" s="444"/>
      <c r="X924" s="445"/>
      <c r="Y924" s="446"/>
      <c r="Z924" s="443"/>
      <c r="AA924" s="443"/>
      <c r="AB924" s="443"/>
      <c r="AC924" s="317" t="str">
        <f>IFERROR(VLOOKUP(Z924,【参考】数式用!$A$4:$B$54,2,FALSE),"")</f>
        <v/>
      </c>
      <c r="AD924" s="209"/>
      <c r="AE924" s="208" t="str">
        <f>IF(B924="","",IF(AO924="総合事業","数式を削除して手入力",IFERROR(INDEX(【参考】数式用!$AT$3:$AV$452,MATCH(Q924&amp;V924,【参考】数式用!$AS$3:$AS$452,0),MATCH(VLOOKUP(Z924,【参考】数式用!$AW$2:$AX$53,2,FALSE),【参考】数式用!$AT$2:$AV$2,0)),10)))</f>
        <v/>
      </c>
    </row>
    <row r="925" spans="1:31" ht="49.8" customHeight="1">
      <c r="A925" s="431">
        <f t="shared" si="16"/>
        <v>876</v>
      </c>
      <c r="B925" s="447"/>
      <c r="C925" s="448"/>
      <c r="D925" s="448"/>
      <c r="E925" s="448"/>
      <c r="F925" s="448"/>
      <c r="G925" s="448"/>
      <c r="H925" s="448"/>
      <c r="I925" s="448"/>
      <c r="J925" s="448"/>
      <c r="K925" s="448"/>
      <c r="L925" s="436"/>
      <c r="M925" s="437"/>
      <c r="N925" s="437"/>
      <c r="O925" s="437"/>
      <c r="P925" s="438"/>
      <c r="Q925" s="439"/>
      <c r="R925" s="440"/>
      <c r="S925" s="440"/>
      <c r="T925" s="440"/>
      <c r="U925" s="441"/>
      <c r="V925" s="257"/>
      <c r="W925" s="444"/>
      <c r="X925" s="445"/>
      <c r="Y925" s="446"/>
      <c r="Z925" s="443"/>
      <c r="AA925" s="443"/>
      <c r="AB925" s="443"/>
      <c r="AC925" s="317" t="str">
        <f>IFERROR(VLOOKUP(Z925,【参考】数式用!$A$4:$B$54,2,FALSE),"")</f>
        <v/>
      </c>
      <c r="AD925" s="209"/>
      <c r="AE925" s="208" t="str">
        <f>IF(B925="","",IF(AO925="総合事業","数式を削除して手入力",IFERROR(INDEX(【参考】数式用!$AT$3:$AV$452,MATCH(Q925&amp;V925,【参考】数式用!$AS$3:$AS$452,0),MATCH(VLOOKUP(Z925,【参考】数式用!$AW$2:$AX$53,2,FALSE),【参考】数式用!$AT$2:$AV$2,0)),10)))</f>
        <v/>
      </c>
    </row>
    <row r="926" spans="1:31" ht="49.8" customHeight="1">
      <c r="A926" s="431">
        <f t="shared" si="16"/>
        <v>877</v>
      </c>
      <c r="B926" s="447"/>
      <c r="C926" s="448"/>
      <c r="D926" s="448"/>
      <c r="E926" s="448"/>
      <c r="F926" s="448"/>
      <c r="G926" s="448"/>
      <c r="H926" s="448"/>
      <c r="I926" s="448"/>
      <c r="J926" s="448"/>
      <c r="K926" s="448"/>
      <c r="L926" s="436"/>
      <c r="M926" s="437"/>
      <c r="N926" s="437"/>
      <c r="O926" s="437"/>
      <c r="P926" s="438"/>
      <c r="Q926" s="439"/>
      <c r="R926" s="440"/>
      <c r="S926" s="440"/>
      <c r="T926" s="440"/>
      <c r="U926" s="441"/>
      <c r="V926" s="257"/>
      <c r="W926" s="444"/>
      <c r="X926" s="445"/>
      <c r="Y926" s="446"/>
      <c r="Z926" s="443"/>
      <c r="AA926" s="443"/>
      <c r="AB926" s="443"/>
      <c r="AC926" s="317" t="str">
        <f>IFERROR(VLOOKUP(Z926,【参考】数式用!$A$4:$B$54,2,FALSE),"")</f>
        <v/>
      </c>
      <c r="AD926" s="209"/>
      <c r="AE926" s="208" t="str">
        <f>IF(B926="","",IF(AO926="総合事業","数式を削除して手入力",IFERROR(INDEX(【参考】数式用!$AT$3:$AV$452,MATCH(Q926&amp;V926,【参考】数式用!$AS$3:$AS$452,0),MATCH(VLOOKUP(Z926,【参考】数式用!$AW$2:$AX$53,2,FALSE),【参考】数式用!$AT$2:$AV$2,0)),10)))</f>
        <v/>
      </c>
    </row>
    <row r="927" spans="1:31" ht="49.8" customHeight="1">
      <c r="A927" s="431">
        <f t="shared" si="16"/>
        <v>878</v>
      </c>
      <c r="B927" s="447"/>
      <c r="C927" s="448"/>
      <c r="D927" s="448"/>
      <c r="E927" s="448"/>
      <c r="F927" s="448"/>
      <c r="G927" s="448"/>
      <c r="H927" s="448"/>
      <c r="I927" s="448"/>
      <c r="J927" s="448"/>
      <c r="K927" s="448"/>
      <c r="L927" s="436"/>
      <c r="M927" s="437"/>
      <c r="N927" s="437"/>
      <c r="O927" s="437"/>
      <c r="P927" s="438"/>
      <c r="Q927" s="439"/>
      <c r="R927" s="440"/>
      <c r="S927" s="440"/>
      <c r="T927" s="440"/>
      <c r="U927" s="441"/>
      <c r="V927" s="257"/>
      <c r="W927" s="444"/>
      <c r="X927" s="445"/>
      <c r="Y927" s="446"/>
      <c r="Z927" s="443"/>
      <c r="AA927" s="443"/>
      <c r="AB927" s="443"/>
      <c r="AC927" s="317" t="str">
        <f>IFERROR(VLOOKUP(Z927,【参考】数式用!$A$4:$B$54,2,FALSE),"")</f>
        <v/>
      </c>
      <c r="AD927" s="209"/>
      <c r="AE927" s="208" t="str">
        <f>IF(B927="","",IF(AO927="総合事業","数式を削除して手入力",IFERROR(INDEX(【参考】数式用!$AT$3:$AV$452,MATCH(Q927&amp;V927,【参考】数式用!$AS$3:$AS$452,0),MATCH(VLOOKUP(Z927,【参考】数式用!$AW$2:$AX$53,2,FALSE),【参考】数式用!$AT$2:$AV$2,0)),10)))</f>
        <v/>
      </c>
    </row>
    <row r="928" spans="1:31" ht="49.8" customHeight="1">
      <c r="A928" s="431">
        <f t="shared" si="16"/>
        <v>879</v>
      </c>
      <c r="B928" s="447"/>
      <c r="C928" s="448"/>
      <c r="D928" s="448"/>
      <c r="E928" s="448"/>
      <c r="F928" s="448"/>
      <c r="G928" s="448"/>
      <c r="H928" s="448"/>
      <c r="I928" s="448"/>
      <c r="J928" s="448"/>
      <c r="K928" s="448"/>
      <c r="L928" s="436"/>
      <c r="M928" s="437"/>
      <c r="N928" s="437"/>
      <c r="O928" s="437"/>
      <c r="P928" s="438"/>
      <c r="Q928" s="439"/>
      <c r="R928" s="440"/>
      <c r="S928" s="440"/>
      <c r="T928" s="440"/>
      <c r="U928" s="441"/>
      <c r="V928" s="257"/>
      <c r="W928" s="444"/>
      <c r="X928" s="445"/>
      <c r="Y928" s="446"/>
      <c r="Z928" s="443"/>
      <c r="AA928" s="443"/>
      <c r="AB928" s="443"/>
      <c r="AC928" s="317" t="str">
        <f>IFERROR(VLOOKUP(Z928,【参考】数式用!$A$4:$B$54,2,FALSE),"")</f>
        <v/>
      </c>
      <c r="AD928" s="209"/>
      <c r="AE928" s="208" t="str">
        <f>IF(B928="","",IF(AO928="総合事業","数式を削除して手入力",IFERROR(INDEX(【参考】数式用!$AT$3:$AV$452,MATCH(Q928&amp;V928,【参考】数式用!$AS$3:$AS$452,0),MATCH(VLOOKUP(Z928,【参考】数式用!$AW$2:$AX$53,2,FALSE),【参考】数式用!$AT$2:$AV$2,0)),10)))</f>
        <v/>
      </c>
    </row>
    <row r="929" spans="1:31" ht="49.8" customHeight="1">
      <c r="A929" s="431">
        <f t="shared" si="16"/>
        <v>880</v>
      </c>
      <c r="B929" s="447"/>
      <c r="C929" s="448"/>
      <c r="D929" s="448"/>
      <c r="E929" s="448"/>
      <c r="F929" s="448"/>
      <c r="G929" s="448"/>
      <c r="H929" s="448"/>
      <c r="I929" s="448"/>
      <c r="J929" s="448"/>
      <c r="K929" s="448"/>
      <c r="L929" s="436"/>
      <c r="M929" s="437"/>
      <c r="N929" s="437"/>
      <c r="O929" s="437"/>
      <c r="P929" s="438"/>
      <c r="Q929" s="439"/>
      <c r="R929" s="440"/>
      <c r="S929" s="440"/>
      <c r="T929" s="440"/>
      <c r="U929" s="441"/>
      <c r="V929" s="257"/>
      <c r="W929" s="444"/>
      <c r="X929" s="445"/>
      <c r="Y929" s="446"/>
      <c r="Z929" s="443"/>
      <c r="AA929" s="443"/>
      <c r="AB929" s="443"/>
      <c r="AC929" s="317" t="str">
        <f>IFERROR(VLOOKUP(Z929,【参考】数式用!$A$4:$B$54,2,FALSE),"")</f>
        <v/>
      </c>
      <c r="AD929" s="209"/>
      <c r="AE929" s="208" t="str">
        <f>IF(B929="","",IF(AO929="総合事業","数式を削除して手入力",IFERROR(INDEX(【参考】数式用!$AT$3:$AV$452,MATCH(Q929&amp;V929,【参考】数式用!$AS$3:$AS$452,0),MATCH(VLOOKUP(Z929,【参考】数式用!$AW$2:$AX$53,2,FALSE),【参考】数式用!$AT$2:$AV$2,0)),10)))</f>
        <v/>
      </c>
    </row>
    <row r="930" spans="1:31" ht="49.8" customHeight="1">
      <c r="A930" s="431">
        <f t="shared" si="16"/>
        <v>881</v>
      </c>
      <c r="B930" s="447"/>
      <c r="C930" s="448"/>
      <c r="D930" s="448"/>
      <c r="E930" s="448"/>
      <c r="F930" s="448"/>
      <c r="G930" s="448"/>
      <c r="H930" s="448"/>
      <c r="I930" s="448"/>
      <c r="J930" s="448"/>
      <c r="K930" s="448"/>
      <c r="L930" s="436"/>
      <c r="M930" s="437"/>
      <c r="N930" s="437"/>
      <c r="O930" s="437"/>
      <c r="P930" s="438"/>
      <c r="Q930" s="439"/>
      <c r="R930" s="440"/>
      <c r="S930" s="440"/>
      <c r="T930" s="440"/>
      <c r="U930" s="441"/>
      <c r="V930" s="257"/>
      <c r="W930" s="444"/>
      <c r="X930" s="445"/>
      <c r="Y930" s="446"/>
      <c r="Z930" s="443"/>
      <c r="AA930" s="443"/>
      <c r="AB930" s="443"/>
      <c r="AC930" s="317" t="str">
        <f>IFERROR(VLOOKUP(Z930,【参考】数式用!$A$4:$B$54,2,FALSE),"")</f>
        <v/>
      </c>
      <c r="AD930" s="209"/>
      <c r="AE930" s="208" t="str">
        <f>IF(B930="","",IF(AO930="総合事業","数式を削除して手入力",IFERROR(INDEX(【参考】数式用!$AT$3:$AV$452,MATCH(Q930&amp;V930,【参考】数式用!$AS$3:$AS$452,0),MATCH(VLOOKUP(Z930,【参考】数式用!$AW$2:$AX$53,2,FALSE),【参考】数式用!$AT$2:$AV$2,0)),10)))</f>
        <v/>
      </c>
    </row>
    <row r="931" spans="1:31" ht="49.8" customHeight="1">
      <c r="A931" s="431">
        <f t="shared" si="16"/>
        <v>882</v>
      </c>
      <c r="B931" s="447"/>
      <c r="C931" s="448"/>
      <c r="D931" s="448"/>
      <c r="E931" s="448"/>
      <c r="F931" s="448"/>
      <c r="G931" s="448"/>
      <c r="H931" s="448"/>
      <c r="I931" s="448"/>
      <c r="J931" s="448"/>
      <c r="K931" s="448"/>
      <c r="L931" s="436"/>
      <c r="M931" s="437"/>
      <c r="N931" s="437"/>
      <c r="O931" s="437"/>
      <c r="P931" s="438"/>
      <c r="Q931" s="439"/>
      <c r="R931" s="440"/>
      <c r="S931" s="440"/>
      <c r="T931" s="440"/>
      <c r="U931" s="441"/>
      <c r="V931" s="257"/>
      <c r="W931" s="444"/>
      <c r="X931" s="445"/>
      <c r="Y931" s="446"/>
      <c r="Z931" s="443"/>
      <c r="AA931" s="443"/>
      <c r="AB931" s="443"/>
      <c r="AC931" s="317" t="str">
        <f>IFERROR(VLOOKUP(Z931,【参考】数式用!$A$4:$B$54,2,FALSE),"")</f>
        <v/>
      </c>
      <c r="AD931" s="209"/>
      <c r="AE931" s="208" t="str">
        <f>IF(B931="","",IF(AO931="総合事業","数式を削除して手入力",IFERROR(INDEX(【参考】数式用!$AT$3:$AV$452,MATCH(Q931&amp;V931,【参考】数式用!$AS$3:$AS$452,0),MATCH(VLOOKUP(Z931,【参考】数式用!$AW$2:$AX$53,2,FALSE),【参考】数式用!$AT$2:$AV$2,0)),10)))</f>
        <v/>
      </c>
    </row>
    <row r="932" spans="1:31" ht="49.8" customHeight="1">
      <c r="A932" s="431">
        <f t="shared" si="16"/>
        <v>883</v>
      </c>
      <c r="B932" s="447"/>
      <c r="C932" s="448"/>
      <c r="D932" s="448"/>
      <c r="E932" s="448"/>
      <c r="F932" s="448"/>
      <c r="G932" s="448"/>
      <c r="H932" s="448"/>
      <c r="I932" s="448"/>
      <c r="J932" s="448"/>
      <c r="K932" s="448"/>
      <c r="L932" s="436"/>
      <c r="M932" s="437"/>
      <c r="N932" s="437"/>
      <c r="O932" s="437"/>
      <c r="P932" s="438"/>
      <c r="Q932" s="439"/>
      <c r="R932" s="440"/>
      <c r="S932" s="440"/>
      <c r="T932" s="440"/>
      <c r="U932" s="441"/>
      <c r="V932" s="257"/>
      <c r="W932" s="444"/>
      <c r="X932" s="445"/>
      <c r="Y932" s="446"/>
      <c r="Z932" s="443"/>
      <c r="AA932" s="443"/>
      <c r="AB932" s="443"/>
      <c r="AC932" s="317" t="str">
        <f>IFERROR(VLOOKUP(Z932,【参考】数式用!$A$4:$B$54,2,FALSE),"")</f>
        <v/>
      </c>
      <c r="AD932" s="209"/>
      <c r="AE932" s="208" t="str">
        <f>IF(B932="","",IF(AO932="総合事業","数式を削除して手入力",IFERROR(INDEX(【参考】数式用!$AT$3:$AV$452,MATCH(Q932&amp;V932,【参考】数式用!$AS$3:$AS$452,0),MATCH(VLOOKUP(Z932,【参考】数式用!$AW$2:$AX$53,2,FALSE),【参考】数式用!$AT$2:$AV$2,0)),10)))</f>
        <v/>
      </c>
    </row>
    <row r="933" spans="1:31" ht="49.8" customHeight="1">
      <c r="A933" s="431">
        <f t="shared" si="16"/>
        <v>884</v>
      </c>
      <c r="B933" s="447"/>
      <c r="C933" s="448"/>
      <c r="D933" s="448"/>
      <c r="E933" s="448"/>
      <c r="F933" s="448"/>
      <c r="G933" s="448"/>
      <c r="H933" s="448"/>
      <c r="I933" s="448"/>
      <c r="J933" s="448"/>
      <c r="K933" s="448"/>
      <c r="L933" s="436"/>
      <c r="M933" s="437"/>
      <c r="N933" s="437"/>
      <c r="O933" s="437"/>
      <c r="P933" s="438"/>
      <c r="Q933" s="439"/>
      <c r="R933" s="440"/>
      <c r="S933" s="440"/>
      <c r="T933" s="440"/>
      <c r="U933" s="441"/>
      <c r="V933" s="257"/>
      <c r="W933" s="444"/>
      <c r="X933" s="445"/>
      <c r="Y933" s="446"/>
      <c r="Z933" s="443"/>
      <c r="AA933" s="443"/>
      <c r="AB933" s="443"/>
      <c r="AC933" s="317" t="str">
        <f>IFERROR(VLOOKUP(Z933,【参考】数式用!$A$4:$B$54,2,FALSE),"")</f>
        <v/>
      </c>
      <c r="AD933" s="209"/>
      <c r="AE933" s="208" t="str">
        <f>IF(B933="","",IF(AO933="総合事業","数式を削除して手入力",IFERROR(INDEX(【参考】数式用!$AT$3:$AV$452,MATCH(Q933&amp;V933,【参考】数式用!$AS$3:$AS$452,0),MATCH(VLOOKUP(Z933,【参考】数式用!$AW$2:$AX$53,2,FALSE),【参考】数式用!$AT$2:$AV$2,0)),10)))</f>
        <v/>
      </c>
    </row>
    <row r="934" spans="1:31" ht="49.8" customHeight="1">
      <c r="A934" s="431">
        <f t="shared" si="16"/>
        <v>885</v>
      </c>
      <c r="B934" s="447"/>
      <c r="C934" s="448"/>
      <c r="D934" s="448"/>
      <c r="E934" s="448"/>
      <c r="F934" s="448"/>
      <c r="G934" s="448"/>
      <c r="H934" s="448"/>
      <c r="I934" s="448"/>
      <c r="J934" s="448"/>
      <c r="K934" s="448"/>
      <c r="L934" s="436"/>
      <c r="M934" s="437"/>
      <c r="N934" s="437"/>
      <c r="O934" s="437"/>
      <c r="P934" s="438"/>
      <c r="Q934" s="439"/>
      <c r="R934" s="440"/>
      <c r="S934" s="440"/>
      <c r="T934" s="440"/>
      <c r="U934" s="441"/>
      <c r="V934" s="257"/>
      <c r="W934" s="444"/>
      <c r="X934" s="445"/>
      <c r="Y934" s="446"/>
      <c r="Z934" s="443"/>
      <c r="AA934" s="443"/>
      <c r="AB934" s="443"/>
      <c r="AC934" s="317" t="str">
        <f>IFERROR(VLOOKUP(Z934,【参考】数式用!$A$4:$B$54,2,FALSE),"")</f>
        <v/>
      </c>
      <c r="AD934" s="209"/>
      <c r="AE934" s="208" t="str">
        <f>IF(B934="","",IF(AO934="総合事業","数式を削除して手入力",IFERROR(INDEX(【参考】数式用!$AT$3:$AV$452,MATCH(Q934&amp;V934,【参考】数式用!$AS$3:$AS$452,0),MATCH(VLOOKUP(Z934,【参考】数式用!$AW$2:$AX$53,2,FALSE),【参考】数式用!$AT$2:$AV$2,0)),10)))</f>
        <v/>
      </c>
    </row>
    <row r="935" spans="1:31" ht="49.8" customHeight="1">
      <c r="A935" s="431">
        <f t="shared" si="16"/>
        <v>886</v>
      </c>
      <c r="B935" s="447"/>
      <c r="C935" s="448"/>
      <c r="D935" s="448"/>
      <c r="E935" s="448"/>
      <c r="F935" s="448"/>
      <c r="G935" s="448"/>
      <c r="H935" s="448"/>
      <c r="I935" s="448"/>
      <c r="J935" s="448"/>
      <c r="K935" s="448"/>
      <c r="L935" s="436"/>
      <c r="M935" s="437"/>
      <c r="N935" s="437"/>
      <c r="O935" s="437"/>
      <c r="P935" s="438"/>
      <c r="Q935" s="439"/>
      <c r="R935" s="440"/>
      <c r="S935" s="440"/>
      <c r="T935" s="440"/>
      <c r="U935" s="441"/>
      <c r="V935" s="257"/>
      <c r="W935" s="444"/>
      <c r="X935" s="445"/>
      <c r="Y935" s="446"/>
      <c r="Z935" s="443"/>
      <c r="AA935" s="443"/>
      <c r="AB935" s="443"/>
      <c r="AC935" s="317" t="str">
        <f>IFERROR(VLOOKUP(Z935,【参考】数式用!$A$4:$B$54,2,FALSE),"")</f>
        <v/>
      </c>
      <c r="AD935" s="209"/>
      <c r="AE935" s="208" t="str">
        <f>IF(B935="","",IF(AO935="総合事業","数式を削除して手入力",IFERROR(INDEX(【参考】数式用!$AT$3:$AV$452,MATCH(Q935&amp;V935,【参考】数式用!$AS$3:$AS$452,0),MATCH(VLOOKUP(Z935,【参考】数式用!$AW$2:$AX$53,2,FALSE),【参考】数式用!$AT$2:$AV$2,0)),10)))</f>
        <v/>
      </c>
    </row>
    <row r="936" spans="1:31" ht="49.8" customHeight="1">
      <c r="A936" s="431">
        <f t="shared" si="16"/>
        <v>887</v>
      </c>
      <c r="B936" s="447"/>
      <c r="C936" s="448"/>
      <c r="D936" s="448"/>
      <c r="E936" s="448"/>
      <c r="F936" s="448"/>
      <c r="G936" s="448"/>
      <c r="H936" s="448"/>
      <c r="I936" s="448"/>
      <c r="J936" s="448"/>
      <c r="K936" s="448"/>
      <c r="L936" s="436"/>
      <c r="M936" s="437"/>
      <c r="N936" s="437"/>
      <c r="O936" s="437"/>
      <c r="P936" s="438"/>
      <c r="Q936" s="439"/>
      <c r="R936" s="440"/>
      <c r="S936" s="440"/>
      <c r="T936" s="440"/>
      <c r="U936" s="441"/>
      <c r="V936" s="257"/>
      <c r="W936" s="444"/>
      <c r="X936" s="445"/>
      <c r="Y936" s="446"/>
      <c r="Z936" s="443"/>
      <c r="AA936" s="443"/>
      <c r="AB936" s="443"/>
      <c r="AC936" s="317" t="str">
        <f>IFERROR(VLOOKUP(Z936,【参考】数式用!$A$4:$B$54,2,FALSE),"")</f>
        <v/>
      </c>
      <c r="AD936" s="209"/>
      <c r="AE936" s="208" t="str">
        <f>IF(B936="","",IF(AO936="総合事業","数式を削除して手入力",IFERROR(INDEX(【参考】数式用!$AT$3:$AV$452,MATCH(Q936&amp;V936,【参考】数式用!$AS$3:$AS$452,0),MATCH(VLOOKUP(Z936,【参考】数式用!$AW$2:$AX$53,2,FALSE),【参考】数式用!$AT$2:$AV$2,0)),10)))</f>
        <v/>
      </c>
    </row>
    <row r="937" spans="1:31" ht="49.8" customHeight="1">
      <c r="A937" s="431">
        <f t="shared" si="16"/>
        <v>888</v>
      </c>
      <c r="B937" s="447"/>
      <c r="C937" s="448"/>
      <c r="D937" s="448"/>
      <c r="E937" s="448"/>
      <c r="F937" s="448"/>
      <c r="G937" s="448"/>
      <c r="H937" s="448"/>
      <c r="I937" s="448"/>
      <c r="J937" s="448"/>
      <c r="K937" s="448"/>
      <c r="L937" s="436"/>
      <c r="M937" s="437"/>
      <c r="N937" s="437"/>
      <c r="O937" s="437"/>
      <c r="P937" s="438"/>
      <c r="Q937" s="439"/>
      <c r="R937" s="440"/>
      <c r="S937" s="440"/>
      <c r="T937" s="440"/>
      <c r="U937" s="441"/>
      <c r="V937" s="257"/>
      <c r="W937" s="444"/>
      <c r="X937" s="445"/>
      <c r="Y937" s="446"/>
      <c r="Z937" s="443"/>
      <c r="AA937" s="443"/>
      <c r="AB937" s="443"/>
      <c r="AC937" s="317" t="str">
        <f>IFERROR(VLOOKUP(Z937,【参考】数式用!$A$4:$B$54,2,FALSE),"")</f>
        <v/>
      </c>
      <c r="AD937" s="209"/>
      <c r="AE937" s="208" t="str">
        <f>IF(B937="","",IF(AO937="総合事業","数式を削除して手入力",IFERROR(INDEX(【参考】数式用!$AT$3:$AV$452,MATCH(Q937&amp;V937,【参考】数式用!$AS$3:$AS$452,0),MATCH(VLOOKUP(Z937,【参考】数式用!$AW$2:$AX$53,2,FALSE),【参考】数式用!$AT$2:$AV$2,0)),10)))</f>
        <v/>
      </c>
    </row>
    <row r="938" spans="1:31" ht="49.8" customHeight="1">
      <c r="A938" s="431">
        <f t="shared" si="16"/>
        <v>889</v>
      </c>
      <c r="B938" s="447"/>
      <c r="C938" s="448"/>
      <c r="D938" s="448"/>
      <c r="E938" s="448"/>
      <c r="F938" s="448"/>
      <c r="G938" s="448"/>
      <c r="H938" s="448"/>
      <c r="I938" s="448"/>
      <c r="J938" s="448"/>
      <c r="K938" s="448"/>
      <c r="L938" s="436"/>
      <c r="M938" s="437"/>
      <c r="N938" s="437"/>
      <c r="O938" s="437"/>
      <c r="P938" s="438"/>
      <c r="Q938" s="439"/>
      <c r="R938" s="440"/>
      <c r="S938" s="440"/>
      <c r="T938" s="440"/>
      <c r="U938" s="441"/>
      <c r="V938" s="257"/>
      <c r="W938" s="444"/>
      <c r="X938" s="445"/>
      <c r="Y938" s="446"/>
      <c r="Z938" s="443"/>
      <c r="AA938" s="443"/>
      <c r="AB938" s="443"/>
      <c r="AC938" s="317" t="str">
        <f>IFERROR(VLOOKUP(Z938,【参考】数式用!$A$4:$B$54,2,FALSE),"")</f>
        <v/>
      </c>
      <c r="AD938" s="209"/>
      <c r="AE938" s="208" t="str">
        <f>IF(B938="","",IF(AO938="総合事業","数式を削除して手入力",IFERROR(INDEX(【参考】数式用!$AT$3:$AV$452,MATCH(Q938&amp;V938,【参考】数式用!$AS$3:$AS$452,0),MATCH(VLOOKUP(Z938,【参考】数式用!$AW$2:$AX$53,2,FALSE),【参考】数式用!$AT$2:$AV$2,0)),10)))</f>
        <v/>
      </c>
    </row>
    <row r="939" spans="1:31" ht="49.8" customHeight="1">
      <c r="A939" s="431">
        <f t="shared" si="16"/>
        <v>890</v>
      </c>
      <c r="B939" s="447"/>
      <c r="C939" s="448"/>
      <c r="D939" s="448"/>
      <c r="E939" s="448"/>
      <c r="F939" s="448"/>
      <c r="G939" s="448"/>
      <c r="H939" s="448"/>
      <c r="I939" s="448"/>
      <c r="J939" s="448"/>
      <c r="K939" s="448"/>
      <c r="L939" s="436"/>
      <c r="M939" s="437"/>
      <c r="N939" s="437"/>
      <c r="O939" s="437"/>
      <c r="P939" s="438"/>
      <c r="Q939" s="439"/>
      <c r="R939" s="440"/>
      <c r="S939" s="440"/>
      <c r="T939" s="440"/>
      <c r="U939" s="441"/>
      <c r="V939" s="257"/>
      <c r="W939" s="444"/>
      <c r="X939" s="445"/>
      <c r="Y939" s="446"/>
      <c r="Z939" s="443"/>
      <c r="AA939" s="443"/>
      <c r="AB939" s="443"/>
      <c r="AC939" s="317" t="str">
        <f>IFERROR(VLOOKUP(Z939,【参考】数式用!$A$4:$B$54,2,FALSE),"")</f>
        <v/>
      </c>
      <c r="AD939" s="209"/>
      <c r="AE939" s="208" t="str">
        <f>IF(B939="","",IF(AO939="総合事業","数式を削除して手入力",IFERROR(INDEX(【参考】数式用!$AT$3:$AV$452,MATCH(Q939&amp;V939,【参考】数式用!$AS$3:$AS$452,0),MATCH(VLOOKUP(Z939,【参考】数式用!$AW$2:$AX$53,2,FALSE),【参考】数式用!$AT$2:$AV$2,0)),10)))</f>
        <v/>
      </c>
    </row>
    <row r="940" spans="1:31" ht="49.8" customHeight="1">
      <c r="A940" s="431">
        <f t="shared" si="16"/>
        <v>891</v>
      </c>
      <c r="B940" s="447"/>
      <c r="C940" s="448"/>
      <c r="D940" s="448"/>
      <c r="E940" s="448"/>
      <c r="F940" s="448"/>
      <c r="G940" s="448"/>
      <c r="H940" s="448"/>
      <c r="I940" s="448"/>
      <c r="J940" s="448"/>
      <c r="K940" s="448"/>
      <c r="L940" s="436"/>
      <c r="M940" s="437"/>
      <c r="N940" s="437"/>
      <c r="O940" s="437"/>
      <c r="P940" s="438"/>
      <c r="Q940" s="439"/>
      <c r="R940" s="440"/>
      <c r="S940" s="440"/>
      <c r="T940" s="440"/>
      <c r="U940" s="441"/>
      <c r="V940" s="257"/>
      <c r="W940" s="444"/>
      <c r="X940" s="445"/>
      <c r="Y940" s="446"/>
      <c r="Z940" s="443"/>
      <c r="AA940" s="443"/>
      <c r="AB940" s="443"/>
      <c r="AC940" s="317" t="str">
        <f>IFERROR(VLOOKUP(Z940,【参考】数式用!$A$4:$B$54,2,FALSE),"")</f>
        <v/>
      </c>
      <c r="AD940" s="209"/>
      <c r="AE940" s="208" t="str">
        <f>IF(B940="","",IF(AO940="総合事業","数式を削除して手入力",IFERROR(INDEX(【参考】数式用!$AT$3:$AV$452,MATCH(Q940&amp;V940,【参考】数式用!$AS$3:$AS$452,0),MATCH(VLOOKUP(Z940,【参考】数式用!$AW$2:$AX$53,2,FALSE),【参考】数式用!$AT$2:$AV$2,0)),10)))</f>
        <v/>
      </c>
    </row>
    <row r="941" spans="1:31" ht="49.8" customHeight="1">
      <c r="A941" s="431">
        <f t="shared" si="16"/>
        <v>892</v>
      </c>
      <c r="B941" s="447"/>
      <c r="C941" s="448"/>
      <c r="D941" s="448"/>
      <c r="E941" s="448"/>
      <c r="F941" s="448"/>
      <c r="G941" s="448"/>
      <c r="H941" s="448"/>
      <c r="I941" s="448"/>
      <c r="J941" s="448"/>
      <c r="K941" s="448"/>
      <c r="L941" s="436"/>
      <c r="M941" s="437"/>
      <c r="N941" s="437"/>
      <c r="O941" s="437"/>
      <c r="P941" s="438"/>
      <c r="Q941" s="439"/>
      <c r="R941" s="440"/>
      <c r="S941" s="440"/>
      <c r="T941" s="440"/>
      <c r="U941" s="441"/>
      <c r="V941" s="257"/>
      <c r="W941" s="444"/>
      <c r="X941" s="445"/>
      <c r="Y941" s="446"/>
      <c r="Z941" s="443"/>
      <c r="AA941" s="443"/>
      <c r="AB941" s="443"/>
      <c r="AC941" s="317" t="str">
        <f>IFERROR(VLOOKUP(Z941,【参考】数式用!$A$4:$B$54,2,FALSE),"")</f>
        <v/>
      </c>
      <c r="AD941" s="209"/>
      <c r="AE941" s="208" t="str">
        <f>IF(B941="","",IF(AO941="総合事業","数式を削除して手入力",IFERROR(INDEX(【参考】数式用!$AT$3:$AV$452,MATCH(Q941&amp;V941,【参考】数式用!$AS$3:$AS$452,0),MATCH(VLOOKUP(Z941,【参考】数式用!$AW$2:$AX$53,2,FALSE),【参考】数式用!$AT$2:$AV$2,0)),10)))</f>
        <v/>
      </c>
    </row>
    <row r="942" spans="1:31" ht="49.8" customHeight="1">
      <c r="A942" s="431">
        <f t="shared" si="16"/>
        <v>893</v>
      </c>
      <c r="B942" s="433"/>
      <c r="C942" s="434"/>
      <c r="D942" s="434"/>
      <c r="E942" s="434"/>
      <c r="F942" s="434"/>
      <c r="G942" s="434"/>
      <c r="H942" s="434"/>
      <c r="I942" s="434"/>
      <c r="J942" s="434"/>
      <c r="K942" s="435"/>
      <c r="L942" s="436"/>
      <c r="M942" s="437"/>
      <c r="N942" s="437"/>
      <c r="O942" s="437"/>
      <c r="P942" s="438"/>
      <c r="Q942" s="439"/>
      <c r="R942" s="440"/>
      <c r="S942" s="440"/>
      <c r="T942" s="440"/>
      <c r="U942" s="441"/>
      <c r="V942" s="257"/>
      <c r="W942" s="442"/>
      <c r="X942" s="442"/>
      <c r="Y942" s="442"/>
      <c r="Z942" s="444"/>
      <c r="AA942" s="445"/>
      <c r="AB942" s="446"/>
      <c r="AC942" s="317" t="str">
        <f>IFERROR(VLOOKUP(Z942,【参考】数式用!$A$4:$B$54,2,FALSE),"")</f>
        <v/>
      </c>
      <c r="AD942" s="209"/>
      <c r="AE942" s="208" t="str">
        <f>IF(B942="","",IF(AO942="総合事業","数式を削除して手入力",IFERROR(INDEX(【参考】数式用!$AT$3:$AV$452,MATCH(Q942&amp;V942,【参考】数式用!$AS$3:$AS$452,0),MATCH(VLOOKUP(Z942,【参考】数式用!$AW$2:$AX$53,2,FALSE),【参考】数式用!$AT$2:$AV$2,0)),10)))</f>
        <v/>
      </c>
    </row>
    <row r="943" spans="1:31" ht="49.8" customHeight="1">
      <c r="A943" s="431">
        <f t="shared" si="16"/>
        <v>894</v>
      </c>
      <c r="B943" s="433"/>
      <c r="C943" s="434"/>
      <c r="D943" s="434"/>
      <c r="E943" s="434"/>
      <c r="F943" s="434"/>
      <c r="G943" s="434"/>
      <c r="H943" s="434"/>
      <c r="I943" s="434"/>
      <c r="J943" s="434"/>
      <c r="K943" s="435"/>
      <c r="L943" s="436"/>
      <c r="M943" s="437"/>
      <c r="N943" s="437"/>
      <c r="O943" s="437"/>
      <c r="P943" s="438"/>
      <c r="Q943" s="439"/>
      <c r="R943" s="440"/>
      <c r="S943" s="440"/>
      <c r="T943" s="440"/>
      <c r="U943" s="441"/>
      <c r="V943" s="257"/>
      <c r="W943" s="442"/>
      <c r="X943" s="442"/>
      <c r="Y943" s="442"/>
      <c r="Z943" s="444"/>
      <c r="AA943" s="445"/>
      <c r="AB943" s="446"/>
      <c r="AC943" s="317" t="str">
        <f>IFERROR(VLOOKUP(Z943,【参考】数式用!$A$4:$B$54,2,FALSE),"")</f>
        <v/>
      </c>
      <c r="AD943" s="209"/>
      <c r="AE943" s="208" t="str">
        <f>IF(B943="","",IF(AO943="総合事業","数式を削除して手入力",IFERROR(INDEX(【参考】数式用!$AT$3:$AV$452,MATCH(Q943&amp;V943,【参考】数式用!$AS$3:$AS$452,0),MATCH(VLOOKUP(Z943,【参考】数式用!$AW$2:$AX$53,2,FALSE),【参考】数式用!$AT$2:$AV$2,0)),10)))</f>
        <v/>
      </c>
    </row>
    <row r="944" spans="1:31" ht="49.8" customHeight="1">
      <c r="A944" s="431">
        <f t="shared" si="16"/>
        <v>895</v>
      </c>
      <c r="B944" s="433"/>
      <c r="C944" s="434"/>
      <c r="D944" s="434"/>
      <c r="E944" s="434"/>
      <c r="F944" s="434"/>
      <c r="G944" s="434"/>
      <c r="H944" s="434"/>
      <c r="I944" s="434"/>
      <c r="J944" s="434"/>
      <c r="K944" s="435"/>
      <c r="L944" s="436"/>
      <c r="M944" s="437"/>
      <c r="N944" s="437"/>
      <c r="O944" s="437"/>
      <c r="P944" s="438"/>
      <c r="Q944" s="439"/>
      <c r="R944" s="440"/>
      <c r="S944" s="440"/>
      <c r="T944" s="440"/>
      <c r="U944" s="441"/>
      <c r="V944" s="257"/>
      <c r="W944" s="442"/>
      <c r="X944" s="442"/>
      <c r="Y944" s="442"/>
      <c r="Z944" s="444"/>
      <c r="AA944" s="445"/>
      <c r="AB944" s="446"/>
      <c r="AC944" s="317" t="str">
        <f>IFERROR(VLOOKUP(Z944,【参考】数式用!$A$4:$B$54,2,FALSE),"")</f>
        <v/>
      </c>
      <c r="AD944" s="209"/>
      <c r="AE944" s="208" t="str">
        <f>IF(B944="","",IF(AO944="総合事業","数式を削除して手入力",IFERROR(INDEX(【参考】数式用!$AT$3:$AV$452,MATCH(Q944&amp;V944,【参考】数式用!$AS$3:$AS$452,0),MATCH(VLOOKUP(Z944,【参考】数式用!$AW$2:$AX$53,2,FALSE),【参考】数式用!$AT$2:$AV$2,0)),10)))</f>
        <v/>
      </c>
    </row>
    <row r="945" spans="1:31" ht="49.8" customHeight="1">
      <c r="A945" s="431">
        <f t="shared" si="16"/>
        <v>896</v>
      </c>
      <c r="B945" s="433"/>
      <c r="C945" s="434"/>
      <c r="D945" s="434"/>
      <c r="E945" s="434"/>
      <c r="F945" s="434"/>
      <c r="G945" s="434"/>
      <c r="H945" s="434"/>
      <c r="I945" s="434"/>
      <c r="J945" s="434"/>
      <c r="K945" s="435"/>
      <c r="L945" s="436"/>
      <c r="M945" s="437"/>
      <c r="N945" s="437"/>
      <c r="O945" s="437"/>
      <c r="P945" s="438"/>
      <c r="Q945" s="439"/>
      <c r="R945" s="440"/>
      <c r="S945" s="440"/>
      <c r="T945" s="440"/>
      <c r="U945" s="441"/>
      <c r="V945" s="257"/>
      <c r="W945" s="442"/>
      <c r="X945" s="442"/>
      <c r="Y945" s="442"/>
      <c r="Z945" s="443"/>
      <c r="AA945" s="443"/>
      <c r="AB945" s="443"/>
      <c r="AC945" s="317" t="str">
        <f>IFERROR(VLOOKUP(Z945,【参考】数式用!$A$4:$B$54,2,FALSE),"")</f>
        <v/>
      </c>
      <c r="AD945" s="209"/>
      <c r="AE945" s="208" t="str">
        <f>IF(B945="","",IF(AO945="総合事業","数式を削除して手入力",IFERROR(INDEX(【参考】数式用!$AT$3:$AV$452,MATCH(Q945&amp;V945,【参考】数式用!$AS$3:$AS$452,0),MATCH(VLOOKUP(Z945,【参考】数式用!$AW$2:$AX$53,2,FALSE),【参考】数式用!$AT$2:$AV$2,0)),10)))</f>
        <v/>
      </c>
    </row>
    <row r="946" spans="1:31" ht="49.8" customHeight="1">
      <c r="A946" s="431">
        <f t="shared" si="16"/>
        <v>897</v>
      </c>
      <c r="B946" s="433"/>
      <c r="C946" s="434"/>
      <c r="D946" s="434"/>
      <c r="E946" s="434"/>
      <c r="F946" s="434"/>
      <c r="G946" s="434"/>
      <c r="H946" s="434"/>
      <c r="I946" s="434"/>
      <c r="J946" s="434"/>
      <c r="K946" s="435"/>
      <c r="L946" s="436"/>
      <c r="M946" s="437"/>
      <c r="N946" s="437"/>
      <c r="O946" s="437"/>
      <c r="P946" s="438"/>
      <c r="Q946" s="439"/>
      <c r="R946" s="440"/>
      <c r="S946" s="440"/>
      <c r="T946" s="440"/>
      <c r="U946" s="441"/>
      <c r="V946" s="257"/>
      <c r="W946" s="442"/>
      <c r="X946" s="442"/>
      <c r="Y946" s="442"/>
      <c r="Z946" s="443"/>
      <c r="AA946" s="443"/>
      <c r="AB946" s="443"/>
      <c r="AC946" s="317" t="str">
        <f>IFERROR(VLOOKUP(Z946,【参考】数式用!$A$4:$B$54,2,FALSE),"")</f>
        <v/>
      </c>
      <c r="AD946" s="209"/>
      <c r="AE946" s="208" t="str">
        <f>IF(B946="","",IF(AO946="総合事業","数式を削除して手入力",IFERROR(INDEX(【参考】数式用!$AT$3:$AV$452,MATCH(Q946&amp;V946,【参考】数式用!$AS$3:$AS$452,0),MATCH(VLOOKUP(Z946,【参考】数式用!$AW$2:$AX$53,2,FALSE),【参考】数式用!$AT$2:$AV$2,0)),10)))</f>
        <v/>
      </c>
    </row>
    <row r="947" spans="1:31" ht="49.8" customHeight="1">
      <c r="A947" s="431">
        <f t="shared" si="16"/>
        <v>898</v>
      </c>
      <c r="B947" s="433"/>
      <c r="C947" s="434"/>
      <c r="D947" s="434"/>
      <c r="E947" s="434"/>
      <c r="F947" s="434"/>
      <c r="G947" s="434"/>
      <c r="H947" s="434"/>
      <c r="I947" s="434"/>
      <c r="J947" s="434"/>
      <c r="K947" s="435"/>
      <c r="L947" s="436"/>
      <c r="M947" s="437"/>
      <c r="N947" s="437"/>
      <c r="O947" s="437"/>
      <c r="P947" s="438"/>
      <c r="Q947" s="439"/>
      <c r="R947" s="440"/>
      <c r="S947" s="440"/>
      <c r="T947" s="440"/>
      <c r="U947" s="441"/>
      <c r="V947" s="257"/>
      <c r="W947" s="442"/>
      <c r="X947" s="442"/>
      <c r="Y947" s="442"/>
      <c r="Z947" s="443"/>
      <c r="AA947" s="443"/>
      <c r="AB947" s="443"/>
      <c r="AC947" s="317" t="str">
        <f>IFERROR(VLOOKUP(Z947,【参考】数式用!$A$4:$B$54,2,FALSE),"")</f>
        <v/>
      </c>
      <c r="AD947" s="209"/>
      <c r="AE947" s="208" t="str">
        <f>IF(B947="","",IF(AO947="総合事業","数式を削除して手入力",IFERROR(INDEX(【参考】数式用!$AT$3:$AV$452,MATCH(Q947&amp;V947,【参考】数式用!$AS$3:$AS$452,0),MATCH(VLOOKUP(Z947,【参考】数式用!$AW$2:$AX$53,2,FALSE),【参考】数式用!$AT$2:$AV$2,0)),10)))</f>
        <v/>
      </c>
    </row>
    <row r="948" spans="1:31" ht="49.8" customHeight="1">
      <c r="A948" s="431">
        <f t="shared" si="16"/>
        <v>899</v>
      </c>
      <c r="B948" s="433"/>
      <c r="C948" s="434"/>
      <c r="D948" s="434"/>
      <c r="E948" s="434"/>
      <c r="F948" s="434"/>
      <c r="G948" s="434"/>
      <c r="H948" s="434"/>
      <c r="I948" s="434"/>
      <c r="J948" s="434"/>
      <c r="K948" s="435"/>
      <c r="L948" s="436"/>
      <c r="M948" s="437"/>
      <c r="N948" s="437"/>
      <c r="O948" s="437"/>
      <c r="P948" s="438"/>
      <c r="Q948" s="439"/>
      <c r="R948" s="440"/>
      <c r="S948" s="440"/>
      <c r="T948" s="440"/>
      <c r="U948" s="441"/>
      <c r="V948" s="257"/>
      <c r="W948" s="442"/>
      <c r="X948" s="442"/>
      <c r="Y948" s="442"/>
      <c r="Z948" s="443"/>
      <c r="AA948" s="443"/>
      <c r="AB948" s="443"/>
      <c r="AC948" s="317" t="str">
        <f>IFERROR(VLOOKUP(Z948,【参考】数式用!$A$4:$B$54,2,FALSE),"")</f>
        <v/>
      </c>
      <c r="AD948" s="209"/>
      <c r="AE948" s="208" t="str">
        <f>IF(B948="","",IF(AO948="総合事業","数式を削除して手入力",IFERROR(INDEX(【参考】数式用!$AT$3:$AV$452,MATCH(Q948&amp;V948,【参考】数式用!$AS$3:$AS$452,0),MATCH(VLOOKUP(Z948,【参考】数式用!$AW$2:$AX$53,2,FALSE),【参考】数式用!$AT$2:$AV$2,0)),10)))</f>
        <v/>
      </c>
    </row>
    <row r="949" spans="1:31" ht="49.8" customHeight="1">
      <c r="A949" s="431">
        <f t="shared" si="16"/>
        <v>900</v>
      </c>
      <c r="B949" s="433"/>
      <c r="C949" s="434"/>
      <c r="D949" s="434"/>
      <c r="E949" s="434"/>
      <c r="F949" s="434"/>
      <c r="G949" s="434"/>
      <c r="H949" s="434"/>
      <c r="I949" s="434"/>
      <c r="J949" s="434"/>
      <c r="K949" s="435"/>
      <c r="L949" s="436"/>
      <c r="M949" s="437"/>
      <c r="N949" s="437"/>
      <c r="O949" s="437"/>
      <c r="P949" s="438"/>
      <c r="Q949" s="439"/>
      <c r="R949" s="440"/>
      <c r="S949" s="440"/>
      <c r="T949" s="440"/>
      <c r="U949" s="441"/>
      <c r="V949" s="257"/>
      <c r="W949" s="442"/>
      <c r="X949" s="442"/>
      <c r="Y949" s="442"/>
      <c r="Z949" s="443"/>
      <c r="AA949" s="443"/>
      <c r="AB949" s="443"/>
      <c r="AC949" s="317" t="str">
        <f>IFERROR(VLOOKUP(Z949,【参考】数式用!$A$4:$B$54,2,FALSE),"")</f>
        <v/>
      </c>
      <c r="AD949" s="209"/>
      <c r="AE949" s="208" t="str">
        <f>IF(B949="","",IF(AO949="総合事業","数式を削除して手入力",IFERROR(INDEX(【参考】数式用!$AT$3:$AV$452,MATCH(Q949&amp;V949,【参考】数式用!$AS$3:$AS$452,0),MATCH(VLOOKUP(Z949,【参考】数式用!$AW$2:$AX$53,2,FALSE),【参考】数式用!$AT$2:$AV$2,0)),10)))</f>
        <v/>
      </c>
    </row>
    <row r="950" spans="1:31" ht="49.8" customHeight="1">
      <c r="A950" s="431">
        <f t="shared" si="16"/>
        <v>901</v>
      </c>
      <c r="B950" s="433"/>
      <c r="C950" s="434"/>
      <c r="D950" s="434"/>
      <c r="E950" s="434"/>
      <c r="F950" s="434"/>
      <c r="G950" s="434"/>
      <c r="H950" s="434"/>
      <c r="I950" s="434"/>
      <c r="J950" s="434"/>
      <c r="K950" s="435"/>
      <c r="L950" s="436"/>
      <c r="M950" s="437"/>
      <c r="N950" s="437"/>
      <c r="O950" s="437"/>
      <c r="P950" s="438"/>
      <c r="Q950" s="439"/>
      <c r="R950" s="440"/>
      <c r="S950" s="440"/>
      <c r="T950" s="440"/>
      <c r="U950" s="441"/>
      <c r="V950" s="257"/>
      <c r="W950" s="442"/>
      <c r="X950" s="442"/>
      <c r="Y950" s="442"/>
      <c r="Z950" s="443"/>
      <c r="AA950" s="443"/>
      <c r="AB950" s="443"/>
      <c r="AC950" s="317" t="str">
        <f>IFERROR(VLOOKUP(Z950,【参考】数式用!$A$4:$B$54,2,FALSE),"")</f>
        <v/>
      </c>
      <c r="AD950" s="209"/>
      <c r="AE950" s="208" t="str">
        <f>IF(B950="","",IF(AO950="総合事業","数式を削除して手入力",IFERROR(INDEX(【参考】数式用!$AT$3:$AV$452,MATCH(Q950&amp;V950,【参考】数式用!$AS$3:$AS$452,0),MATCH(VLOOKUP(Z950,【参考】数式用!$AW$2:$AX$53,2,FALSE),【参考】数式用!$AT$2:$AV$2,0)),10)))</f>
        <v/>
      </c>
    </row>
    <row r="951" spans="1:31" ht="49.8" customHeight="1">
      <c r="A951" s="431">
        <f t="shared" si="16"/>
        <v>902</v>
      </c>
      <c r="B951" s="433"/>
      <c r="C951" s="434"/>
      <c r="D951" s="434"/>
      <c r="E951" s="434"/>
      <c r="F951" s="434"/>
      <c r="G951" s="434"/>
      <c r="H951" s="434"/>
      <c r="I951" s="434"/>
      <c r="J951" s="434"/>
      <c r="K951" s="435"/>
      <c r="L951" s="436"/>
      <c r="M951" s="437"/>
      <c r="N951" s="437"/>
      <c r="O951" s="437"/>
      <c r="P951" s="438"/>
      <c r="Q951" s="439"/>
      <c r="R951" s="440"/>
      <c r="S951" s="440"/>
      <c r="T951" s="440"/>
      <c r="U951" s="441"/>
      <c r="V951" s="257"/>
      <c r="W951" s="442"/>
      <c r="X951" s="442"/>
      <c r="Y951" s="442"/>
      <c r="Z951" s="443"/>
      <c r="AA951" s="443"/>
      <c r="AB951" s="443"/>
      <c r="AC951" s="317" t="str">
        <f>IFERROR(VLOOKUP(Z951,【参考】数式用!$A$4:$B$54,2,FALSE),"")</f>
        <v/>
      </c>
      <c r="AD951" s="209"/>
      <c r="AE951" s="208" t="str">
        <f>IF(B951="","",IF(AO951="総合事業","数式を削除して手入力",IFERROR(INDEX(【参考】数式用!$AT$3:$AV$452,MATCH(Q951&amp;V951,【参考】数式用!$AS$3:$AS$452,0),MATCH(VLOOKUP(Z951,【参考】数式用!$AW$2:$AX$53,2,FALSE),【参考】数式用!$AT$2:$AV$2,0)),10)))</f>
        <v/>
      </c>
    </row>
    <row r="952" spans="1:31" ht="49.8" customHeight="1">
      <c r="A952" s="431">
        <f t="shared" si="16"/>
        <v>903</v>
      </c>
      <c r="B952" s="433"/>
      <c r="C952" s="434"/>
      <c r="D952" s="434"/>
      <c r="E952" s="434"/>
      <c r="F952" s="434"/>
      <c r="G952" s="434"/>
      <c r="H952" s="434"/>
      <c r="I952" s="434"/>
      <c r="J952" s="434"/>
      <c r="K952" s="435"/>
      <c r="L952" s="436"/>
      <c r="M952" s="437"/>
      <c r="N952" s="437"/>
      <c r="O952" s="437"/>
      <c r="P952" s="438"/>
      <c r="Q952" s="439"/>
      <c r="R952" s="440"/>
      <c r="S952" s="440"/>
      <c r="T952" s="440"/>
      <c r="U952" s="441"/>
      <c r="V952" s="257"/>
      <c r="W952" s="442"/>
      <c r="X952" s="442"/>
      <c r="Y952" s="442"/>
      <c r="Z952" s="443"/>
      <c r="AA952" s="443"/>
      <c r="AB952" s="443"/>
      <c r="AC952" s="317" t="str">
        <f>IFERROR(VLOOKUP(Z952,【参考】数式用!$A$4:$B$54,2,FALSE),"")</f>
        <v/>
      </c>
      <c r="AD952" s="209"/>
      <c r="AE952" s="208" t="str">
        <f>IF(B952="","",IF(AO952="総合事業","数式を削除して手入力",IFERROR(INDEX(【参考】数式用!$AT$3:$AV$452,MATCH(Q952&amp;V952,【参考】数式用!$AS$3:$AS$452,0),MATCH(VLOOKUP(Z952,【参考】数式用!$AW$2:$AX$53,2,FALSE),【参考】数式用!$AT$2:$AV$2,0)),10)))</f>
        <v/>
      </c>
    </row>
    <row r="953" spans="1:31" ht="49.8" customHeight="1">
      <c r="A953" s="431">
        <f t="shared" si="16"/>
        <v>904</v>
      </c>
      <c r="B953" s="433"/>
      <c r="C953" s="434"/>
      <c r="D953" s="434"/>
      <c r="E953" s="434"/>
      <c r="F953" s="434"/>
      <c r="G953" s="434"/>
      <c r="H953" s="434"/>
      <c r="I953" s="434"/>
      <c r="J953" s="434"/>
      <c r="K953" s="435"/>
      <c r="L953" s="436"/>
      <c r="M953" s="437"/>
      <c r="N953" s="437"/>
      <c r="O953" s="437"/>
      <c r="P953" s="438"/>
      <c r="Q953" s="439"/>
      <c r="R953" s="440"/>
      <c r="S953" s="440"/>
      <c r="T953" s="440"/>
      <c r="U953" s="441"/>
      <c r="V953" s="257"/>
      <c r="W953" s="442"/>
      <c r="X953" s="442"/>
      <c r="Y953" s="442"/>
      <c r="Z953" s="443"/>
      <c r="AA953" s="443"/>
      <c r="AB953" s="443"/>
      <c r="AC953" s="317" t="str">
        <f>IFERROR(VLOOKUP(Z953,【参考】数式用!$A$4:$B$54,2,FALSE),"")</f>
        <v/>
      </c>
      <c r="AD953" s="209"/>
      <c r="AE953" s="208" t="str">
        <f>IF(B953="","",IF(AO953="総合事業","数式を削除して手入力",IFERROR(INDEX(【参考】数式用!$AT$3:$AV$452,MATCH(Q953&amp;V953,【参考】数式用!$AS$3:$AS$452,0),MATCH(VLOOKUP(Z953,【参考】数式用!$AW$2:$AX$53,2,FALSE),【参考】数式用!$AT$2:$AV$2,0)),10)))</f>
        <v/>
      </c>
    </row>
    <row r="954" spans="1:31" ht="49.8" customHeight="1">
      <c r="A954" s="431">
        <f t="shared" si="16"/>
        <v>905</v>
      </c>
      <c r="B954" s="433"/>
      <c r="C954" s="434"/>
      <c r="D954" s="434"/>
      <c r="E954" s="434"/>
      <c r="F954" s="434"/>
      <c r="G954" s="434"/>
      <c r="H954" s="434"/>
      <c r="I954" s="434"/>
      <c r="J954" s="434"/>
      <c r="K954" s="435"/>
      <c r="L954" s="436"/>
      <c r="M954" s="437"/>
      <c r="N954" s="437"/>
      <c r="O954" s="437"/>
      <c r="P954" s="438"/>
      <c r="Q954" s="439"/>
      <c r="R954" s="440"/>
      <c r="S954" s="440"/>
      <c r="T954" s="440"/>
      <c r="U954" s="441"/>
      <c r="V954" s="257"/>
      <c r="W954" s="442"/>
      <c r="X954" s="442"/>
      <c r="Y954" s="442"/>
      <c r="Z954" s="443"/>
      <c r="AA954" s="443"/>
      <c r="AB954" s="443"/>
      <c r="AC954" s="317" t="str">
        <f>IFERROR(VLOOKUP(Z954,【参考】数式用!$A$4:$B$54,2,FALSE),"")</f>
        <v/>
      </c>
      <c r="AD954" s="209"/>
      <c r="AE954" s="208" t="str">
        <f>IF(B954="","",IF(AO954="総合事業","数式を削除して手入力",IFERROR(INDEX(【参考】数式用!$AT$3:$AV$452,MATCH(Q954&amp;V954,【参考】数式用!$AS$3:$AS$452,0),MATCH(VLOOKUP(Z954,【参考】数式用!$AW$2:$AX$53,2,FALSE),【参考】数式用!$AT$2:$AV$2,0)),10)))</f>
        <v/>
      </c>
    </row>
    <row r="955" spans="1:31" ht="49.8" customHeight="1">
      <c r="A955" s="431">
        <f t="shared" si="16"/>
        <v>906</v>
      </c>
      <c r="B955" s="433"/>
      <c r="C955" s="434"/>
      <c r="D955" s="434"/>
      <c r="E955" s="434"/>
      <c r="F955" s="434"/>
      <c r="G955" s="434"/>
      <c r="H955" s="434"/>
      <c r="I955" s="434"/>
      <c r="J955" s="434"/>
      <c r="K955" s="435"/>
      <c r="L955" s="436"/>
      <c r="M955" s="437"/>
      <c r="N955" s="437"/>
      <c r="O955" s="437"/>
      <c r="P955" s="438"/>
      <c r="Q955" s="439"/>
      <c r="R955" s="440"/>
      <c r="S955" s="440"/>
      <c r="T955" s="440"/>
      <c r="U955" s="441"/>
      <c r="V955" s="257"/>
      <c r="W955" s="442"/>
      <c r="X955" s="442"/>
      <c r="Y955" s="442"/>
      <c r="Z955" s="443"/>
      <c r="AA955" s="443"/>
      <c r="AB955" s="443"/>
      <c r="AC955" s="317" t="str">
        <f>IFERROR(VLOOKUP(Z955,【参考】数式用!$A$4:$B$54,2,FALSE),"")</f>
        <v/>
      </c>
      <c r="AD955" s="209"/>
      <c r="AE955" s="208" t="str">
        <f>IF(B955="","",IF(AO955="総合事業","数式を削除して手入力",IFERROR(INDEX(【参考】数式用!$AT$3:$AV$452,MATCH(Q955&amp;V955,【参考】数式用!$AS$3:$AS$452,0),MATCH(VLOOKUP(Z955,【参考】数式用!$AW$2:$AX$53,2,FALSE),【参考】数式用!$AT$2:$AV$2,0)),10)))</f>
        <v/>
      </c>
    </row>
    <row r="956" spans="1:31" ht="49.8" customHeight="1">
      <c r="A956" s="431">
        <f t="shared" si="16"/>
        <v>907</v>
      </c>
      <c r="B956" s="433"/>
      <c r="C956" s="434"/>
      <c r="D956" s="434"/>
      <c r="E956" s="434"/>
      <c r="F956" s="434"/>
      <c r="G956" s="434"/>
      <c r="H956" s="434"/>
      <c r="I956" s="434"/>
      <c r="J956" s="434"/>
      <c r="K956" s="435"/>
      <c r="L956" s="436"/>
      <c r="M956" s="437"/>
      <c r="N956" s="437"/>
      <c r="O956" s="437"/>
      <c r="P956" s="438"/>
      <c r="Q956" s="439"/>
      <c r="R956" s="440"/>
      <c r="S956" s="440"/>
      <c r="T956" s="440"/>
      <c r="U956" s="441"/>
      <c r="V956" s="257"/>
      <c r="W956" s="442"/>
      <c r="X956" s="442"/>
      <c r="Y956" s="442"/>
      <c r="Z956" s="443"/>
      <c r="AA956" s="443"/>
      <c r="AB956" s="443"/>
      <c r="AC956" s="317" t="str">
        <f>IFERROR(VLOOKUP(Z956,【参考】数式用!$A$4:$B$54,2,FALSE),"")</f>
        <v/>
      </c>
      <c r="AD956" s="209"/>
      <c r="AE956" s="208" t="str">
        <f>IF(B956="","",IF(AO956="総合事業","数式を削除して手入力",IFERROR(INDEX(【参考】数式用!$AT$3:$AV$452,MATCH(Q956&amp;V956,【参考】数式用!$AS$3:$AS$452,0),MATCH(VLOOKUP(Z956,【参考】数式用!$AW$2:$AX$53,2,FALSE),【参考】数式用!$AT$2:$AV$2,0)),10)))</f>
        <v/>
      </c>
    </row>
    <row r="957" spans="1:31" ht="49.8" customHeight="1">
      <c r="A957" s="431">
        <f t="shared" si="16"/>
        <v>908</v>
      </c>
      <c r="B957" s="433"/>
      <c r="C957" s="434"/>
      <c r="D957" s="434"/>
      <c r="E957" s="434"/>
      <c r="F957" s="434"/>
      <c r="G957" s="434"/>
      <c r="H957" s="434"/>
      <c r="I957" s="434"/>
      <c r="J957" s="434"/>
      <c r="K957" s="435"/>
      <c r="L957" s="436"/>
      <c r="M957" s="437"/>
      <c r="N957" s="437"/>
      <c r="O957" s="437"/>
      <c r="P957" s="438"/>
      <c r="Q957" s="439"/>
      <c r="R957" s="440"/>
      <c r="S957" s="440"/>
      <c r="T957" s="440"/>
      <c r="U957" s="441"/>
      <c r="V957" s="257"/>
      <c r="W957" s="442"/>
      <c r="X957" s="442"/>
      <c r="Y957" s="442"/>
      <c r="Z957" s="444"/>
      <c r="AA957" s="445"/>
      <c r="AB957" s="446"/>
      <c r="AC957" s="317" t="str">
        <f>IFERROR(VLOOKUP(Z957,【参考】数式用!$A$4:$B$54,2,FALSE),"")</f>
        <v/>
      </c>
      <c r="AD957" s="209"/>
      <c r="AE957" s="208" t="str">
        <f>IF(B957="","",IF(AO957="総合事業","数式を削除して手入力",IFERROR(INDEX(【参考】数式用!$AT$3:$AV$452,MATCH(Q957&amp;V957,【参考】数式用!$AS$3:$AS$452,0),MATCH(VLOOKUP(Z957,【参考】数式用!$AW$2:$AX$53,2,FALSE),【参考】数式用!$AT$2:$AV$2,0)),10)))</f>
        <v/>
      </c>
    </row>
    <row r="958" spans="1:31" ht="49.8" customHeight="1">
      <c r="A958" s="431">
        <f t="shared" si="16"/>
        <v>909</v>
      </c>
      <c r="B958" s="433"/>
      <c r="C958" s="434"/>
      <c r="D958" s="434"/>
      <c r="E958" s="434"/>
      <c r="F958" s="434"/>
      <c r="G958" s="434"/>
      <c r="H958" s="434"/>
      <c r="I958" s="434"/>
      <c r="J958" s="434"/>
      <c r="K958" s="435"/>
      <c r="L958" s="436"/>
      <c r="M958" s="437"/>
      <c r="N958" s="437"/>
      <c r="O958" s="437"/>
      <c r="P958" s="438"/>
      <c r="Q958" s="439"/>
      <c r="R958" s="440"/>
      <c r="S958" s="440"/>
      <c r="T958" s="440"/>
      <c r="U958" s="441"/>
      <c r="V958" s="257"/>
      <c r="W958" s="442"/>
      <c r="X958" s="442"/>
      <c r="Y958" s="442"/>
      <c r="Z958" s="443"/>
      <c r="AA958" s="443"/>
      <c r="AB958" s="443"/>
      <c r="AC958" s="317" t="str">
        <f>IFERROR(VLOOKUP(Z958,【参考】数式用!$A$4:$B$54,2,FALSE),"")</f>
        <v/>
      </c>
      <c r="AD958" s="209"/>
      <c r="AE958" s="208" t="str">
        <f>IF(B958="","",IF(AO958="総合事業","数式を削除して手入力",IFERROR(INDEX(【参考】数式用!$AT$3:$AV$452,MATCH(Q958&amp;V958,【参考】数式用!$AS$3:$AS$452,0),MATCH(VLOOKUP(Z958,【参考】数式用!$AW$2:$AX$53,2,FALSE),【参考】数式用!$AT$2:$AV$2,0)),10)))</f>
        <v/>
      </c>
    </row>
    <row r="959" spans="1:31" ht="49.8" customHeight="1">
      <c r="A959" s="431">
        <f t="shared" si="16"/>
        <v>910</v>
      </c>
      <c r="B959" s="433"/>
      <c r="C959" s="434"/>
      <c r="D959" s="434"/>
      <c r="E959" s="434"/>
      <c r="F959" s="434"/>
      <c r="G959" s="434"/>
      <c r="H959" s="434"/>
      <c r="I959" s="434"/>
      <c r="J959" s="434"/>
      <c r="K959" s="435"/>
      <c r="L959" s="436"/>
      <c r="M959" s="437"/>
      <c r="N959" s="437"/>
      <c r="O959" s="437"/>
      <c r="P959" s="438"/>
      <c r="Q959" s="439"/>
      <c r="R959" s="440"/>
      <c r="S959" s="440"/>
      <c r="T959" s="440"/>
      <c r="U959" s="441"/>
      <c r="V959" s="257"/>
      <c r="W959" s="442"/>
      <c r="X959" s="442"/>
      <c r="Y959" s="442"/>
      <c r="Z959" s="442"/>
      <c r="AA959" s="442"/>
      <c r="AB959" s="442"/>
      <c r="AC959" s="317" t="str">
        <f>IFERROR(VLOOKUP(Z959,【参考】数式用!$A$4:$B$54,2,FALSE),"")</f>
        <v/>
      </c>
      <c r="AD959" s="209"/>
      <c r="AE959" s="208" t="str">
        <f>IF(B959="","",IF(AO959="総合事業","数式を削除して手入力",IFERROR(INDEX(【参考】数式用!$AT$3:$AV$452,MATCH(Q959&amp;V959,【参考】数式用!$AS$3:$AS$452,0),MATCH(VLOOKUP(Z959,【参考】数式用!$AW$2:$AX$53,2,FALSE),【参考】数式用!$AT$2:$AV$2,0)),10)))</f>
        <v/>
      </c>
    </row>
    <row r="960" spans="1:31" ht="49.8" customHeight="1">
      <c r="A960" s="431">
        <f t="shared" si="16"/>
        <v>911</v>
      </c>
      <c r="B960" s="433"/>
      <c r="C960" s="434"/>
      <c r="D960" s="434"/>
      <c r="E960" s="434"/>
      <c r="F960" s="434"/>
      <c r="G960" s="434"/>
      <c r="H960" s="434"/>
      <c r="I960" s="434"/>
      <c r="J960" s="434"/>
      <c r="K960" s="435"/>
      <c r="L960" s="436"/>
      <c r="M960" s="437"/>
      <c r="N960" s="437"/>
      <c r="O960" s="437"/>
      <c r="P960" s="438"/>
      <c r="Q960" s="439"/>
      <c r="R960" s="440"/>
      <c r="S960" s="440"/>
      <c r="T960" s="440"/>
      <c r="U960" s="441"/>
      <c r="V960" s="257"/>
      <c r="W960" s="442"/>
      <c r="X960" s="442"/>
      <c r="Y960" s="442"/>
      <c r="Z960" s="443"/>
      <c r="AA960" s="443"/>
      <c r="AB960" s="443"/>
      <c r="AC960" s="317" t="str">
        <f>IFERROR(VLOOKUP(Z960,【参考】数式用!$A$4:$B$54,2,FALSE),"")</f>
        <v/>
      </c>
      <c r="AD960" s="209"/>
      <c r="AE960" s="208" t="str">
        <f>IF(B960="","",IF(AO960="総合事業","数式を削除して手入力",IFERROR(INDEX(【参考】数式用!$AT$3:$AV$452,MATCH(Q960&amp;V960,【参考】数式用!$AS$3:$AS$452,0),MATCH(VLOOKUP(Z960,【参考】数式用!$AW$2:$AX$53,2,FALSE),【参考】数式用!$AT$2:$AV$2,0)),10)))</f>
        <v/>
      </c>
    </row>
    <row r="961" spans="1:31" ht="49.8" customHeight="1">
      <c r="A961" s="431">
        <f t="shared" si="16"/>
        <v>912</v>
      </c>
      <c r="B961" s="433"/>
      <c r="C961" s="434"/>
      <c r="D961" s="434"/>
      <c r="E961" s="434"/>
      <c r="F961" s="434"/>
      <c r="G961" s="434"/>
      <c r="H961" s="434"/>
      <c r="I961" s="434"/>
      <c r="J961" s="434"/>
      <c r="K961" s="435"/>
      <c r="L961" s="436"/>
      <c r="M961" s="437"/>
      <c r="N961" s="437"/>
      <c r="O961" s="437"/>
      <c r="P961" s="438"/>
      <c r="Q961" s="439"/>
      <c r="R961" s="440"/>
      <c r="S961" s="440"/>
      <c r="T961" s="440"/>
      <c r="U961" s="441"/>
      <c r="V961" s="257"/>
      <c r="W961" s="442"/>
      <c r="X961" s="442"/>
      <c r="Y961" s="442"/>
      <c r="Z961" s="443"/>
      <c r="AA961" s="443"/>
      <c r="AB961" s="443"/>
      <c r="AC961" s="317" t="str">
        <f>IFERROR(VLOOKUP(Z961,【参考】数式用!$A$4:$B$54,2,FALSE),"")</f>
        <v/>
      </c>
      <c r="AD961" s="209"/>
      <c r="AE961" s="208" t="str">
        <f>IF(B961="","",IF(AO961="総合事業","数式を削除して手入力",IFERROR(INDEX(【参考】数式用!$AT$3:$AV$452,MATCH(Q961&amp;V961,【参考】数式用!$AS$3:$AS$452,0),MATCH(VLOOKUP(Z961,【参考】数式用!$AW$2:$AX$53,2,FALSE),【参考】数式用!$AT$2:$AV$2,0)),10)))</f>
        <v/>
      </c>
    </row>
    <row r="962" spans="1:31" ht="49.8" customHeight="1">
      <c r="A962" s="431">
        <f t="shared" si="16"/>
        <v>913</v>
      </c>
      <c r="B962" s="433"/>
      <c r="C962" s="434"/>
      <c r="D962" s="434"/>
      <c r="E962" s="434"/>
      <c r="F962" s="434"/>
      <c r="G962" s="434"/>
      <c r="H962" s="434"/>
      <c r="I962" s="434"/>
      <c r="J962" s="434"/>
      <c r="K962" s="435"/>
      <c r="L962" s="436"/>
      <c r="M962" s="437"/>
      <c r="N962" s="437"/>
      <c r="O962" s="437"/>
      <c r="P962" s="438"/>
      <c r="Q962" s="439"/>
      <c r="R962" s="440"/>
      <c r="S962" s="440"/>
      <c r="T962" s="440"/>
      <c r="U962" s="441"/>
      <c r="V962" s="257"/>
      <c r="W962" s="442"/>
      <c r="X962" s="442"/>
      <c r="Y962" s="442"/>
      <c r="Z962" s="443"/>
      <c r="AA962" s="443"/>
      <c r="AB962" s="443"/>
      <c r="AC962" s="317" t="str">
        <f>IFERROR(VLOOKUP(Z962,【参考】数式用!$A$4:$B$54,2,FALSE),"")</f>
        <v/>
      </c>
      <c r="AD962" s="209"/>
      <c r="AE962" s="208" t="str">
        <f>IF(B962="","",IF(AO962="総合事業","数式を削除して手入力",IFERROR(INDEX(【参考】数式用!$AT$3:$AV$452,MATCH(Q962&amp;V962,【参考】数式用!$AS$3:$AS$452,0),MATCH(VLOOKUP(Z962,【参考】数式用!$AW$2:$AX$53,2,FALSE),【参考】数式用!$AT$2:$AV$2,0)),10)))</f>
        <v/>
      </c>
    </row>
    <row r="963" spans="1:31" ht="49.8" customHeight="1">
      <c r="A963" s="431">
        <f t="shared" si="16"/>
        <v>914</v>
      </c>
      <c r="B963" s="433"/>
      <c r="C963" s="434"/>
      <c r="D963" s="434"/>
      <c r="E963" s="434"/>
      <c r="F963" s="434"/>
      <c r="G963" s="434"/>
      <c r="H963" s="434"/>
      <c r="I963" s="434"/>
      <c r="J963" s="434"/>
      <c r="K963" s="435"/>
      <c r="L963" s="436"/>
      <c r="M963" s="437"/>
      <c r="N963" s="437"/>
      <c r="O963" s="437"/>
      <c r="P963" s="438"/>
      <c r="Q963" s="439"/>
      <c r="R963" s="440"/>
      <c r="S963" s="440"/>
      <c r="T963" s="440"/>
      <c r="U963" s="441"/>
      <c r="V963" s="257"/>
      <c r="W963" s="442"/>
      <c r="X963" s="442"/>
      <c r="Y963" s="442"/>
      <c r="Z963" s="443"/>
      <c r="AA963" s="443"/>
      <c r="AB963" s="443"/>
      <c r="AC963" s="317" t="str">
        <f>IFERROR(VLOOKUP(Z963,【参考】数式用!$A$4:$B$54,2,FALSE),"")</f>
        <v/>
      </c>
      <c r="AD963" s="209"/>
      <c r="AE963" s="208" t="str">
        <f>IF(B963="","",IF(AO963="総合事業","数式を削除して手入力",IFERROR(INDEX(【参考】数式用!$AT$3:$AV$452,MATCH(Q963&amp;V963,【参考】数式用!$AS$3:$AS$452,0),MATCH(VLOOKUP(Z963,【参考】数式用!$AW$2:$AX$53,2,FALSE),【参考】数式用!$AT$2:$AV$2,0)),10)))</f>
        <v/>
      </c>
    </row>
    <row r="964" spans="1:31" ht="49.8" customHeight="1">
      <c r="A964" s="431">
        <f t="shared" si="16"/>
        <v>915</v>
      </c>
      <c r="B964" s="433"/>
      <c r="C964" s="434"/>
      <c r="D964" s="434"/>
      <c r="E964" s="434"/>
      <c r="F964" s="434"/>
      <c r="G964" s="434"/>
      <c r="H964" s="434"/>
      <c r="I964" s="434"/>
      <c r="J964" s="434"/>
      <c r="K964" s="435"/>
      <c r="L964" s="436"/>
      <c r="M964" s="437"/>
      <c r="N964" s="437"/>
      <c r="O964" s="437"/>
      <c r="P964" s="438"/>
      <c r="Q964" s="439"/>
      <c r="R964" s="440"/>
      <c r="S964" s="440"/>
      <c r="T964" s="440"/>
      <c r="U964" s="441"/>
      <c r="V964" s="257"/>
      <c r="W964" s="442"/>
      <c r="X964" s="442"/>
      <c r="Y964" s="442"/>
      <c r="Z964" s="443"/>
      <c r="AA964" s="443"/>
      <c r="AB964" s="443"/>
      <c r="AC964" s="317" t="str">
        <f>IFERROR(VLOOKUP(Z964,【参考】数式用!$A$4:$B$54,2,FALSE),"")</f>
        <v/>
      </c>
      <c r="AD964" s="209"/>
      <c r="AE964" s="208" t="str">
        <f>IF(B964="","",IF(AO964="総合事業","数式を削除して手入力",IFERROR(INDEX(【参考】数式用!$AT$3:$AV$452,MATCH(Q964&amp;V964,【参考】数式用!$AS$3:$AS$452,0),MATCH(VLOOKUP(Z964,【参考】数式用!$AW$2:$AX$53,2,FALSE),【参考】数式用!$AT$2:$AV$2,0)),10)))</f>
        <v/>
      </c>
    </row>
    <row r="965" spans="1:31" ht="49.8" customHeight="1">
      <c r="A965" s="431">
        <f t="shared" si="16"/>
        <v>916</v>
      </c>
      <c r="B965" s="433"/>
      <c r="C965" s="434"/>
      <c r="D965" s="434"/>
      <c r="E965" s="434"/>
      <c r="F965" s="434"/>
      <c r="G965" s="434"/>
      <c r="H965" s="434"/>
      <c r="I965" s="434"/>
      <c r="J965" s="434"/>
      <c r="K965" s="435"/>
      <c r="L965" s="436"/>
      <c r="M965" s="437"/>
      <c r="N965" s="437"/>
      <c r="O965" s="437"/>
      <c r="P965" s="438"/>
      <c r="Q965" s="439"/>
      <c r="R965" s="440"/>
      <c r="S965" s="440"/>
      <c r="T965" s="440"/>
      <c r="U965" s="441"/>
      <c r="V965" s="257"/>
      <c r="W965" s="442"/>
      <c r="X965" s="442"/>
      <c r="Y965" s="442"/>
      <c r="Z965" s="443"/>
      <c r="AA965" s="443"/>
      <c r="AB965" s="443"/>
      <c r="AC965" s="317" t="str">
        <f>IFERROR(VLOOKUP(Z965,【参考】数式用!$A$4:$B$54,2,FALSE),"")</f>
        <v/>
      </c>
      <c r="AD965" s="209"/>
      <c r="AE965" s="208" t="str">
        <f>IF(B965="","",IF(AO965="総合事業","数式を削除して手入力",IFERROR(INDEX(【参考】数式用!$AT$3:$AV$452,MATCH(Q965&amp;V965,【参考】数式用!$AS$3:$AS$452,0),MATCH(VLOOKUP(Z965,【参考】数式用!$AW$2:$AX$53,2,FALSE),【参考】数式用!$AT$2:$AV$2,0)),10)))</f>
        <v/>
      </c>
    </row>
    <row r="966" spans="1:31" ht="49.8" customHeight="1">
      <c r="A966" s="431">
        <f t="shared" si="16"/>
        <v>917</v>
      </c>
      <c r="B966" s="433"/>
      <c r="C966" s="434"/>
      <c r="D966" s="434"/>
      <c r="E966" s="434"/>
      <c r="F966" s="434"/>
      <c r="G966" s="434"/>
      <c r="H966" s="434"/>
      <c r="I966" s="434"/>
      <c r="J966" s="434"/>
      <c r="K966" s="435"/>
      <c r="L966" s="436"/>
      <c r="M966" s="437"/>
      <c r="N966" s="437"/>
      <c r="O966" s="437"/>
      <c r="P966" s="438"/>
      <c r="Q966" s="439"/>
      <c r="R966" s="440"/>
      <c r="S966" s="440"/>
      <c r="T966" s="440"/>
      <c r="U966" s="441"/>
      <c r="V966" s="257"/>
      <c r="W966" s="442"/>
      <c r="X966" s="442"/>
      <c r="Y966" s="442"/>
      <c r="Z966" s="443"/>
      <c r="AA966" s="443"/>
      <c r="AB966" s="443"/>
      <c r="AC966" s="317" t="str">
        <f>IFERROR(VLOOKUP(Z966,【参考】数式用!$A$4:$B$54,2,FALSE),"")</f>
        <v/>
      </c>
      <c r="AD966" s="209"/>
      <c r="AE966" s="208" t="str">
        <f>IF(B966="","",IF(AO966="総合事業","数式を削除して手入力",IFERROR(INDEX(【参考】数式用!$AT$3:$AV$452,MATCH(Q966&amp;V966,【参考】数式用!$AS$3:$AS$452,0),MATCH(VLOOKUP(Z966,【参考】数式用!$AW$2:$AX$53,2,FALSE),【参考】数式用!$AT$2:$AV$2,0)),10)))</f>
        <v/>
      </c>
    </row>
    <row r="967" spans="1:31" ht="49.8" customHeight="1">
      <c r="A967" s="431">
        <f t="shared" si="16"/>
        <v>918</v>
      </c>
      <c r="B967" s="433"/>
      <c r="C967" s="434"/>
      <c r="D967" s="434"/>
      <c r="E967" s="434"/>
      <c r="F967" s="434"/>
      <c r="G967" s="434"/>
      <c r="H967" s="434"/>
      <c r="I967" s="434"/>
      <c r="J967" s="434"/>
      <c r="K967" s="435"/>
      <c r="L967" s="436"/>
      <c r="M967" s="437"/>
      <c r="N967" s="437"/>
      <c r="O967" s="437"/>
      <c r="P967" s="438"/>
      <c r="Q967" s="439"/>
      <c r="R967" s="440"/>
      <c r="S967" s="440"/>
      <c r="T967" s="440"/>
      <c r="U967" s="441"/>
      <c r="V967" s="257"/>
      <c r="W967" s="442"/>
      <c r="X967" s="442"/>
      <c r="Y967" s="442"/>
      <c r="Z967" s="443"/>
      <c r="AA967" s="443"/>
      <c r="AB967" s="443"/>
      <c r="AC967" s="317" t="str">
        <f>IFERROR(VLOOKUP(Z967,【参考】数式用!$A$4:$B$54,2,FALSE),"")</f>
        <v/>
      </c>
      <c r="AD967" s="209"/>
      <c r="AE967" s="208" t="str">
        <f>IF(B967="","",IF(AO967="総合事業","数式を削除して手入力",IFERROR(INDEX(【参考】数式用!$AT$3:$AV$452,MATCH(Q967&amp;V967,【参考】数式用!$AS$3:$AS$452,0),MATCH(VLOOKUP(Z967,【参考】数式用!$AW$2:$AX$53,2,FALSE),【参考】数式用!$AT$2:$AV$2,0)),10)))</f>
        <v/>
      </c>
    </row>
    <row r="968" spans="1:31" ht="49.8" customHeight="1">
      <c r="A968" s="431">
        <f t="shared" si="16"/>
        <v>919</v>
      </c>
      <c r="B968" s="433"/>
      <c r="C968" s="434"/>
      <c r="D968" s="434"/>
      <c r="E968" s="434"/>
      <c r="F968" s="434"/>
      <c r="G968" s="434"/>
      <c r="H968" s="434"/>
      <c r="I968" s="434"/>
      <c r="J968" s="434"/>
      <c r="K968" s="435"/>
      <c r="L968" s="436"/>
      <c r="M968" s="437"/>
      <c r="N968" s="437"/>
      <c r="O968" s="437"/>
      <c r="P968" s="438"/>
      <c r="Q968" s="439"/>
      <c r="R968" s="440"/>
      <c r="S968" s="440"/>
      <c r="T968" s="440"/>
      <c r="U968" s="441"/>
      <c r="V968" s="257"/>
      <c r="W968" s="442"/>
      <c r="X968" s="442"/>
      <c r="Y968" s="442"/>
      <c r="Z968" s="443"/>
      <c r="AA968" s="443"/>
      <c r="AB968" s="443"/>
      <c r="AC968" s="317" t="str">
        <f>IFERROR(VLOOKUP(Z968,【参考】数式用!$A$4:$B$54,2,FALSE),"")</f>
        <v/>
      </c>
      <c r="AD968" s="209"/>
      <c r="AE968" s="208" t="str">
        <f>IF(B968="","",IF(AO968="総合事業","数式を削除して手入力",IFERROR(INDEX(【参考】数式用!$AT$3:$AV$452,MATCH(Q968&amp;V968,【参考】数式用!$AS$3:$AS$452,0),MATCH(VLOOKUP(Z968,【参考】数式用!$AW$2:$AX$53,2,FALSE),【参考】数式用!$AT$2:$AV$2,0)),10)))</f>
        <v/>
      </c>
    </row>
    <row r="969" spans="1:31" ht="49.8" customHeight="1">
      <c r="A969" s="431">
        <f t="shared" si="16"/>
        <v>920</v>
      </c>
      <c r="B969" s="433"/>
      <c r="C969" s="434"/>
      <c r="D969" s="434"/>
      <c r="E969" s="434"/>
      <c r="F969" s="434"/>
      <c r="G969" s="434"/>
      <c r="H969" s="434"/>
      <c r="I969" s="434"/>
      <c r="J969" s="434"/>
      <c r="K969" s="435"/>
      <c r="L969" s="436"/>
      <c r="M969" s="437"/>
      <c r="N969" s="437"/>
      <c r="O969" s="437"/>
      <c r="P969" s="438"/>
      <c r="Q969" s="439"/>
      <c r="R969" s="440"/>
      <c r="S969" s="440"/>
      <c r="T969" s="440"/>
      <c r="U969" s="441"/>
      <c r="V969" s="257"/>
      <c r="W969" s="442"/>
      <c r="X969" s="442"/>
      <c r="Y969" s="442"/>
      <c r="Z969" s="443"/>
      <c r="AA969" s="443"/>
      <c r="AB969" s="443"/>
      <c r="AC969" s="317" t="str">
        <f>IFERROR(VLOOKUP(Z969,【参考】数式用!$A$4:$B$54,2,FALSE),"")</f>
        <v/>
      </c>
      <c r="AD969" s="209"/>
      <c r="AE969" s="208" t="str">
        <f>IF(B969="","",IF(AO969="総合事業","数式を削除して手入力",IFERROR(INDEX(【参考】数式用!$AT$3:$AV$452,MATCH(Q969&amp;V969,【参考】数式用!$AS$3:$AS$452,0),MATCH(VLOOKUP(Z969,【参考】数式用!$AW$2:$AX$53,2,FALSE),【参考】数式用!$AT$2:$AV$2,0)),10)))</f>
        <v/>
      </c>
    </row>
    <row r="970" spans="1:31" ht="49.8" customHeight="1">
      <c r="A970" s="431">
        <f t="shared" si="16"/>
        <v>921</v>
      </c>
      <c r="B970" s="433"/>
      <c r="C970" s="434"/>
      <c r="D970" s="434"/>
      <c r="E970" s="434"/>
      <c r="F970" s="434"/>
      <c r="G970" s="434"/>
      <c r="H970" s="434"/>
      <c r="I970" s="434"/>
      <c r="J970" s="434"/>
      <c r="K970" s="435"/>
      <c r="L970" s="436"/>
      <c r="M970" s="437"/>
      <c r="N970" s="437"/>
      <c r="O970" s="437"/>
      <c r="P970" s="438"/>
      <c r="Q970" s="439"/>
      <c r="R970" s="440"/>
      <c r="S970" s="440"/>
      <c r="T970" s="440"/>
      <c r="U970" s="441"/>
      <c r="V970" s="257"/>
      <c r="W970" s="442"/>
      <c r="X970" s="442"/>
      <c r="Y970" s="442"/>
      <c r="Z970" s="443"/>
      <c r="AA970" s="443"/>
      <c r="AB970" s="443"/>
      <c r="AC970" s="317" t="str">
        <f>IFERROR(VLOOKUP(Z970,【参考】数式用!$A$4:$B$54,2,FALSE),"")</f>
        <v/>
      </c>
      <c r="AD970" s="209"/>
      <c r="AE970" s="208" t="str">
        <f>IF(B970="","",IF(AO970="総合事業","数式を削除して手入力",IFERROR(INDEX(【参考】数式用!$AT$3:$AV$452,MATCH(Q970&amp;V970,【参考】数式用!$AS$3:$AS$452,0),MATCH(VLOOKUP(Z970,【参考】数式用!$AW$2:$AX$53,2,FALSE),【参考】数式用!$AT$2:$AV$2,0)),10)))</f>
        <v/>
      </c>
    </row>
    <row r="971" spans="1:31" ht="49.8" customHeight="1">
      <c r="A971" s="431">
        <f t="shared" si="16"/>
        <v>922</v>
      </c>
      <c r="B971" s="433"/>
      <c r="C971" s="434"/>
      <c r="D971" s="434"/>
      <c r="E971" s="434"/>
      <c r="F971" s="434"/>
      <c r="G971" s="434"/>
      <c r="H971" s="434"/>
      <c r="I971" s="434"/>
      <c r="J971" s="434"/>
      <c r="K971" s="435"/>
      <c r="L971" s="436"/>
      <c r="M971" s="437"/>
      <c r="N971" s="437"/>
      <c r="O971" s="437"/>
      <c r="P971" s="438"/>
      <c r="Q971" s="439"/>
      <c r="R971" s="440"/>
      <c r="S971" s="440"/>
      <c r="T971" s="440"/>
      <c r="U971" s="441"/>
      <c r="V971" s="257"/>
      <c r="W971" s="442"/>
      <c r="X971" s="442"/>
      <c r="Y971" s="442"/>
      <c r="Z971" s="443"/>
      <c r="AA971" s="443"/>
      <c r="AB971" s="443"/>
      <c r="AC971" s="317" t="str">
        <f>IFERROR(VLOOKUP(Z971,【参考】数式用!$A$4:$B$54,2,FALSE),"")</f>
        <v/>
      </c>
      <c r="AD971" s="209"/>
      <c r="AE971" s="208" t="str">
        <f>IF(B971="","",IF(AO971="総合事業","数式を削除して手入力",IFERROR(INDEX(【参考】数式用!$AT$3:$AV$452,MATCH(Q971&amp;V971,【参考】数式用!$AS$3:$AS$452,0),MATCH(VLOOKUP(Z971,【参考】数式用!$AW$2:$AX$53,2,FALSE),【参考】数式用!$AT$2:$AV$2,0)),10)))</f>
        <v/>
      </c>
    </row>
    <row r="972" spans="1:31" ht="49.8" customHeight="1">
      <c r="A972" s="431">
        <f t="shared" si="16"/>
        <v>923</v>
      </c>
      <c r="B972" s="433"/>
      <c r="C972" s="434"/>
      <c r="D972" s="434"/>
      <c r="E972" s="434"/>
      <c r="F972" s="434"/>
      <c r="G972" s="434"/>
      <c r="H972" s="434"/>
      <c r="I972" s="434"/>
      <c r="J972" s="434"/>
      <c r="K972" s="435"/>
      <c r="L972" s="436"/>
      <c r="M972" s="437"/>
      <c r="N972" s="437"/>
      <c r="O972" s="437"/>
      <c r="P972" s="438"/>
      <c r="Q972" s="439"/>
      <c r="R972" s="440"/>
      <c r="S972" s="440"/>
      <c r="T972" s="440"/>
      <c r="U972" s="441"/>
      <c r="V972" s="257"/>
      <c r="W972" s="442"/>
      <c r="X972" s="442"/>
      <c r="Y972" s="442"/>
      <c r="Z972" s="443"/>
      <c r="AA972" s="443"/>
      <c r="AB972" s="443"/>
      <c r="AC972" s="317" t="str">
        <f>IFERROR(VLOOKUP(Z972,【参考】数式用!$A$4:$B$54,2,FALSE),"")</f>
        <v/>
      </c>
      <c r="AD972" s="209"/>
      <c r="AE972" s="208" t="str">
        <f>IF(B972="","",IF(AO972="総合事業","数式を削除して手入力",IFERROR(INDEX(【参考】数式用!$AT$3:$AV$452,MATCH(Q972&amp;V972,【参考】数式用!$AS$3:$AS$452,0),MATCH(VLOOKUP(Z972,【参考】数式用!$AW$2:$AX$53,2,FALSE),【参考】数式用!$AT$2:$AV$2,0)),10)))</f>
        <v/>
      </c>
    </row>
    <row r="973" spans="1:31" ht="49.8" customHeight="1">
      <c r="A973" s="431">
        <f t="shared" si="16"/>
        <v>924</v>
      </c>
      <c r="B973" s="433"/>
      <c r="C973" s="434"/>
      <c r="D973" s="434"/>
      <c r="E973" s="434"/>
      <c r="F973" s="434"/>
      <c r="G973" s="434"/>
      <c r="H973" s="434"/>
      <c r="I973" s="434"/>
      <c r="J973" s="434"/>
      <c r="K973" s="435"/>
      <c r="L973" s="436"/>
      <c r="M973" s="437"/>
      <c r="N973" s="437"/>
      <c r="O973" s="437"/>
      <c r="P973" s="438"/>
      <c r="Q973" s="439"/>
      <c r="R973" s="440"/>
      <c r="S973" s="440"/>
      <c r="T973" s="440"/>
      <c r="U973" s="441"/>
      <c r="V973" s="257"/>
      <c r="W973" s="442"/>
      <c r="X973" s="442"/>
      <c r="Y973" s="442"/>
      <c r="Z973" s="443"/>
      <c r="AA973" s="443"/>
      <c r="AB973" s="443"/>
      <c r="AC973" s="317" t="str">
        <f>IFERROR(VLOOKUP(Z973,【参考】数式用!$A$4:$B$54,2,FALSE),"")</f>
        <v/>
      </c>
      <c r="AD973" s="209"/>
      <c r="AE973" s="208" t="str">
        <f>IF(B973="","",IF(AO973="総合事業","数式を削除して手入力",IFERROR(INDEX(【参考】数式用!$AT$3:$AV$452,MATCH(Q973&amp;V973,【参考】数式用!$AS$3:$AS$452,0),MATCH(VLOOKUP(Z973,【参考】数式用!$AW$2:$AX$53,2,FALSE),【参考】数式用!$AT$2:$AV$2,0)),10)))</f>
        <v/>
      </c>
    </row>
    <row r="974" spans="1:31" ht="49.8" customHeight="1">
      <c r="A974" s="431">
        <f t="shared" si="16"/>
        <v>925</v>
      </c>
      <c r="B974" s="433"/>
      <c r="C974" s="434"/>
      <c r="D974" s="434"/>
      <c r="E974" s="434"/>
      <c r="F974" s="434"/>
      <c r="G974" s="434"/>
      <c r="H974" s="434"/>
      <c r="I974" s="434"/>
      <c r="J974" s="434"/>
      <c r="K974" s="435"/>
      <c r="L974" s="436"/>
      <c r="M974" s="437"/>
      <c r="N974" s="437"/>
      <c r="O974" s="437"/>
      <c r="P974" s="438"/>
      <c r="Q974" s="439"/>
      <c r="R974" s="440"/>
      <c r="S974" s="440"/>
      <c r="T974" s="440"/>
      <c r="U974" s="441"/>
      <c r="V974" s="257"/>
      <c r="W974" s="442"/>
      <c r="X974" s="442"/>
      <c r="Y974" s="442"/>
      <c r="Z974" s="443"/>
      <c r="AA974" s="443"/>
      <c r="AB974" s="443"/>
      <c r="AC974" s="317" t="str">
        <f>IFERROR(VLOOKUP(Z974,【参考】数式用!$A$4:$B$54,2,FALSE),"")</f>
        <v/>
      </c>
      <c r="AD974" s="209"/>
      <c r="AE974" s="208" t="str">
        <f>IF(B974="","",IF(AO974="総合事業","数式を削除して手入力",IFERROR(INDEX(【参考】数式用!$AT$3:$AV$452,MATCH(Q974&amp;V974,【参考】数式用!$AS$3:$AS$452,0),MATCH(VLOOKUP(Z974,【参考】数式用!$AW$2:$AX$53,2,FALSE),【参考】数式用!$AT$2:$AV$2,0)),10)))</f>
        <v/>
      </c>
    </row>
    <row r="975" spans="1:31" ht="49.8" customHeight="1">
      <c r="A975" s="431">
        <f t="shared" si="16"/>
        <v>926</v>
      </c>
      <c r="B975" s="433"/>
      <c r="C975" s="434"/>
      <c r="D975" s="434"/>
      <c r="E975" s="434"/>
      <c r="F975" s="434"/>
      <c r="G975" s="434"/>
      <c r="H975" s="434"/>
      <c r="I975" s="434"/>
      <c r="J975" s="434"/>
      <c r="K975" s="435"/>
      <c r="L975" s="436"/>
      <c r="M975" s="437"/>
      <c r="N975" s="437"/>
      <c r="O975" s="437"/>
      <c r="P975" s="438"/>
      <c r="Q975" s="439"/>
      <c r="R975" s="440"/>
      <c r="S975" s="440"/>
      <c r="T975" s="440"/>
      <c r="U975" s="441"/>
      <c r="V975" s="257"/>
      <c r="W975" s="442"/>
      <c r="X975" s="442"/>
      <c r="Y975" s="442"/>
      <c r="Z975" s="443"/>
      <c r="AA975" s="443"/>
      <c r="AB975" s="443"/>
      <c r="AC975" s="317" t="str">
        <f>IFERROR(VLOOKUP(Z975,【参考】数式用!$A$4:$B$54,2,FALSE),"")</f>
        <v/>
      </c>
      <c r="AD975" s="209"/>
      <c r="AE975" s="208" t="str">
        <f>IF(B975="","",IF(AO975="総合事業","数式を削除して手入力",IFERROR(INDEX(【参考】数式用!$AT$3:$AV$452,MATCH(Q975&amp;V975,【参考】数式用!$AS$3:$AS$452,0),MATCH(VLOOKUP(Z975,【参考】数式用!$AW$2:$AX$53,2,FALSE),【参考】数式用!$AT$2:$AV$2,0)),10)))</f>
        <v/>
      </c>
    </row>
    <row r="976" spans="1:31" ht="49.8" customHeight="1">
      <c r="A976" s="431">
        <f t="shared" si="16"/>
        <v>927</v>
      </c>
      <c r="B976" s="433"/>
      <c r="C976" s="434"/>
      <c r="D976" s="434"/>
      <c r="E976" s="434"/>
      <c r="F976" s="434"/>
      <c r="G976" s="434"/>
      <c r="H976" s="434"/>
      <c r="I976" s="434"/>
      <c r="J976" s="434"/>
      <c r="K976" s="435"/>
      <c r="L976" s="436"/>
      <c r="M976" s="437"/>
      <c r="N976" s="437"/>
      <c r="O976" s="437"/>
      <c r="P976" s="438"/>
      <c r="Q976" s="439"/>
      <c r="R976" s="440"/>
      <c r="S976" s="440"/>
      <c r="T976" s="440"/>
      <c r="U976" s="441"/>
      <c r="V976" s="257"/>
      <c r="W976" s="442"/>
      <c r="X976" s="442"/>
      <c r="Y976" s="442"/>
      <c r="Z976" s="443"/>
      <c r="AA976" s="443"/>
      <c r="AB976" s="443"/>
      <c r="AC976" s="317" t="str">
        <f>IFERROR(VLOOKUP(Z976,【参考】数式用!$A$4:$B$54,2,FALSE),"")</f>
        <v/>
      </c>
      <c r="AD976" s="209"/>
      <c r="AE976" s="208" t="str">
        <f>IF(B976="","",IF(AO976="総合事業","数式を削除して手入力",IFERROR(INDEX(【参考】数式用!$AT$3:$AV$452,MATCH(Q976&amp;V976,【参考】数式用!$AS$3:$AS$452,0),MATCH(VLOOKUP(Z976,【参考】数式用!$AW$2:$AX$53,2,FALSE),【参考】数式用!$AT$2:$AV$2,0)),10)))</f>
        <v/>
      </c>
    </row>
    <row r="977" spans="1:31" ht="49.8" customHeight="1">
      <c r="A977" s="431">
        <f t="shared" si="16"/>
        <v>928</v>
      </c>
      <c r="B977" s="433"/>
      <c r="C977" s="434"/>
      <c r="D977" s="434"/>
      <c r="E977" s="434"/>
      <c r="F977" s="434"/>
      <c r="G977" s="434"/>
      <c r="H977" s="434"/>
      <c r="I977" s="434"/>
      <c r="J977" s="434"/>
      <c r="K977" s="435"/>
      <c r="L977" s="436"/>
      <c r="M977" s="437"/>
      <c r="N977" s="437"/>
      <c r="O977" s="437"/>
      <c r="P977" s="438"/>
      <c r="Q977" s="439"/>
      <c r="R977" s="440"/>
      <c r="S977" s="440"/>
      <c r="T977" s="440"/>
      <c r="U977" s="441"/>
      <c r="V977" s="257"/>
      <c r="W977" s="442"/>
      <c r="X977" s="442"/>
      <c r="Y977" s="442"/>
      <c r="Z977" s="443"/>
      <c r="AA977" s="443"/>
      <c r="AB977" s="443"/>
      <c r="AC977" s="317" t="str">
        <f>IFERROR(VLOOKUP(Z977,【参考】数式用!$A$4:$B$54,2,FALSE),"")</f>
        <v/>
      </c>
      <c r="AD977" s="209"/>
      <c r="AE977" s="208" t="str">
        <f>IF(B977="","",IF(AO977="総合事業","数式を削除して手入力",IFERROR(INDEX(【参考】数式用!$AT$3:$AV$452,MATCH(Q977&amp;V977,【参考】数式用!$AS$3:$AS$452,0),MATCH(VLOOKUP(Z977,【参考】数式用!$AW$2:$AX$53,2,FALSE),【参考】数式用!$AT$2:$AV$2,0)),10)))</f>
        <v/>
      </c>
    </row>
    <row r="978" spans="1:31" ht="49.8" customHeight="1">
      <c r="A978" s="431">
        <f t="shared" si="16"/>
        <v>929</v>
      </c>
      <c r="B978" s="433"/>
      <c r="C978" s="434"/>
      <c r="D978" s="434"/>
      <c r="E978" s="434"/>
      <c r="F978" s="434"/>
      <c r="G978" s="434"/>
      <c r="H978" s="434"/>
      <c r="I978" s="434"/>
      <c r="J978" s="434"/>
      <c r="K978" s="435"/>
      <c r="L978" s="436"/>
      <c r="M978" s="437"/>
      <c r="N978" s="437"/>
      <c r="O978" s="437"/>
      <c r="P978" s="438"/>
      <c r="Q978" s="439"/>
      <c r="R978" s="440"/>
      <c r="S978" s="440"/>
      <c r="T978" s="440"/>
      <c r="U978" s="441"/>
      <c r="V978" s="257"/>
      <c r="W978" s="442"/>
      <c r="X978" s="442"/>
      <c r="Y978" s="442"/>
      <c r="Z978" s="443"/>
      <c r="AA978" s="443"/>
      <c r="AB978" s="443"/>
      <c r="AC978" s="317" t="str">
        <f>IFERROR(VLOOKUP(Z978,【参考】数式用!$A$4:$B$54,2,FALSE),"")</f>
        <v/>
      </c>
      <c r="AD978" s="209"/>
      <c r="AE978" s="208" t="str">
        <f>IF(B978="","",IF(AO978="総合事業","数式を削除して手入力",IFERROR(INDEX(【参考】数式用!$AT$3:$AV$452,MATCH(Q978&amp;V978,【参考】数式用!$AS$3:$AS$452,0),MATCH(VLOOKUP(Z978,【参考】数式用!$AW$2:$AX$53,2,FALSE),【参考】数式用!$AT$2:$AV$2,0)),10)))</f>
        <v/>
      </c>
    </row>
    <row r="979" spans="1:31" ht="49.8" customHeight="1">
      <c r="A979" s="431">
        <f t="shared" si="16"/>
        <v>930</v>
      </c>
      <c r="B979" s="433"/>
      <c r="C979" s="434"/>
      <c r="D979" s="434"/>
      <c r="E979" s="434"/>
      <c r="F979" s="434"/>
      <c r="G979" s="434"/>
      <c r="H979" s="434"/>
      <c r="I979" s="434"/>
      <c r="J979" s="434"/>
      <c r="K979" s="435"/>
      <c r="L979" s="436"/>
      <c r="M979" s="437"/>
      <c r="N979" s="437"/>
      <c r="O979" s="437"/>
      <c r="P979" s="438"/>
      <c r="Q979" s="439"/>
      <c r="R979" s="440"/>
      <c r="S979" s="440"/>
      <c r="T979" s="440"/>
      <c r="U979" s="441"/>
      <c r="V979" s="257"/>
      <c r="W979" s="442"/>
      <c r="X979" s="442"/>
      <c r="Y979" s="442"/>
      <c r="Z979" s="443"/>
      <c r="AA979" s="443"/>
      <c r="AB979" s="443"/>
      <c r="AC979" s="317" t="str">
        <f>IFERROR(VLOOKUP(Z979,【参考】数式用!$A$4:$B$54,2,FALSE),"")</f>
        <v/>
      </c>
      <c r="AD979" s="209"/>
      <c r="AE979" s="208" t="str">
        <f>IF(B979="","",IF(AO979="総合事業","数式を削除して手入力",IFERROR(INDEX(【参考】数式用!$AT$3:$AV$452,MATCH(Q979&amp;V979,【参考】数式用!$AS$3:$AS$452,0),MATCH(VLOOKUP(Z979,【参考】数式用!$AW$2:$AX$53,2,FALSE),【参考】数式用!$AT$2:$AV$2,0)),10)))</f>
        <v/>
      </c>
    </row>
    <row r="980" spans="1:31" ht="49.8" customHeight="1">
      <c r="A980" s="431">
        <f t="shared" si="16"/>
        <v>931</v>
      </c>
      <c r="B980" s="433"/>
      <c r="C980" s="434"/>
      <c r="D980" s="434"/>
      <c r="E980" s="434"/>
      <c r="F980" s="434"/>
      <c r="G980" s="434"/>
      <c r="H980" s="434"/>
      <c r="I980" s="434"/>
      <c r="J980" s="434"/>
      <c r="K980" s="435"/>
      <c r="L980" s="436"/>
      <c r="M980" s="437"/>
      <c r="N980" s="437"/>
      <c r="O980" s="437"/>
      <c r="P980" s="438"/>
      <c r="Q980" s="439"/>
      <c r="R980" s="440"/>
      <c r="S980" s="440"/>
      <c r="T980" s="440"/>
      <c r="U980" s="441"/>
      <c r="V980" s="257"/>
      <c r="W980" s="442"/>
      <c r="X980" s="442"/>
      <c r="Y980" s="442"/>
      <c r="Z980" s="443"/>
      <c r="AA980" s="443"/>
      <c r="AB980" s="443"/>
      <c r="AC980" s="317" t="str">
        <f>IFERROR(VLOOKUP(Z980,【参考】数式用!$A$4:$B$54,2,FALSE),"")</f>
        <v/>
      </c>
      <c r="AD980" s="209"/>
      <c r="AE980" s="208" t="str">
        <f>IF(B980="","",IF(AO980="総合事業","数式を削除して手入力",IFERROR(INDEX(【参考】数式用!$AT$3:$AV$452,MATCH(Q980&amp;V980,【参考】数式用!$AS$3:$AS$452,0),MATCH(VLOOKUP(Z980,【参考】数式用!$AW$2:$AX$53,2,FALSE),【参考】数式用!$AT$2:$AV$2,0)),10)))</f>
        <v/>
      </c>
    </row>
    <row r="981" spans="1:31" ht="49.8" customHeight="1">
      <c r="A981" s="431">
        <f t="shared" si="16"/>
        <v>932</v>
      </c>
      <c r="B981" s="433"/>
      <c r="C981" s="434"/>
      <c r="D981" s="434"/>
      <c r="E981" s="434"/>
      <c r="F981" s="434"/>
      <c r="G981" s="434"/>
      <c r="H981" s="434"/>
      <c r="I981" s="434"/>
      <c r="J981" s="434"/>
      <c r="K981" s="435"/>
      <c r="L981" s="436"/>
      <c r="M981" s="437"/>
      <c r="N981" s="437"/>
      <c r="O981" s="437"/>
      <c r="P981" s="438"/>
      <c r="Q981" s="439"/>
      <c r="R981" s="440"/>
      <c r="S981" s="440"/>
      <c r="T981" s="440"/>
      <c r="U981" s="441"/>
      <c r="V981" s="257"/>
      <c r="W981" s="442"/>
      <c r="X981" s="442"/>
      <c r="Y981" s="442"/>
      <c r="Z981" s="443"/>
      <c r="AA981" s="443"/>
      <c r="AB981" s="443"/>
      <c r="AC981" s="317" t="str">
        <f>IFERROR(VLOOKUP(Z981,【参考】数式用!$A$4:$B$54,2,FALSE),"")</f>
        <v/>
      </c>
      <c r="AD981" s="209"/>
      <c r="AE981" s="208" t="str">
        <f>IF(B981="","",IF(AO981="総合事業","数式を削除して手入力",IFERROR(INDEX(【参考】数式用!$AT$3:$AV$452,MATCH(Q981&amp;V981,【参考】数式用!$AS$3:$AS$452,0),MATCH(VLOOKUP(Z981,【参考】数式用!$AW$2:$AX$53,2,FALSE),【参考】数式用!$AT$2:$AV$2,0)),10)))</f>
        <v/>
      </c>
    </row>
    <row r="982" spans="1:31" ht="49.8" customHeight="1">
      <c r="A982" s="431">
        <f t="shared" ref="A982:A1045" si="17">A981+1</f>
        <v>933</v>
      </c>
      <c r="B982" s="433"/>
      <c r="C982" s="434"/>
      <c r="D982" s="434"/>
      <c r="E982" s="434"/>
      <c r="F982" s="434"/>
      <c r="G982" s="434"/>
      <c r="H982" s="434"/>
      <c r="I982" s="434"/>
      <c r="J982" s="434"/>
      <c r="K982" s="435"/>
      <c r="L982" s="436"/>
      <c r="M982" s="437"/>
      <c r="N982" s="437"/>
      <c r="O982" s="437"/>
      <c r="P982" s="438"/>
      <c r="Q982" s="439"/>
      <c r="R982" s="440"/>
      <c r="S982" s="440"/>
      <c r="T982" s="440"/>
      <c r="U982" s="441"/>
      <c r="V982" s="257"/>
      <c r="W982" s="442"/>
      <c r="X982" s="442"/>
      <c r="Y982" s="442"/>
      <c r="Z982" s="443"/>
      <c r="AA982" s="443"/>
      <c r="AB982" s="443"/>
      <c r="AC982" s="317" t="str">
        <f>IFERROR(VLOOKUP(Z982,【参考】数式用!$A$4:$B$54,2,FALSE),"")</f>
        <v/>
      </c>
      <c r="AD982" s="209"/>
      <c r="AE982" s="208" t="str">
        <f>IF(B982="","",IF(AO982="総合事業","数式を削除して手入力",IFERROR(INDEX(【参考】数式用!$AT$3:$AV$452,MATCH(Q982&amp;V982,【参考】数式用!$AS$3:$AS$452,0),MATCH(VLOOKUP(Z982,【参考】数式用!$AW$2:$AX$53,2,FALSE),【参考】数式用!$AT$2:$AV$2,0)),10)))</f>
        <v/>
      </c>
    </row>
    <row r="983" spans="1:31" ht="49.8" customHeight="1">
      <c r="A983" s="431">
        <f t="shared" si="17"/>
        <v>934</v>
      </c>
      <c r="B983" s="433"/>
      <c r="C983" s="434"/>
      <c r="D983" s="434"/>
      <c r="E983" s="434"/>
      <c r="F983" s="434"/>
      <c r="G983" s="434"/>
      <c r="H983" s="434"/>
      <c r="I983" s="434"/>
      <c r="J983" s="434"/>
      <c r="K983" s="435"/>
      <c r="L983" s="436"/>
      <c r="M983" s="437"/>
      <c r="N983" s="437"/>
      <c r="O983" s="437"/>
      <c r="P983" s="438"/>
      <c r="Q983" s="439"/>
      <c r="R983" s="440"/>
      <c r="S983" s="440"/>
      <c r="T983" s="440"/>
      <c r="U983" s="441"/>
      <c r="V983" s="257"/>
      <c r="W983" s="442"/>
      <c r="X983" s="442"/>
      <c r="Y983" s="442"/>
      <c r="Z983" s="443"/>
      <c r="AA983" s="443"/>
      <c r="AB983" s="443"/>
      <c r="AC983" s="317" t="str">
        <f>IFERROR(VLOOKUP(Z983,【参考】数式用!$A$4:$B$54,2,FALSE),"")</f>
        <v/>
      </c>
      <c r="AD983" s="209"/>
      <c r="AE983" s="208" t="str">
        <f>IF(B983="","",IF(AO983="総合事業","数式を削除して手入力",IFERROR(INDEX(【参考】数式用!$AT$3:$AV$452,MATCH(Q983&amp;V983,【参考】数式用!$AS$3:$AS$452,0),MATCH(VLOOKUP(Z983,【参考】数式用!$AW$2:$AX$53,2,FALSE),【参考】数式用!$AT$2:$AV$2,0)),10)))</f>
        <v/>
      </c>
    </row>
    <row r="984" spans="1:31" ht="49.8" customHeight="1">
      <c r="A984" s="431">
        <f t="shared" si="17"/>
        <v>935</v>
      </c>
      <c r="B984" s="433"/>
      <c r="C984" s="434"/>
      <c r="D984" s="434"/>
      <c r="E984" s="434"/>
      <c r="F984" s="434"/>
      <c r="G984" s="434"/>
      <c r="H984" s="434"/>
      <c r="I984" s="434"/>
      <c r="J984" s="434"/>
      <c r="K984" s="435"/>
      <c r="L984" s="436"/>
      <c r="M984" s="437"/>
      <c r="N984" s="437"/>
      <c r="O984" s="437"/>
      <c r="P984" s="438"/>
      <c r="Q984" s="439"/>
      <c r="R984" s="440"/>
      <c r="S984" s="440"/>
      <c r="T984" s="440"/>
      <c r="U984" s="441"/>
      <c r="V984" s="257"/>
      <c r="W984" s="442"/>
      <c r="X984" s="442"/>
      <c r="Y984" s="442"/>
      <c r="Z984" s="443"/>
      <c r="AA984" s="443"/>
      <c r="AB984" s="443"/>
      <c r="AC984" s="317" t="str">
        <f>IFERROR(VLOOKUP(Z984,【参考】数式用!$A$4:$B$54,2,FALSE),"")</f>
        <v/>
      </c>
      <c r="AD984" s="209"/>
      <c r="AE984" s="208" t="str">
        <f>IF(B984="","",IF(AO984="総合事業","数式を削除して手入力",IFERROR(INDEX(【参考】数式用!$AT$3:$AV$452,MATCH(Q984&amp;V984,【参考】数式用!$AS$3:$AS$452,0),MATCH(VLOOKUP(Z984,【参考】数式用!$AW$2:$AX$53,2,FALSE),【参考】数式用!$AT$2:$AV$2,0)),10)))</f>
        <v/>
      </c>
    </row>
    <row r="985" spans="1:31" ht="49.8" customHeight="1">
      <c r="A985" s="431">
        <f t="shared" si="17"/>
        <v>936</v>
      </c>
      <c r="B985" s="433"/>
      <c r="C985" s="434"/>
      <c r="D985" s="434"/>
      <c r="E985" s="434"/>
      <c r="F985" s="434"/>
      <c r="G985" s="434"/>
      <c r="H985" s="434"/>
      <c r="I985" s="434"/>
      <c r="J985" s="434"/>
      <c r="K985" s="435"/>
      <c r="L985" s="436"/>
      <c r="M985" s="437"/>
      <c r="N985" s="437"/>
      <c r="O985" s="437"/>
      <c r="P985" s="438"/>
      <c r="Q985" s="439"/>
      <c r="R985" s="440"/>
      <c r="S985" s="440"/>
      <c r="T985" s="440"/>
      <c r="U985" s="441"/>
      <c r="V985" s="257"/>
      <c r="W985" s="442"/>
      <c r="X985" s="442"/>
      <c r="Y985" s="442"/>
      <c r="Z985" s="443"/>
      <c r="AA985" s="443"/>
      <c r="AB985" s="443"/>
      <c r="AC985" s="317" t="str">
        <f>IFERROR(VLOOKUP(Z985,【参考】数式用!$A$4:$B$54,2,FALSE),"")</f>
        <v/>
      </c>
      <c r="AD985" s="209"/>
      <c r="AE985" s="208" t="str">
        <f>IF(B985="","",IF(AO985="総合事業","数式を削除して手入力",IFERROR(INDEX(【参考】数式用!$AT$3:$AV$452,MATCH(Q985&amp;V985,【参考】数式用!$AS$3:$AS$452,0),MATCH(VLOOKUP(Z985,【参考】数式用!$AW$2:$AX$53,2,FALSE),【参考】数式用!$AT$2:$AV$2,0)),10)))</f>
        <v/>
      </c>
    </row>
    <row r="986" spans="1:31" ht="49.8" customHeight="1">
      <c r="A986" s="431">
        <f t="shared" si="17"/>
        <v>937</v>
      </c>
      <c r="B986" s="433"/>
      <c r="C986" s="434"/>
      <c r="D986" s="434"/>
      <c r="E986" s="434"/>
      <c r="F986" s="434"/>
      <c r="G986" s="434"/>
      <c r="H986" s="434"/>
      <c r="I986" s="434"/>
      <c r="J986" s="434"/>
      <c r="K986" s="435"/>
      <c r="L986" s="436"/>
      <c r="M986" s="437"/>
      <c r="N986" s="437"/>
      <c r="O986" s="437"/>
      <c r="P986" s="438"/>
      <c r="Q986" s="439"/>
      <c r="R986" s="440"/>
      <c r="S986" s="440"/>
      <c r="T986" s="440"/>
      <c r="U986" s="441"/>
      <c r="V986" s="257"/>
      <c r="W986" s="442"/>
      <c r="X986" s="442"/>
      <c r="Y986" s="442"/>
      <c r="Z986" s="443"/>
      <c r="AA986" s="443"/>
      <c r="AB986" s="443"/>
      <c r="AC986" s="317" t="str">
        <f>IFERROR(VLOOKUP(Z986,【参考】数式用!$A$4:$B$54,2,FALSE),"")</f>
        <v/>
      </c>
      <c r="AD986" s="209"/>
      <c r="AE986" s="208" t="str">
        <f>IF(B986="","",IF(AO986="総合事業","数式を削除して手入力",IFERROR(INDEX(【参考】数式用!$AT$3:$AV$452,MATCH(Q986&amp;V986,【参考】数式用!$AS$3:$AS$452,0),MATCH(VLOOKUP(Z986,【参考】数式用!$AW$2:$AX$53,2,FALSE),【参考】数式用!$AT$2:$AV$2,0)),10)))</f>
        <v/>
      </c>
    </row>
    <row r="987" spans="1:31" ht="49.8" customHeight="1">
      <c r="A987" s="431">
        <f t="shared" si="17"/>
        <v>938</v>
      </c>
      <c r="B987" s="433"/>
      <c r="C987" s="434"/>
      <c r="D987" s="434"/>
      <c r="E987" s="434"/>
      <c r="F987" s="434"/>
      <c r="G987" s="434"/>
      <c r="H987" s="434"/>
      <c r="I987" s="434"/>
      <c r="J987" s="434"/>
      <c r="K987" s="435"/>
      <c r="L987" s="436"/>
      <c r="M987" s="437"/>
      <c r="N987" s="437"/>
      <c r="O987" s="437"/>
      <c r="P987" s="438"/>
      <c r="Q987" s="439"/>
      <c r="R987" s="440"/>
      <c r="S987" s="440"/>
      <c r="T987" s="440"/>
      <c r="U987" s="441"/>
      <c r="V987" s="257"/>
      <c r="W987" s="442"/>
      <c r="X987" s="442"/>
      <c r="Y987" s="442"/>
      <c r="Z987" s="443"/>
      <c r="AA987" s="443"/>
      <c r="AB987" s="443"/>
      <c r="AC987" s="317" t="str">
        <f>IFERROR(VLOOKUP(Z987,【参考】数式用!$A$4:$B$54,2,FALSE),"")</f>
        <v/>
      </c>
      <c r="AD987" s="209"/>
      <c r="AE987" s="208" t="str">
        <f>IF(B987="","",IF(AO987="総合事業","数式を削除して手入力",IFERROR(INDEX(【参考】数式用!$AT$3:$AV$452,MATCH(Q987&amp;V987,【参考】数式用!$AS$3:$AS$452,0),MATCH(VLOOKUP(Z987,【参考】数式用!$AW$2:$AX$53,2,FALSE),【参考】数式用!$AT$2:$AV$2,0)),10)))</f>
        <v/>
      </c>
    </row>
    <row r="988" spans="1:31" ht="49.8" customHeight="1">
      <c r="A988" s="431">
        <f t="shared" si="17"/>
        <v>939</v>
      </c>
      <c r="B988" s="433"/>
      <c r="C988" s="434"/>
      <c r="D988" s="434"/>
      <c r="E988" s="434"/>
      <c r="F988" s="434"/>
      <c r="G988" s="434"/>
      <c r="H988" s="434"/>
      <c r="I988" s="434"/>
      <c r="J988" s="434"/>
      <c r="K988" s="435"/>
      <c r="L988" s="436"/>
      <c r="M988" s="437"/>
      <c r="N988" s="437"/>
      <c r="O988" s="437"/>
      <c r="P988" s="438"/>
      <c r="Q988" s="439"/>
      <c r="R988" s="440"/>
      <c r="S988" s="440"/>
      <c r="T988" s="440"/>
      <c r="U988" s="441"/>
      <c r="V988" s="257"/>
      <c r="W988" s="442"/>
      <c r="X988" s="442"/>
      <c r="Y988" s="442"/>
      <c r="Z988" s="443"/>
      <c r="AA988" s="443"/>
      <c r="AB988" s="443"/>
      <c r="AC988" s="317" t="str">
        <f>IFERROR(VLOOKUP(Z988,【参考】数式用!$A$4:$B$54,2,FALSE),"")</f>
        <v/>
      </c>
      <c r="AD988" s="209"/>
      <c r="AE988" s="208" t="str">
        <f>IF(B988="","",IF(AO988="総合事業","数式を削除して手入力",IFERROR(INDEX(【参考】数式用!$AT$3:$AV$452,MATCH(Q988&amp;V988,【参考】数式用!$AS$3:$AS$452,0),MATCH(VLOOKUP(Z988,【参考】数式用!$AW$2:$AX$53,2,FALSE),【参考】数式用!$AT$2:$AV$2,0)),10)))</f>
        <v/>
      </c>
    </row>
    <row r="989" spans="1:31" ht="49.8" customHeight="1">
      <c r="A989" s="431">
        <f t="shared" si="17"/>
        <v>940</v>
      </c>
      <c r="B989" s="433"/>
      <c r="C989" s="434"/>
      <c r="D989" s="434"/>
      <c r="E989" s="434"/>
      <c r="F989" s="434"/>
      <c r="G989" s="434"/>
      <c r="H989" s="434"/>
      <c r="I989" s="434"/>
      <c r="J989" s="434"/>
      <c r="K989" s="435"/>
      <c r="L989" s="436"/>
      <c r="M989" s="437"/>
      <c r="N989" s="437"/>
      <c r="O989" s="437"/>
      <c r="P989" s="438"/>
      <c r="Q989" s="439"/>
      <c r="R989" s="440"/>
      <c r="S989" s="440"/>
      <c r="T989" s="440"/>
      <c r="U989" s="441"/>
      <c r="V989" s="257"/>
      <c r="W989" s="442"/>
      <c r="X989" s="442"/>
      <c r="Y989" s="442"/>
      <c r="Z989" s="443"/>
      <c r="AA989" s="443"/>
      <c r="AB989" s="443"/>
      <c r="AC989" s="317" t="str">
        <f>IFERROR(VLOOKUP(Z989,【参考】数式用!$A$4:$B$54,2,FALSE),"")</f>
        <v/>
      </c>
      <c r="AD989" s="209"/>
      <c r="AE989" s="208" t="str">
        <f>IF(B989="","",IF(AO989="総合事業","数式を削除して手入力",IFERROR(INDEX(【参考】数式用!$AT$3:$AV$452,MATCH(Q989&amp;V989,【参考】数式用!$AS$3:$AS$452,0),MATCH(VLOOKUP(Z989,【参考】数式用!$AW$2:$AX$53,2,FALSE),【参考】数式用!$AT$2:$AV$2,0)),10)))</f>
        <v/>
      </c>
    </row>
    <row r="990" spans="1:31" ht="49.8" customHeight="1">
      <c r="A990" s="431">
        <f t="shared" si="17"/>
        <v>941</v>
      </c>
      <c r="B990" s="433"/>
      <c r="C990" s="434"/>
      <c r="D990" s="434"/>
      <c r="E990" s="434"/>
      <c r="F990" s="434"/>
      <c r="G990" s="434"/>
      <c r="H990" s="434"/>
      <c r="I990" s="434"/>
      <c r="J990" s="434"/>
      <c r="K990" s="435"/>
      <c r="L990" s="436"/>
      <c r="M990" s="437"/>
      <c r="N990" s="437"/>
      <c r="O990" s="437"/>
      <c r="P990" s="438"/>
      <c r="Q990" s="439"/>
      <c r="R990" s="440"/>
      <c r="S990" s="440"/>
      <c r="T990" s="440"/>
      <c r="U990" s="441"/>
      <c r="V990" s="257"/>
      <c r="W990" s="442"/>
      <c r="X990" s="442"/>
      <c r="Y990" s="442"/>
      <c r="Z990" s="443"/>
      <c r="AA990" s="443"/>
      <c r="AB990" s="443"/>
      <c r="AC990" s="317" t="str">
        <f>IFERROR(VLOOKUP(Z990,【参考】数式用!$A$4:$B$54,2,FALSE),"")</f>
        <v/>
      </c>
      <c r="AD990" s="209"/>
      <c r="AE990" s="208" t="str">
        <f>IF(B990="","",IF(AO990="総合事業","数式を削除して手入力",IFERROR(INDEX(【参考】数式用!$AT$3:$AV$452,MATCH(Q990&amp;V990,【参考】数式用!$AS$3:$AS$452,0),MATCH(VLOOKUP(Z990,【参考】数式用!$AW$2:$AX$53,2,FALSE),【参考】数式用!$AT$2:$AV$2,0)),10)))</f>
        <v/>
      </c>
    </row>
    <row r="991" spans="1:31" ht="49.8" customHeight="1">
      <c r="A991" s="431">
        <f t="shared" si="17"/>
        <v>942</v>
      </c>
      <c r="B991" s="433"/>
      <c r="C991" s="434"/>
      <c r="D991" s="434"/>
      <c r="E991" s="434"/>
      <c r="F991" s="434"/>
      <c r="G991" s="434"/>
      <c r="H991" s="434"/>
      <c r="I991" s="434"/>
      <c r="J991" s="434"/>
      <c r="K991" s="435"/>
      <c r="L991" s="436"/>
      <c r="M991" s="437"/>
      <c r="N991" s="437"/>
      <c r="O991" s="437"/>
      <c r="P991" s="438"/>
      <c r="Q991" s="439"/>
      <c r="R991" s="440"/>
      <c r="S991" s="440"/>
      <c r="T991" s="440"/>
      <c r="U991" s="441"/>
      <c r="V991" s="257"/>
      <c r="W991" s="442"/>
      <c r="X991" s="442"/>
      <c r="Y991" s="442"/>
      <c r="Z991" s="443"/>
      <c r="AA991" s="443"/>
      <c r="AB991" s="443"/>
      <c r="AC991" s="317" t="str">
        <f>IFERROR(VLOOKUP(Z991,【参考】数式用!$A$4:$B$54,2,FALSE),"")</f>
        <v/>
      </c>
      <c r="AD991" s="209"/>
      <c r="AE991" s="208" t="str">
        <f>IF(B991="","",IF(AO991="総合事業","数式を削除して手入力",IFERROR(INDEX(【参考】数式用!$AT$3:$AV$452,MATCH(Q991&amp;V991,【参考】数式用!$AS$3:$AS$452,0),MATCH(VLOOKUP(Z991,【参考】数式用!$AW$2:$AX$53,2,FALSE),【参考】数式用!$AT$2:$AV$2,0)),10)))</f>
        <v/>
      </c>
    </row>
    <row r="992" spans="1:31" ht="49.8" customHeight="1">
      <c r="A992" s="431">
        <f t="shared" si="17"/>
        <v>943</v>
      </c>
      <c r="B992" s="447"/>
      <c r="C992" s="448"/>
      <c r="D992" s="448"/>
      <c r="E992" s="448"/>
      <c r="F992" s="448"/>
      <c r="G992" s="448"/>
      <c r="H992" s="448"/>
      <c r="I992" s="448"/>
      <c r="J992" s="448"/>
      <c r="K992" s="448"/>
      <c r="L992" s="436"/>
      <c r="M992" s="437"/>
      <c r="N992" s="437"/>
      <c r="O992" s="437"/>
      <c r="P992" s="438"/>
      <c r="Q992" s="439"/>
      <c r="R992" s="440"/>
      <c r="S992" s="440"/>
      <c r="T992" s="440"/>
      <c r="U992" s="441"/>
      <c r="V992" s="257"/>
      <c r="W992" s="444"/>
      <c r="X992" s="445"/>
      <c r="Y992" s="446"/>
      <c r="Z992" s="443"/>
      <c r="AA992" s="443"/>
      <c r="AB992" s="443"/>
      <c r="AC992" s="317" t="str">
        <f>IFERROR(VLOOKUP(Z992,【参考】数式用!$A$4:$B$54,2,FALSE),"")</f>
        <v/>
      </c>
      <c r="AD992" s="209"/>
      <c r="AE992" s="208" t="str">
        <f>IF(B992="","",IF(AO992="総合事業","数式を削除して手入力",IFERROR(INDEX(【参考】数式用!$AT$3:$AV$452,MATCH(Q992&amp;V992,【参考】数式用!$AS$3:$AS$452,0),MATCH(VLOOKUP(Z992,【参考】数式用!$AW$2:$AX$53,2,FALSE),【参考】数式用!$AT$2:$AV$2,0)),10)))</f>
        <v/>
      </c>
    </row>
    <row r="993" spans="1:31" ht="49.8" customHeight="1">
      <c r="A993" s="431">
        <f t="shared" si="17"/>
        <v>944</v>
      </c>
      <c r="B993" s="447"/>
      <c r="C993" s="448"/>
      <c r="D993" s="448"/>
      <c r="E993" s="448"/>
      <c r="F993" s="448"/>
      <c r="G993" s="448"/>
      <c r="H993" s="448"/>
      <c r="I993" s="448"/>
      <c r="J993" s="448"/>
      <c r="K993" s="448"/>
      <c r="L993" s="436"/>
      <c r="M993" s="437"/>
      <c r="N993" s="437"/>
      <c r="O993" s="437"/>
      <c r="P993" s="438"/>
      <c r="Q993" s="439"/>
      <c r="R993" s="440"/>
      <c r="S993" s="440"/>
      <c r="T993" s="440"/>
      <c r="U993" s="441"/>
      <c r="V993" s="257"/>
      <c r="W993" s="444"/>
      <c r="X993" s="445"/>
      <c r="Y993" s="446"/>
      <c r="Z993" s="443"/>
      <c r="AA993" s="443"/>
      <c r="AB993" s="443"/>
      <c r="AC993" s="317" t="str">
        <f>IFERROR(VLOOKUP(Z993,【参考】数式用!$A$4:$B$54,2,FALSE),"")</f>
        <v/>
      </c>
      <c r="AD993" s="209"/>
      <c r="AE993" s="208" t="str">
        <f>IF(B993="","",IF(AO993="総合事業","数式を削除して手入力",IFERROR(INDEX(【参考】数式用!$AT$3:$AV$452,MATCH(Q993&amp;V993,【参考】数式用!$AS$3:$AS$452,0),MATCH(VLOOKUP(Z993,【参考】数式用!$AW$2:$AX$53,2,FALSE),【参考】数式用!$AT$2:$AV$2,0)),10)))</f>
        <v/>
      </c>
    </row>
    <row r="994" spans="1:31" ht="49.8" customHeight="1">
      <c r="A994" s="431">
        <f t="shared" si="17"/>
        <v>945</v>
      </c>
      <c r="B994" s="447"/>
      <c r="C994" s="448"/>
      <c r="D994" s="448"/>
      <c r="E994" s="448"/>
      <c r="F994" s="448"/>
      <c r="G994" s="448"/>
      <c r="H994" s="448"/>
      <c r="I994" s="448"/>
      <c r="J994" s="448"/>
      <c r="K994" s="448"/>
      <c r="L994" s="436"/>
      <c r="M994" s="437"/>
      <c r="N994" s="437"/>
      <c r="O994" s="437"/>
      <c r="P994" s="438"/>
      <c r="Q994" s="439"/>
      <c r="R994" s="440"/>
      <c r="S994" s="440"/>
      <c r="T994" s="440"/>
      <c r="U994" s="441"/>
      <c r="V994" s="257"/>
      <c r="W994" s="444"/>
      <c r="X994" s="445"/>
      <c r="Y994" s="446"/>
      <c r="Z994" s="443"/>
      <c r="AA994" s="443"/>
      <c r="AB994" s="443"/>
      <c r="AC994" s="317" t="str">
        <f>IFERROR(VLOOKUP(Z994,【参考】数式用!$A$4:$B$54,2,FALSE),"")</f>
        <v/>
      </c>
      <c r="AD994" s="209"/>
      <c r="AE994" s="208" t="str">
        <f>IF(B994="","",IF(AO994="総合事業","数式を削除して手入力",IFERROR(INDEX(【参考】数式用!$AT$3:$AV$452,MATCH(Q994&amp;V994,【参考】数式用!$AS$3:$AS$452,0),MATCH(VLOOKUP(Z994,【参考】数式用!$AW$2:$AX$53,2,FALSE),【参考】数式用!$AT$2:$AV$2,0)),10)))</f>
        <v/>
      </c>
    </row>
    <row r="995" spans="1:31" ht="49.8" customHeight="1">
      <c r="A995" s="431">
        <f t="shared" si="17"/>
        <v>946</v>
      </c>
      <c r="B995" s="447"/>
      <c r="C995" s="448"/>
      <c r="D995" s="448"/>
      <c r="E995" s="448"/>
      <c r="F995" s="448"/>
      <c r="G995" s="448"/>
      <c r="H995" s="448"/>
      <c r="I995" s="448"/>
      <c r="J995" s="448"/>
      <c r="K995" s="448"/>
      <c r="L995" s="436"/>
      <c r="M995" s="437"/>
      <c r="N995" s="437"/>
      <c r="O995" s="437"/>
      <c r="P995" s="438"/>
      <c r="Q995" s="439"/>
      <c r="R995" s="440"/>
      <c r="S995" s="440"/>
      <c r="T995" s="440"/>
      <c r="U995" s="441"/>
      <c r="V995" s="257"/>
      <c r="W995" s="444"/>
      <c r="X995" s="445"/>
      <c r="Y995" s="446"/>
      <c r="Z995" s="443"/>
      <c r="AA995" s="443"/>
      <c r="AB995" s="443"/>
      <c r="AC995" s="317" t="str">
        <f>IFERROR(VLOOKUP(Z995,【参考】数式用!$A$4:$B$54,2,FALSE),"")</f>
        <v/>
      </c>
      <c r="AD995" s="209"/>
      <c r="AE995" s="208" t="str">
        <f>IF(B995="","",IF(AO995="総合事業","数式を削除して手入力",IFERROR(INDEX(【参考】数式用!$AT$3:$AV$452,MATCH(Q995&amp;V995,【参考】数式用!$AS$3:$AS$452,0),MATCH(VLOOKUP(Z995,【参考】数式用!$AW$2:$AX$53,2,FALSE),【参考】数式用!$AT$2:$AV$2,0)),10)))</f>
        <v/>
      </c>
    </row>
    <row r="996" spans="1:31" ht="49.8" customHeight="1">
      <c r="A996" s="431">
        <f t="shared" si="17"/>
        <v>947</v>
      </c>
      <c r="B996" s="447"/>
      <c r="C996" s="448"/>
      <c r="D996" s="448"/>
      <c r="E996" s="448"/>
      <c r="F996" s="448"/>
      <c r="G996" s="448"/>
      <c r="H996" s="448"/>
      <c r="I996" s="448"/>
      <c r="J996" s="448"/>
      <c r="K996" s="448"/>
      <c r="L996" s="436"/>
      <c r="M996" s="437"/>
      <c r="N996" s="437"/>
      <c r="O996" s="437"/>
      <c r="P996" s="438"/>
      <c r="Q996" s="439"/>
      <c r="R996" s="440"/>
      <c r="S996" s="440"/>
      <c r="T996" s="440"/>
      <c r="U996" s="441"/>
      <c r="V996" s="257"/>
      <c r="W996" s="444"/>
      <c r="X996" s="445"/>
      <c r="Y996" s="446"/>
      <c r="Z996" s="443"/>
      <c r="AA996" s="443"/>
      <c r="AB996" s="443"/>
      <c r="AC996" s="317" t="str">
        <f>IFERROR(VLOOKUP(Z996,【参考】数式用!$A$4:$B$54,2,FALSE),"")</f>
        <v/>
      </c>
      <c r="AD996" s="209"/>
      <c r="AE996" s="208" t="str">
        <f>IF(B996="","",IF(AO996="総合事業","数式を削除して手入力",IFERROR(INDEX(【参考】数式用!$AT$3:$AV$452,MATCH(Q996&amp;V996,【参考】数式用!$AS$3:$AS$452,0),MATCH(VLOOKUP(Z996,【参考】数式用!$AW$2:$AX$53,2,FALSE),【参考】数式用!$AT$2:$AV$2,0)),10)))</f>
        <v/>
      </c>
    </row>
    <row r="997" spans="1:31" ht="49.8" customHeight="1">
      <c r="A997" s="431">
        <f t="shared" si="17"/>
        <v>948</v>
      </c>
      <c r="B997" s="447"/>
      <c r="C997" s="448"/>
      <c r="D997" s="448"/>
      <c r="E997" s="448"/>
      <c r="F997" s="448"/>
      <c r="G997" s="448"/>
      <c r="H997" s="448"/>
      <c r="I997" s="448"/>
      <c r="J997" s="448"/>
      <c r="K997" s="448"/>
      <c r="L997" s="436"/>
      <c r="M997" s="437"/>
      <c r="N997" s="437"/>
      <c r="O997" s="437"/>
      <c r="P997" s="438"/>
      <c r="Q997" s="439"/>
      <c r="R997" s="440"/>
      <c r="S997" s="440"/>
      <c r="T997" s="440"/>
      <c r="U997" s="441"/>
      <c r="V997" s="257"/>
      <c r="W997" s="444"/>
      <c r="X997" s="445"/>
      <c r="Y997" s="446"/>
      <c r="Z997" s="443"/>
      <c r="AA997" s="443"/>
      <c r="AB997" s="443"/>
      <c r="AC997" s="317" t="str">
        <f>IFERROR(VLOOKUP(Z997,【参考】数式用!$A$4:$B$54,2,FALSE),"")</f>
        <v/>
      </c>
      <c r="AD997" s="209"/>
      <c r="AE997" s="208" t="str">
        <f>IF(B997="","",IF(AO997="総合事業","数式を削除して手入力",IFERROR(INDEX(【参考】数式用!$AT$3:$AV$452,MATCH(Q997&amp;V997,【参考】数式用!$AS$3:$AS$452,0),MATCH(VLOOKUP(Z997,【参考】数式用!$AW$2:$AX$53,2,FALSE),【参考】数式用!$AT$2:$AV$2,0)),10)))</f>
        <v/>
      </c>
    </row>
    <row r="998" spans="1:31" ht="49.8" customHeight="1">
      <c r="A998" s="431">
        <f t="shared" si="17"/>
        <v>949</v>
      </c>
      <c r="B998" s="447"/>
      <c r="C998" s="448"/>
      <c r="D998" s="448"/>
      <c r="E998" s="448"/>
      <c r="F998" s="448"/>
      <c r="G998" s="448"/>
      <c r="H998" s="448"/>
      <c r="I998" s="448"/>
      <c r="J998" s="448"/>
      <c r="K998" s="448"/>
      <c r="L998" s="436"/>
      <c r="M998" s="437"/>
      <c r="N998" s="437"/>
      <c r="O998" s="437"/>
      <c r="P998" s="438"/>
      <c r="Q998" s="439"/>
      <c r="R998" s="440"/>
      <c r="S998" s="440"/>
      <c r="T998" s="440"/>
      <c r="U998" s="441"/>
      <c r="V998" s="257"/>
      <c r="W998" s="444"/>
      <c r="X998" s="445"/>
      <c r="Y998" s="446"/>
      <c r="Z998" s="443"/>
      <c r="AA998" s="443"/>
      <c r="AB998" s="443"/>
      <c r="AC998" s="317" t="str">
        <f>IFERROR(VLOOKUP(Z998,【参考】数式用!$A$4:$B$54,2,FALSE),"")</f>
        <v/>
      </c>
      <c r="AD998" s="209"/>
      <c r="AE998" s="208" t="str">
        <f>IF(B998="","",IF(AO998="総合事業","数式を削除して手入力",IFERROR(INDEX(【参考】数式用!$AT$3:$AV$452,MATCH(Q998&amp;V998,【参考】数式用!$AS$3:$AS$452,0),MATCH(VLOOKUP(Z998,【参考】数式用!$AW$2:$AX$53,2,FALSE),【参考】数式用!$AT$2:$AV$2,0)),10)))</f>
        <v/>
      </c>
    </row>
    <row r="999" spans="1:31" ht="49.8" customHeight="1">
      <c r="A999" s="431">
        <f t="shared" si="17"/>
        <v>950</v>
      </c>
      <c r="B999" s="447"/>
      <c r="C999" s="448"/>
      <c r="D999" s="448"/>
      <c r="E999" s="448"/>
      <c r="F999" s="448"/>
      <c r="G999" s="448"/>
      <c r="H999" s="448"/>
      <c r="I999" s="448"/>
      <c r="J999" s="448"/>
      <c r="K999" s="448"/>
      <c r="L999" s="436"/>
      <c r="M999" s="437"/>
      <c r="N999" s="437"/>
      <c r="O999" s="437"/>
      <c r="P999" s="438"/>
      <c r="Q999" s="439"/>
      <c r="R999" s="440"/>
      <c r="S999" s="440"/>
      <c r="T999" s="440"/>
      <c r="U999" s="441"/>
      <c r="V999" s="257"/>
      <c r="W999" s="444"/>
      <c r="X999" s="445"/>
      <c r="Y999" s="446"/>
      <c r="Z999" s="443"/>
      <c r="AA999" s="443"/>
      <c r="AB999" s="443"/>
      <c r="AC999" s="317" t="str">
        <f>IFERROR(VLOOKUP(Z999,【参考】数式用!$A$4:$B$54,2,FALSE),"")</f>
        <v/>
      </c>
      <c r="AD999" s="209"/>
      <c r="AE999" s="208" t="str">
        <f>IF(B999="","",IF(AO999="総合事業","数式を削除して手入力",IFERROR(INDEX(【参考】数式用!$AT$3:$AV$452,MATCH(Q999&amp;V999,【参考】数式用!$AS$3:$AS$452,0),MATCH(VLOOKUP(Z999,【参考】数式用!$AW$2:$AX$53,2,FALSE),【参考】数式用!$AT$2:$AV$2,0)),10)))</f>
        <v/>
      </c>
    </row>
    <row r="1000" spans="1:31" ht="49.8" customHeight="1">
      <c r="A1000" s="431">
        <f t="shared" si="17"/>
        <v>951</v>
      </c>
      <c r="B1000" s="447"/>
      <c r="C1000" s="448"/>
      <c r="D1000" s="448"/>
      <c r="E1000" s="448"/>
      <c r="F1000" s="448"/>
      <c r="G1000" s="448"/>
      <c r="H1000" s="448"/>
      <c r="I1000" s="448"/>
      <c r="J1000" s="448"/>
      <c r="K1000" s="448"/>
      <c r="L1000" s="436"/>
      <c r="M1000" s="437"/>
      <c r="N1000" s="437"/>
      <c r="O1000" s="437"/>
      <c r="P1000" s="438"/>
      <c r="Q1000" s="439"/>
      <c r="R1000" s="440"/>
      <c r="S1000" s="440"/>
      <c r="T1000" s="440"/>
      <c r="U1000" s="441"/>
      <c r="V1000" s="257"/>
      <c r="W1000" s="444"/>
      <c r="X1000" s="445"/>
      <c r="Y1000" s="446"/>
      <c r="Z1000" s="443"/>
      <c r="AA1000" s="443"/>
      <c r="AB1000" s="443"/>
      <c r="AC1000" s="317" t="str">
        <f>IFERROR(VLOOKUP(Z1000,【参考】数式用!$A$4:$B$54,2,FALSE),"")</f>
        <v/>
      </c>
      <c r="AD1000" s="209"/>
      <c r="AE1000" s="208" t="str">
        <f>IF(B1000="","",IF(AO1000="総合事業","数式を削除して手入力",IFERROR(INDEX(【参考】数式用!$AT$3:$AV$452,MATCH(Q1000&amp;V1000,【参考】数式用!$AS$3:$AS$452,0),MATCH(VLOOKUP(Z1000,【参考】数式用!$AW$2:$AX$53,2,FALSE),【参考】数式用!$AT$2:$AV$2,0)),10)))</f>
        <v/>
      </c>
    </row>
    <row r="1001" spans="1:31" ht="49.8" customHeight="1">
      <c r="A1001" s="431">
        <f t="shared" si="17"/>
        <v>952</v>
      </c>
      <c r="B1001" s="447"/>
      <c r="C1001" s="448"/>
      <c r="D1001" s="448"/>
      <c r="E1001" s="448"/>
      <c r="F1001" s="448"/>
      <c r="G1001" s="448"/>
      <c r="H1001" s="448"/>
      <c r="I1001" s="448"/>
      <c r="J1001" s="448"/>
      <c r="K1001" s="448"/>
      <c r="L1001" s="436"/>
      <c r="M1001" s="437"/>
      <c r="N1001" s="437"/>
      <c r="O1001" s="437"/>
      <c r="P1001" s="438"/>
      <c r="Q1001" s="439"/>
      <c r="R1001" s="440"/>
      <c r="S1001" s="440"/>
      <c r="T1001" s="440"/>
      <c r="U1001" s="441"/>
      <c r="V1001" s="257"/>
      <c r="W1001" s="444"/>
      <c r="X1001" s="445"/>
      <c r="Y1001" s="446"/>
      <c r="Z1001" s="443"/>
      <c r="AA1001" s="443"/>
      <c r="AB1001" s="443"/>
      <c r="AC1001" s="317" t="str">
        <f>IFERROR(VLOOKUP(Z1001,【参考】数式用!$A$4:$B$54,2,FALSE),"")</f>
        <v/>
      </c>
      <c r="AD1001" s="209"/>
      <c r="AE1001" s="208" t="str">
        <f>IF(B1001="","",IF(AO1001="総合事業","数式を削除して手入力",IFERROR(INDEX(【参考】数式用!$AT$3:$AV$452,MATCH(Q1001&amp;V1001,【参考】数式用!$AS$3:$AS$452,0),MATCH(VLOOKUP(Z1001,【参考】数式用!$AW$2:$AX$53,2,FALSE),【参考】数式用!$AT$2:$AV$2,0)),10)))</f>
        <v/>
      </c>
    </row>
    <row r="1002" spans="1:31" ht="49.8" customHeight="1">
      <c r="A1002" s="431">
        <f t="shared" si="17"/>
        <v>953</v>
      </c>
      <c r="B1002" s="447"/>
      <c r="C1002" s="448"/>
      <c r="D1002" s="448"/>
      <c r="E1002" s="448"/>
      <c r="F1002" s="448"/>
      <c r="G1002" s="448"/>
      <c r="H1002" s="448"/>
      <c r="I1002" s="448"/>
      <c r="J1002" s="448"/>
      <c r="K1002" s="448"/>
      <c r="L1002" s="436"/>
      <c r="M1002" s="437"/>
      <c r="N1002" s="437"/>
      <c r="O1002" s="437"/>
      <c r="P1002" s="438"/>
      <c r="Q1002" s="439"/>
      <c r="R1002" s="440"/>
      <c r="S1002" s="440"/>
      <c r="T1002" s="440"/>
      <c r="U1002" s="441"/>
      <c r="V1002" s="257"/>
      <c r="W1002" s="444"/>
      <c r="X1002" s="445"/>
      <c r="Y1002" s="446"/>
      <c r="Z1002" s="443"/>
      <c r="AA1002" s="443"/>
      <c r="AB1002" s="443"/>
      <c r="AC1002" s="317" t="str">
        <f>IFERROR(VLOOKUP(Z1002,【参考】数式用!$A$4:$B$54,2,FALSE),"")</f>
        <v/>
      </c>
      <c r="AD1002" s="209"/>
      <c r="AE1002" s="208" t="str">
        <f>IF(B1002="","",IF(AO1002="総合事業","数式を削除して手入力",IFERROR(INDEX(【参考】数式用!$AT$3:$AV$452,MATCH(Q1002&amp;V1002,【参考】数式用!$AS$3:$AS$452,0),MATCH(VLOOKUP(Z1002,【参考】数式用!$AW$2:$AX$53,2,FALSE),【参考】数式用!$AT$2:$AV$2,0)),10)))</f>
        <v/>
      </c>
    </row>
    <row r="1003" spans="1:31" ht="49.8" customHeight="1">
      <c r="A1003" s="431">
        <f t="shared" si="17"/>
        <v>954</v>
      </c>
      <c r="B1003" s="447"/>
      <c r="C1003" s="448"/>
      <c r="D1003" s="448"/>
      <c r="E1003" s="448"/>
      <c r="F1003" s="448"/>
      <c r="G1003" s="448"/>
      <c r="H1003" s="448"/>
      <c r="I1003" s="448"/>
      <c r="J1003" s="448"/>
      <c r="K1003" s="448"/>
      <c r="L1003" s="436"/>
      <c r="M1003" s="437"/>
      <c r="N1003" s="437"/>
      <c r="O1003" s="437"/>
      <c r="P1003" s="438"/>
      <c r="Q1003" s="439"/>
      <c r="R1003" s="440"/>
      <c r="S1003" s="440"/>
      <c r="T1003" s="440"/>
      <c r="U1003" s="441"/>
      <c r="V1003" s="257"/>
      <c r="W1003" s="444"/>
      <c r="X1003" s="445"/>
      <c r="Y1003" s="446"/>
      <c r="Z1003" s="443"/>
      <c r="AA1003" s="443"/>
      <c r="AB1003" s="443"/>
      <c r="AC1003" s="317" t="str">
        <f>IFERROR(VLOOKUP(Z1003,【参考】数式用!$A$4:$B$54,2,FALSE),"")</f>
        <v/>
      </c>
      <c r="AD1003" s="209"/>
      <c r="AE1003" s="208" t="str">
        <f>IF(B1003="","",IF(AO1003="総合事業","数式を削除して手入力",IFERROR(INDEX(【参考】数式用!$AT$3:$AV$452,MATCH(Q1003&amp;V1003,【参考】数式用!$AS$3:$AS$452,0),MATCH(VLOOKUP(Z1003,【参考】数式用!$AW$2:$AX$53,2,FALSE),【参考】数式用!$AT$2:$AV$2,0)),10)))</f>
        <v/>
      </c>
    </row>
    <row r="1004" spans="1:31" ht="49.8" customHeight="1">
      <c r="A1004" s="431">
        <f t="shared" si="17"/>
        <v>955</v>
      </c>
      <c r="B1004" s="447"/>
      <c r="C1004" s="448"/>
      <c r="D1004" s="448"/>
      <c r="E1004" s="448"/>
      <c r="F1004" s="448"/>
      <c r="G1004" s="448"/>
      <c r="H1004" s="448"/>
      <c r="I1004" s="448"/>
      <c r="J1004" s="448"/>
      <c r="K1004" s="448"/>
      <c r="L1004" s="436"/>
      <c r="M1004" s="437"/>
      <c r="N1004" s="437"/>
      <c r="O1004" s="437"/>
      <c r="P1004" s="438"/>
      <c r="Q1004" s="439"/>
      <c r="R1004" s="440"/>
      <c r="S1004" s="440"/>
      <c r="T1004" s="440"/>
      <c r="U1004" s="441"/>
      <c r="V1004" s="257"/>
      <c r="W1004" s="444"/>
      <c r="X1004" s="445"/>
      <c r="Y1004" s="446"/>
      <c r="Z1004" s="443"/>
      <c r="AA1004" s="443"/>
      <c r="AB1004" s="443"/>
      <c r="AC1004" s="317" t="str">
        <f>IFERROR(VLOOKUP(Z1004,【参考】数式用!$A$4:$B$54,2,FALSE),"")</f>
        <v/>
      </c>
      <c r="AD1004" s="209"/>
      <c r="AE1004" s="208" t="str">
        <f>IF(B1004="","",IF(AO1004="総合事業","数式を削除して手入力",IFERROR(INDEX(【参考】数式用!$AT$3:$AV$452,MATCH(Q1004&amp;V1004,【参考】数式用!$AS$3:$AS$452,0),MATCH(VLOOKUP(Z1004,【参考】数式用!$AW$2:$AX$53,2,FALSE),【参考】数式用!$AT$2:$AV$2,0)),10)))</f>
        <v/>
      </c>
    </row>
    <row r="1005" spans="1:31" ht="49.8" customHeight="1">
      <c r="A1005" s="431">
        <f t="shared" si="17"/>
        <v>956</v>
      </c>
      <c r="B1005" s="447"/>
      <c r="C1005" s="448"/>
      <c r="D1005" s="448"/>
      <c r="E1005" s="448"/>
      <c r="F1005" s="448"/>
      <c r="G1005" s="448"/>
      <c r="H1005" s="448"/>
      <c r="I1005" s="448"/>
      <c r="J1005" s="448"/>
      <c r="K1005" s="448"/>
      <c r="L1005" s="436"/>
      <c r="M1005" s="437"/>
      <c r="N1005" s="437"/>
      <c r="O1005" s="437"/>
      <c r="P1005" s="438"/>
      <c r="Q1005" s="439"/>
      <c r="R1005" s="440"/>
      <c r="S1005" s="440"/>
      <c r="T1005" s="440"/>
      <c r="U1005" s="441"/>
      <c r="V1005" s="257"/>
      <c r="W1005" s="444"/>
      <c r="X1005" s="445"/>
      <c r="Y1005" s="446"/>
      <c r="Z1005" s="443"/>
      <c r="AA1005" s="443"/>
      <c r="AB1005" s="443"/>
      <c r="AC1005" s="317" t="str">
        <f>IFERROR(VLOOKUP(Z1005,【参考】数式用!$A$4:$B$54,2,FALSE),"")</f>
        <v/>
      </c>
      <c r="AD1005" s="209"/>
      <c r="AE1005" s="208" t="str">
        <f>IF(B1005="","",IF(AO1005="総合事業","数式を削除して手入力",IFERROR(INDEX(【参考】数式用!$AT$3:$AV$452,MATCH(Q1005&amp;V1005,【参考】数式用!$AS$3:$AS$452,0),MATCH(VLOOKUP(Z1005,【参考】数式用!$AW$2:$AX$53,2,FALSE),【参考】数式用!$AT$2:$AV$2,0)),10)))</f>
        <v/>
      </c>
    </row>
    <row r="1006" spans="1:31" ht="49.8" customHeight="1">
      <c r="A1006" s="431">
        <f t="shared" si="17"/>
        <v>957</v>
      </c>
      <c r="B1006" s="447"/>
      <c r="C1006" s="448"/>
      <c r="D1006" s="448"/>
      <c r="E1006" s="448"/>
      <c r="F1006" s="448"/>
      <c r="G1006" s="448"/>
      <c r="H1006" s="448"/>
      <c r="I1006" s="448"/>
      <c r="J1006" s="448"/>
      <c r="K1006" s="448"/>
      <c r="L1006" s="436"/>
      <c r="M1006" s="437"/>
      <c r="N1006" s="437"/>
      <c r="O1006" s="437"/>
      <c r="P1006" s="438"/>
      <c r="Q1006" s="439"/>
      <c r="R1006" s="440"/>
      <c r="S1006" s="440"/>
      <c r="T1006" s="440"/>
      <c r="U1006" s="441"/>
      <c r="V1006" s="257"/>
      <c r="W1006" s="444"/>
      <c r="X1006" s="445"/>
      <c r="Y1006" s="446"/>
      <c r="Z1006" s="443"/>
      <c r="AA1006" s="443"/>
      <c r="AB1006" s="443"/>
      <c r="AC1006" s="317" t="str">
        <f>IFERROR(VLOOKUP(Z1006,【参考】数式用!$A$4:$B$54,2,FALSE),"")</f>
        <v/>
      </c>
      <c r="AD1006" s="209"/>
      <c r="AE1006" s="208" t="str">
        <f>IF(B1006="","",IF(AO1006="総合事業","数式を削除して手入力",IFERROR(INDEX(【参考】数式用!$AT$3:$AV$452,MATCH(Q1006&amp;V1006,【参考】数式用!$AS$3:$AS$452,0),MATCH(VLOOKUP(Z1006,【参考】数式用!$AW$2:$AX$53,2,FALSE),【参考】数式用!$AT$2:$AV$2,0)),10)))</f>
        <v/>
      </c>
    </row>
    <row r="1007" spans="1:31" ht="49.8" customHeight="1">
      <c r="A1007" s="431">
        <f t="shared" si="17"/>
        <v>958</v>
      </c>
      <c r="B1007" s="447"/>
      <c r="C1007" s="448"/>
      <c r="D1007" s="448"/>
      <c r="E1007" s="448"/>
      <c r="F1007" s="448"/>
      <c r="G1007" s="448"/>
      <c r="H1007" s="448"/>
      <c r="I1007" s="448"/>
      <c r="J1007" s="448"/>
      <c r="K1007" s="448"/>
      <c r="L1007" s="436"/>
      <c r="M1007" s="437"/>
      <c r="N1007" s="437"/>
      <c r="O1007" s="437"/>
      <c r="P1007" s="438"/>
      <c r="Q1007" s="439"/>
      <c r="R1007" s="440"/>
      <c r="S1007" s="440"/>
      <c r="T1007" s="440"/>
      <c r="U1007" s="441"/>
      <c r="V1007" s="257"/>
      <c r="W1007" s="444"/>
      <c r="X1007" s="445"/>
      <c r="Y1007" s="446"/>
      <c r="Z1007" s="443"/>
      <c r="AA1007" s="443"/>
      <c r="AB1007" s="443"/>
      <c r="AC1007" s="317" t="str">
        <f>IFERROR(VLOOKUP(Z1007,【参考】数式用!$A$4:$B$54,2,FALSE),"")</f>
        <v/>
      </c>
      <c r="AD1007" s="209"/>
      <c r="AE1007" s="208" t="str">
        <f>IF(B1007="","",IF(AO1007="総合事業","数式を削除して手入力",IFERROR(INDEX(【参考】数式用!$AT$3:$AV$452,MATCH(Q1007&amp;V1007,【参考】数式用!$AS$3:$AS$452,0),MATCH(VLOOKUP(Z1007,【参考】数式用!$AW$2:$AX$53,2,FALSE),【参考】数式用!$AT$2:$AV$2,0)),10)))</f>
        <v/>
      </c>
    </row>
    <row r="1008" spans="1:31" ht="49.8" customHeight="1">
      <c r="A1008" s="431">
        <f t="shared" si="17"/>
        <v>959</v>
      </c>
      <c r="B1008" s="447"/>
      <c r="C1008" s="448"/>
      <c r="D1008" s="448"/>
      <c r="E1008" s="448"/>
      <c r="F1008" s="448"/>
      <c r="G1008" s="448"/>
      <c r="H1008" s="448"/>
      <c r="I1008" s="448"/>
      <c r="J1008" s="448"/>
      <c r="K1008" s="448"/>
      <c r="L1008" s="436"/>
      <c r="M1008" s="437"/>
      <c r="N1008" s="437"/>
      <c r="O1008" s="437"/>
      <c r="P1008" s="438"/>
      <c r="Q1008" s="439"/>
      <c r="R1008" s="440"/>
      <c r="S1008" s="440"/>
      <c r="T1008" s="440"/>
      <c r="U1008" s="441"/>
      <c r="V1008" s="257"/>
      <c r="W1008" s="444"/>
      <c r="X1008" s="445"/>
      <c r="Y1008" s="446"/>
      <c r="Z1008" s="443"/>
      <c r="AA1008" s="443"/>
      <c r="AB1008" s="443"/>
      <c r="AC1008" s="317" t="str">
        <f>IFERROR(VLOOKUP(Z1008,【参考】数式用!$A$4:$B$54,2,FALSE),"")</f>
        <v/>
      </c>
      <c r="AD1008" s="209"/>
      <c r="AE1008" s="208" t="str">
        <f>IF(B1008="","",IF(AO1008="総合事業","数式を削除して手入力",IFERROR(INDEX(【参考】数式用!$AT$3:$AV$452,MATCH(Q1008&amp;V1008,【参考】数式用!$AS$3:$AS$452,0),MATCH(VLOOKUP(Z1008,【参考】数式用!$AW$2:$AX$53,2,FALSE),【参考】数式用!$AT$2:$AV$2,0)),10)))</f>
        <v/>
      </c>
    </row>
    <row r="1009" spans="1:31" ht="49.8" customHeight="1">
      <c r="A1009" s="431">
        <f t="shared" si="17"/>
        <v>960</v>
      </c>
      <c r="B1009" s="447"/>
      <c r="C1009" s="448"/>
      <c r="D1009" s="448"/>
      <c r="E1009" s="448"/>
      <c r="F1009" s="448"/>
      <c r="G1009" s="448"/>
      <c r="H1009" s="448"/>
      <c r="I1009" s="448"/>
      <c r="J1009" s="448"/>
      <c r="K1009" s="448"/>
      <c r="L1009" s="436"/>
      <c r="M1009" s="437"/>
      <c r="N1009" s="437"/>
      <c r="O1009" s="437"/>
      <c r="P1009" s="438"/>
      <c r="Q1009" s="439"/>
      <c r="R1009" s="440"/>
      <c r="S1009" s="440"/>
      <c r="T1009" s="440"/>
      <c r="U1009" s="441"/>
      <c r="V1009" s="257"/>
      <c r="W1009" s="444"/>
      <c r="X1009" s="445"/>
      <c r="Y1009" s="446"/>
      <c r="Z1009" s="443"/>
      <c r="AA1009" s="443"/>
      <c r="AB1009" s="443"/>
      <c r="AC1009" s="317" t="str">
        <f>IFERROR(VLOOKUP(Z1009,【参考】数式用!$A$4:$B$54,2,FALSE),"")</f>
        <v/>
      </c>
      <c r="AD1009" s="209"/>
      <c r="AE1009" s="208" t="str">
        <f>IF(B1009="","",IF(AO1009="総合事業","数式を削除して手入力",IFERROR(INDEX(【参考】数式用!$AT$3:$AV$452,MATCH(Q1009&amp;V1009,【参考】数式用!$AS$3:$AS$452,0),MATCH(VLOOKUP(Z1009,【参考】数式用!$AW$2:$AX$53,2,FALSE),【参考】数式用!$AT$2:$AV$2,0)),10)))</f>
        <v/>
      </c>
    </row>
    <row r="1010" spans="1:31" ht="49.8" customHeight="1">
      <c r="A1010" s="431">
        <f t="shared" si="17"/>
        <v>961</v>
      </c>
      <c r="B1010" s="447"/>
      <c r="C1010" s="448"/>
      <c r="D1010" s="448"/>
      <c r="E1010" s="448"/>
      <c r="F1010" s="448"/>
      <c r="G1010" s="448"/>
      <c r="H1010" s="448"/>
      <c r="I1010" s="448"/>
      <c r="J1010" s="448"/>
      <c r="K1010" s="448"/>
      <c r="L1010" s="436"/>
      <c r="M1010" s="437"/>
      <c r="N1010" s="437"/>
      <c r="O1010" s="437"/>
      <c r="P1010" s="438"/>
      <c r="Q1010" s="439"/>
      <c r="R1010" s="440"/>
      <c r="S1010" s="440"/>
      <c r="T1010" s="440"/>
      <c r="U1010" s="441"/>
      <c r="V1010" s="257"/>
      <c r="W1010" s="444"/>
      <c r="X1010" s="445"/>
      <c r="Y1010" s="446"/>
      <c r="Z1010" s="443"/>
      <c r="AA1010" s="443"/>
      <c r="AB1010" s="443"/>
      <c r="AC1010" s="317" t="str">
        <f>IFERROR(VLOOKUP(Z1010,【参考】数式用!$A$4:$B$54,2,FALSE),"")</f>
        <v/>
      </c>
      <c r="AD1010" s="209"/>
      <c r="AE1010" s="208" t="str">
        <f>IF(B1010="","",IF(AO1010="総合事業","数式を削除して手入力",IFERROR(INDEX(【参考】数式用!$AT$3:$AV$452,MATCH(Q1010&amp;V1010,【参考】数式用!$AS$3:$AS$452,0),MATCH(VLOOKUP(Z1010,【参考】数式用!$AW$2:$AX$53,2,FALSE),【参考】数式用!$AT$2:$AV$2,0)),10)))</f>
        <v/>
      </c>
    </row>
    <row r="1011" spans="1:31" ht="49.8" customHeight="1">
      <c r="A1011" s="431">
        <f t="shared" si="17"/>
        <v>962</v>
      </c>
      <c r="B1011" s="447"/>
      <c r="C1011" s="448"/>
      <c r="D1011" s="448"/>
      <c r="E1011" s="448"/>
      <c r="F1011" s="448"/>
      <c r="G1011" s="448"/>
      <c r="H1011" s="448"/>
      <c r="I1011" s="448"/>
      <c r="J1011" s="448"/>
      <c r="K1011" s="448"/>
      <c r="L1011" s="436"/>
      <c r="M1011" s="437"/>
      <c r="N1011" s="437"/>
      <c r="O1011" s="437"/>
      <c r="P1011" s="438"/>
      <c r="Q1011" s="439"/>
      <c r="R1011" s="440"/>
      <c r="S1011" s="440"/>
      <c r="T1011" s="440"/>
      <c r="U1011" s="441"/>
      <c r="V1011" s="257"/>
      <c r="W1011" s="444"/>
      <c r="X1011" s="445"/>
      <c r="Y1011" s="446"/>
      <c r="Z1011" s="443"/>
      <c r="AA1011" s="443"/>
      <c r="AB1011" s="443"/>
      <c r="AC1011" s="317" t="str">
        <f>IFERROR(VLOOKUP(Z1011,【参考】数式用!$A$4:$B$54,2,FALSE),"")</f>
        <v/>
      </c>
      <c r="AD1011" s="209"/>
      <c r="AE1011" s="208" t="str">
        <f>IF(B1011="","",IF(AO1011="総合事業","数式を削除して手入力",IFERROR(INDEX(【参考】数式用!$AT$3:$AV$452,MATCH(Q1011&amp;V1011,【参考】数式用!$AS$3:$AS$452,0),MATCH(VLOOKUP(Z1011,【参考】数式用!$AW$2:$AX$53,2,FALSE),【参考】数式用!$AT$2:$AV$2,0)),10)))</f>
        <v/>
      </c>
    </row>
    <row r="1012" spans="1:31" ht="49.8" customHeight="1">
      <c r="A1012" s="431">
        <f t="shared" si="17"/>
        <v>963</v>
      </c>
      <c r="B1012" s="447"/>
      <c r="C1012" s="448"/>
      <c r="D1012" s="448"/>
      <c r="E1012" s="448"/>
      <c r="F1012" s="448"/>
      <c r="G1012" s="448"/>
      <c r="H1012" s="448"/>
      <c r="I1012" s="448"/>
      <c r="J1012" s="448"/>
      <c r="K1012" s="448"/>
      <c r="L1012" s="436"/>
      <c r="M1012" s="437"/>
      <c r="N1012" s="437"/>
      <c r="O1012" s="437"/>
      <c r="P1012" s="438"/>
      <c r="Q1012" s="439"/>
      <c r="R1012" s="440"/>
      <c r="S1012" s="440"/>
      <c r="T1012" s="440"/>
      <c r="U1012" s="441"/>
      <c r="V1012" s="257"/>
      <c r="W1012" s="444"/>
      <c r="X1012" s="445"/>
      <c r="Y1012" s="446"/>
      <c r="Z1012" s="443"/>
      <c r="AA1012" s="443"/>
      <c r="AB1012" s="443"/>
      <c r="AC1012" s="317" t="str">
        <f>IFERROR(VLOOKUP(Z1012,【参考】数式用!$A$4:$B$54,2,FALSE),"")</f>
        <v/>
      </c>
      <c r="AD1012" s="209"/>
      <c r="AE1012" s="208" t="str">
        <f>IF(B1012="","",IF(AO1012="総合事業","数式を削除して手入力",IFERROR(INDEX(【参考】数式用!$AT$3:$AV$452,MATCH(Q1012&amp;V1012,【参考】数式用!$AS$3:$AS$452,0),MATCH(VLOOKUP(Z1012,【参考】数式用!$AW$2:$AX$53,2,FALSE),【参考】数式用!$AT$2:$AV$2,0)),10)))</f>
        <v/>
      </c>
    </row>
    <row r="1013" spans="1:31" ht="49.8" customHeight="1">
      <c r="A1013" s="431">
        <f t="shared" si="17"/>
        <v>964</v>
      </c>
      <c r="B1013" s="447"/>
      <c r="C1013" s="448"/>
      <c r="D1013" s="448"/>
      <c r="E1013" s="448"/>
      <c r="F1013" s="448"/>
      <c r="G1013" s="448"/>
      <c r="H1013" s="448"/>
      <c r="I1013" s="448"/>
      <c r="J1013" s="448"/>
      <c r="K1013" s="448"/>
      <c r="L1013" s="436"/>
      <c r="M1013" s="437"/>
      <c r="N1013" s="437"/>
      <c r="O1013" s="437"/>
      <c r="P1013" s="438"/>
      <c r="Q1013" s="439"/>
      <c r="R1013" s="440"/>
      <c r="S1013" s="440"/>
      <c r="T1013" s="440"/>
      <c r="U1013" s="441"/>
      <c r="V1013" s="257"/>
      <c r="W1013" s="444"/>
      <c r="X1013" s="445"/>
      <c r="Y1013" s="446"/>
      <c r="Z1013" s="443"/>
      <c r="AA1013" s="443"/>
      <c r="AB1013" s="443"/>
      <c r="AC1013" s="317" t="str">
        <f>IFERROR(VLOOKUP(Z1013,【参考】数式用!$A$4:$B$54,2,FALSE),"")</f>
        <v/>
      </c>
      <c r="AD1013" s="209"/>
      <c r="AE1013" s="208" t="str">
        <f>IF(B1013="","",IF(AO1013="総合事業","数式を削除して手入力",IFERROR(INDEX(【参考】数式用!$AT$3:$AV$452,MATCH(Q1013&amp;V1013,【参考】数式用!$AS$3:$AS$452,0),MATCH(VLOOKUP(Z1013,【参考】数式用!$AW$2:$AX$53,2,FALSE),【参考】数式用!$AT$2:$AV$2,0)),10)))</f>
        <v/>
      </c>
    </row>
    <row r="1014" spans="1:31" ht="49.8" customHeight="1">
      <c r="A1014" s="431">
        <f t="shared" si="17"/>
        <v>965</v>
      </c>
      <c r="B1014" s="447"/>
      <c r="C1014" s="448"/>
      <c r="D1014" s="448"/>
      <c r="E1014" s="448"/>
      <c r="F1014" s="448"/>
      <c r="G1014" s="448"/>
      <c r="H1014" s="448"/>
      <c r="I1014" s="448"/>
      <c r="J1014" s="448"/>
      <c r="K1014" s="448"/>
      <c r="L1014" s="436"/>
      <c r="M1014" s="437"/>
      <c r="N1014" s="437"/>
      <c r="O1014" s="437"/>
      <c r="P1014" s="438"/>
      <c r="Q1014" s="439"/>
      <c r="R1014" s="440"/>
      <c r="S1014" s="440"/>
      <c r="T1014" s="440"/>
      <c r="U1014" s="441"/>
      <c r="V1014" s="257"/>
      <c r="W1014" s="444"/>
      <c r="X1014" s="445"/>
      <c r="Y1014" s="446"/>
      <c r="Z1014" s="443"/>
      <c r="AA1014" s="443"/>
      <c r="AB1014" s="443"/>
      <c r="AC1014" s="317" t="str">
        <f>IFERROR(VLOOKUP(Z1014,【参考】数式用!$A$4:$B$54,2,FALSE),"")</f>
        <v/>
      </c>
      <c r="AD1014" s="209"/>
      <c r="AE1014" s="208" t="str">
        <f>IF(B1014="","",IF(AO1014="総合事業","数式を削除して手入力",IFERROR(INDEX(【参考】数式用!$AT$3:$AV$452,MATCH(Q1014&amp;V1014,【参考】数式用!$AS$3:$AS$452,0),MATCH(VLOOKUP(Z1014,【参考】数式用!$AW$2:$AX$53,2,FALSE),【参考】数式用!$AT$2:$AV$2,0)),10)))</f>
        <v/>
      </c>
    </row>
    <row r="1015" spans="1:31" ht="49.8" customHeight="1">
      <c r="A1015" s="431">
        <f t="shared" si="17"/>
        <v>966</v>
      </c>
      <c r="B1015" s="447"/>
      <c r="C1015" s="448"/>
      <c r="D1015" s="448"/>
      <c r="E1015" s="448"/>
      <c r="F1015" s="448"/>
      <c r="G1015" s="448"/>
      <c r="H1015" s="448"/>
      <c r="I1015" s="448"/>
      <c r="J1015" s="448"/>
      <c r="K1015" s="448"/>
      <c r="L1015" s="436"/>
      <c r="M1015" s="437"/>
      <c r="N1015" s="437"/>
      <c r="O1015" s="437"/>
      <c r="P1015" s="438"/>
      <c r="Q1015" s="439"/>
      <c r="R1015" s="440"/>
      <c r="S1015" s="440"/>
      <c r="T1015" s="440"/>
      <c r="U1015" s="441"/>
      <c r="V1015" s="257"/>
      <c r="W1015" s="444"/>
      <c r="X1015" s="445"/>
      <c r="Y1015" s="446"/>
      <c r="Z1015" s="443"/>
      <c r="AA1015" s="443"/>
      <c r="AB1015" s="443"/>
      <c r="AC1015" s="317" t="str">
        <f>IFERROR(VLOOKUP(Z1015,【参考】数式用!$A$4:$B$54,2,FALSE),"")</f>
        <v/>
      </c>
      <c r="AD1015" s="209"/>
      <c r="AE1015" s="208" t="str">
        <f>IF(B1015="","",IF(AO1015="総合事業","数式を削除して手入力",IFERROR(INDEX(【参考】数式用!$AT$3:$AV$452,MATCH(Q1015&amp;V1015,【参考】数式用!$AS$3:$AS$452,0),MATCH(VLOOKUP(Z1015,【参考】数式用!$AW$2:$AX$53,2,FALSE),【参考】数式用!$AT$2:$AV$2,0)),10)))</f>
        <v/>
      </c>
    </row>
    <row r="1016" spans="1:31" ht="49.8" customHeight="1">
      <c r="A1016" s="431">
        <f t="shared" si="17"/>
        <v>967</v>
      </c>
      <c r="B1016" s="447"/>
      <c r="C1016" s="448"/>
      <c r="D1016" s="448"/>
      <c r="E1016" s="448"/>
      <c r="F1016" s="448"/>
      <c r="G1016" s="448"/>
      <c r="H1016" s="448"/>
      <c r="I1016" s="448"/>
      <c r="J1016" s="448"/>
      <c r="K1016" s="448"/>
      <c r="L1016" s="436"/>
      <c r="M1016" s="437"/>
      <c r="N1016" s="437"/>
      <c r="O1016" s="437"/>
      <c r="P1016" s="438"/>
      <c r="Q1016" s="439"/>
      <c r="R1016" s="440"/>
      <c r="S1016" s="440"/>
      <c r="T1016" s="440"/>
      <c r="U1016" s="441"/>
      <c r="V1016" s="257"/>
      <c r="W1016" s="444"/>
      <c r="X1016" s="445"/>
      <c r="Y1016" s="446"/>
      <c r="Z1016" s="443"/>
      <c r="AA1016" s="443"/>
      <c r="AB1016" s="443"/>
      <c r="AC1016" s="317" t="str">
        <f>IFERROR(VLOOKUP(Z1016,【参考】数式用!$A$4:$B$54,2,FALSE),"")</f>
        <v/>
      </c>
      <c r="AD1016" s="209"/>
      <c r="AE1016" s="208" t="str">
        <f>IF(B1016="","",IF(AO1016="総合事業","数式を削除して手入力",IFERROR(INDEX(【参考】数式用!$AT$3:$AV$452,MATCH(Q1016&amp;V1016,【参考】数式用!$AS$3:$AS$452,0),MATCH(VLOOKUP(Z1016,【参考】数式用!$AW$2:$AX$53,2,FALSE),【参考】数式用!$AT$2:$AV$2,0)),10)))</f>
        <v/>
      </c>
    </row>
    <row r="1017" spans="1:31" ht="49.8" customHeight="1">
      <c r="A1017" s="431">
        <f t="shared" si="17"/>
        <v>968</v>
      </c>
      <c r="B1017" s="447"/>
      <c r="C1017" s="448"/>
      <c r="D1017" s="448"/>
      <c r="E1017" s="448"/>
      <c r="F1017" s="448"/>
      <c r="G1017" s="448"/>
      <c r="H1017" s="448"/>
      <c r="I1017" s="448"/>
      <c r="J1017" s="448"/>
      <c r="K1017" s="448"/>
      <c r="L1017" s="436"/>
      <c r="M1017" s="437"/>
      <c r="N1017" s="437"/>
      <c r="O1017" s="437"/>
      <c r="P1017" s="438"/>
      <c r="Q1017" s="439"/>
      <c r="R1017" s="440"/>
      <c r="S1017" s="440"/>
      <c r="T1017" s="440"/>
      <c r="U1017" s="441"/>
      <c r="V1017" s="257"/>
      <c r="W1017" s="444"/>
      <c r="X1017" s="445"/>
      <c r="Y1017" s="446"/>
      <c r="Z1017" s="443"/>
      <c r="AA1017" s="443"/>
      <c r="AB1017" s="443"/>
      <c r="AC1017" s="317" t="str">
        <f>IFERROR(VLOOKUP(Z1017,【参考】数式用!$A$4:$B$54,2,FALSE),"")</f>
        <v/>
      </c>
      <c r="AD1017" s="209"/>
      <c r="AE1017" s="208" t="str">
        <f>IF(B1017="","",IF(AO1017="総合事業","数式を削除して手入力",IFERROR(INDEX(【参考】数式用!$AT$3:$AV$452,MATCH(Q1017&amp;V1017,【参考】数式用!$AS$3:$AS$452,0),MATCH(VLOOKUP(Z1017,【参考】数式用!$AW$2:$AX$53,2,FALSE),【参考】数式用!$AT$2:$AV$2,0)),10)))</f>
        <v/>
      </c>
    </row>
    <row r="1018" spans="1:31" ht="49.8" customHeight="1">
      <c r="A1018" s="431">
        <f t="shared" si="17"/>
        <v>969</v>
      </c>
      <c r="B1018" s="447"/>
      <c r="C1018" s="448"/>
      <c r="D1018" s="448"/>
      <c r="E1018" s="448"/>
      <c r="F1018" s="448"/>
      <c r="G1018" s="448"/>
      <c r="H1018" s="448"/>
      <c r="I1018" s="448"/>
      <c r="J1018" s="448"/>
      <c r="K1018" s="448"/>
      <c r="L1018" s="436"/>
      <c r="M1018" s="437"/>
      <c r="N1018" s="437"/>
      <c r="O1018" s="437"/>
      <c r="P1018" s="438"/>
      <c r="Q1018" s="439"/>
      <c r="R1018" s="440"/>
      <c r="S1018" s="440"/>
      <c r="T1018" s="440"/>
      <c r="U1018" s="441"/>
      <c r="V1018" s="257"/>
      <c r="W1018" s="444"/>
      <c r="X1018" s="445"/>
      <c r="Y1018" s="446"/>
      <c r="Z1018" s="443"/>
      <c r="AA1018" s="443"/>
      <c r="AB1018" s="443"/>
      <c r="AC1018" s="317" t="str">
        <f>IFERROR(VLOOKUP(Z1018,【参考】数式用!$A$4:$B$54,2,FALSE),"")</f>
        <v/>
      </c>
      <c r="AD1018" s="209"/>
      <c r="AE1018" s="208" t="str">
        <f>IF(B1018="","",IF(AO1018="総合事業","数式を削除して手入力",IFERROR(INDEX(【参考】数式用!$AT$3:$AV$452,MATCH(Q1018&amp;V1018,【参考】数式用!$AS$3:$AS$452,0),MATCH(VLOOKUP(Z1018,【参考】数式用!$AW$2:$AX$53,2,FALSE),【参考】数式用!$AT$2:$AV$2,0)),10)))</f>
        <v/>
      </c>
    </row>
    <row r="1019" spans="1:31" ht="49.8" customHeight="1">
      <c r="A1019" s="431">
        <f t="shared" si="17"/>
        <v>970</v>
      </c>
      <c r="B1019" s="447"/>
      <c r="C1019" s="448"/>
      <c r="D1019" s="448"/>
      <c r="E1019" s="448"/>
      <c r="F1019" s="448"/>
      <c r="G1019" s="448"/>
      <c r="H1019" s="448"/>
      <c r="I1019" s="448"/>
      <c r="J1019" s="448"/>
      <c r="K1019" s="448"/>
      <c r="L1019" s="436"/>
      <c r="M1019" s="437"/>
      <c r="N1019" s="437"/>
      <c r="O1019" s="437"/>
      <c r="P1019" s="438"/>
      <c r="Q1019" s="439"/>
      <c r="R1019" s="440"/>
      <c r="S1019" s="440"/>
      <c r="T1019" s="440"/>
      <c r="U1019" s="441"/>
      <c r="V1019" s="257"/>
      <c r="W1019" s="444"/>
      <c r="X1019" s="445"/>
      <c r="Y1019" s="446"/>
      <c r="Z1019" s="443"/>
      <c r="AA1019" s="443"/>
      <c r="AB1019" s="443"/>
      <c r="AC1019" s="317" t="str">
        <f>IFERROR(VLOOKUP(Z1019,【参考】数式用!$A$4:$B$54,2,FALSE),"")</f>
        <v/>
      </c>
      <c r="AD1019" s="209"/>
      <c r="AE1019" s="208" t="str">
        <f>IF(B1019="","",IF(AO1019="総合事業","数式を削除して手入力",IFERROR(INDEX(【参考】数式用!$AT$3:$AV$452,MATCH(Q1019&amp;V1019,【参考】数式用!$AS$3:$AS$452,0),MATCH(VLOOKUP(Z1019,【参考】数式用!$AW$2:$AX$53,2,FALSE),【参考】数式用!$AT$2:$AV$2,0)),10)))</f>
        <v/>
      </c>
    </row>
    <row r="1020" spans="1:31" ht="49.8" customHeight="1">
      <c r="A1020" s="431">
        <f t="shared" si="17"/>
        <v>971</v>
      </c>
      <c r="B1020" s="447"/>
      <c r="C1020" s="448"/>
      <c r="D1020" s="448"/>
      <c r="E1020" s="448"/>
      <c r="F1020" s="448"/>
      <c r="G1020" s="448"/>
      <c r="H1020" s="448"/>
      <c r="I1020" s="448"/>
      <c r="J1020" s="448"/>
      <c r="K1020" s="448"/>
      <c r="L1020" s="436"/>
      <c r="M1020" s="437"/>
      <c r="N1020" s="437"/>
      <c r="O1020" s="437"/>
      <c r="P1020" s="438"/>
      <c r="Q1020" s="439"/>
      <c r="R1020" s="440"/>
      <c r="S1020" s="440"/>
      <c r="T1020" s="440"/>
      <c r="U1020" s="441"/>
      <c r="V1020" s="257"/>
      <c r="W1020" s="444"/>
      <c r="X1020" s="445"/>
      <c r="Y1020" s="446"/>
      <c r="Z1020" s="443"/>
      <c r="AA1020" s="443"/>
      <c r="AB1020" s="443"/>
      <c r="AC1020" s="317" t="str">
        <f>IFERROR(VLOOKUP(Z1020,【参考】数式用!$A$4:$B$54,2,FALSE),"")</f>
        <v/>
      </c>
      <c r="AD1020" s="209"/>
      <c r="AE1020" s="208" t="str">
        <f>IF(B1020="","",IF(AO1020="総合事業","数式を削除して手入力",IFERROR(INDEX(【参考】数式用!$AT$3:$AV$452,MATCH(Q1020&amp;V1020,【参考】数式用!$AS$3:$AS$452,0),MATCH(VLOOKUP(Z1020,【参考】数式用!$AW$2:$AX$53,2,FALSE),【参考】数式用!$AT$2:$AV$2,0)),10)))</f>
        <v/>
      </c>
    </row>
    <row r="1021" spans="1:31" ht="49.8" customHeight="1">
      <c r="A1021" s="431">
        <f t="shared" si="17"/>
        <v>972</v>
      </c>
      <c r="B1021" s="447"/>
      <c r="C1021" s="448"/>
      <c r="D1021" s="448"/>
      <c r="E1021" s="448"/>
      <c r="F1021" s="448"/>
      <c r="G1021" s="448"/>
      <c r="H1021" s="448"/>
      <c r="I1021" s="448"/>
      <c r="J1021" s="448"/>
      <c r="K1021" s="448"/>
      <c r="L1021" s="436"/>
      <c r="M1021" s="437"/>
      <c r="N1021" s="437"/>
      <c r="O1021" s="437"/>
      <c r="P1021" s="438"/>
      <c r="Q1021" s="439"/>
      <c r="R1021" s="440"/>
      <c r="S1021" s="440"/>
      <c r="T1021" s="440"/>
      <c r="U1021" s="441"/>
      <c r="V1021" s="257"/>
      <c r="W1021" s="444"/>
      <c r="X1021" s="445"/>
      <c r="Y1021" s="446"/>
      <c r="Z1021" s="443"/>
      <c r="AA1021" s="443"/>
      <c r="AB1021" s="443"/>
      <c r="AC1021" s="317" t="str">
        <f>IFERROR(VLOOKUP(Z1021,【参考】数式用!$A$4:$B$54,2,FALSE),"")</f>
        <v/>
      </c>
      <c r="AD1021" s="209"/>
      <c r="AE1021" s="208" t="str">
        <f>IF(B1021="","",IF(AO1021="総合事業","数式を削除して手入力",IFERROR(INDEX(【参考】数式用!$AT$3:$AV$452,MATCH(Q1021&amp;V1021,【参考】数式用!$AS$3:$AS$452,0),MATCH(VLOOKUP(Z1021,【参考】数式用!$AW$2:$AX$53,2,FALSE),【参考】数式用!$AT$2:$AV$2,0)),10)))</f>
        <v/>
      </c>
    </row>
    <row r="1022" spans="1:31" ht="49.8" customHeight="1">
      <c r="A1022" s="431">
        <f t="shared" si="17"/>
        <v>973</v>
      </c>
      <c r="B1022" s="447"/>
      <c r="C1022" s="448"/>
      <c r="D1022" s="448"/>
      <c r="E1022" s="448"/>
      <c r="F1022" s="448"/>
      <c r="G1022" s="448"/>
      <c r="H1022" s="448"/>
      <c r="I1022" s="448"/>
      <c r="J1022" s="448"/>
      <c r="K1022" s="448"/>
      <c r="L1022" s="436"/>
      <c r="M1022" s="437"/>
      <c r="N1022" s="437"/>
      <c r="O1022" s="437"/>
      <c r="P1022" s="438"/>
      <c r="Q1022" s="439"/>
      <c r="R1022" s="440"/>
      <c r="S1022" s="440"/>
      <c r="T1022" s="440"/>
      <c r="U1022" s="441"/>
      <c r="V1022" s="257"/>
      <c r="W1022" s="444"/>
      <c r="X1022" s="445"/>
      <c r="Y1022" s="446"/>
      <c r="Z1022" s="443"/>
      <c r="AA1022" s="443"/>
      <c r="AB1022" s="443"/>
      <c r="AC1022" s="317" t="str">
        <f>IFERROR(VLOOKUP(Z1022,【参考】数式用!$A$4:$B$54,2,FALSE),"")</f>
        <v/>
      </c>
      <c r="AD1022" s="209"/>
      <c r="AE1022" s="208" t="str">
        <f>IF(B1022="","",IF(AO1022="総合事業","数式を削除して手入力",IFERROR(INDEX(【参考】数式用!$AT$3:$AV$452,MATCH(Q1022&amp;V1022,【参考】数式用!$AS$3:$AS$452,0),MATCH(VLOOKUP(Z1022,【参考】数式用!$AW$2:$AX$53,2,FALSE),【参考】数式用!$AT$2:$AV$2,0)),10)))</f>
        <v/>
      </c>
    </row>
    <row r="1023" spans="1:31" ht="49.8" customHeight="1">
      <c r="A1023" s="431">
        <f t="shared" si="17"/>
        <v>974</v>
      </c>
      <c r="B1023" s="447"/>
      <c r="C1023" s="448"/>
      <c r="D1023" s="448"/>
      <c r="E1023" s="448"/>
      <c r="F1023" s="448"/>
      <c r="G1023" s="448"/>
      <c r="H1023" s="448"/>
      <c r="I1023" s="448"/>
      <c r="J1023" s="448"/>
      <c r="K1023" s="448"/>
      <c r="L1023" s="436"/>
      <c r="M1023" s="437"/>
      <c r="N1023" s="437"/>
      <c r="O1023" s="437"/>
      <c r="P1023" s="438"/>
      <c r="Q1023" s="439"/>
      <c r="R1023" s="440"/>
      <c r="S1023" s="440"/>
      <c r="T1023" s="440"/>
      <c r="U1023" s="441"/>
      <c r="V1023" s="257"/>
      <c r="W1023" s="444"/>
      <c r="X1023" s="445"/>
      <c r="Y1023" s="446"/>
      <c r="Z1023" s="443"/>
      <c r="AA1023" s="443"/>
      <c r="AB1023" s="443"/>
      <c r="AC1023" s="317" t="str">
        <f>IFERROR(VLOOKUP(Z1023,【参考】数式用!$A$4:$B$54,2,FALSE),"")</f>
        <v/>
      </c>
      <c r="AD1023" s="209"/>
      <c r="AE1023" s="208" t="str">
        <f>IF(B1023="","",IF(AO1023="総合事業","数式を削除して手入力",IFERROR(INDEX(【参考】数式用!$AT$3:$AV$452,MATCH(Q1023&amp;V1023,【参考】数式用!$AS$3:$AS$452,0),MATCH(VLOOKUP(Z1023,【参考】数式用!$AW$2:$AX$53,2,FALSE),【参考】数式用!$AT$2:$AV$2,0)),10)))</f>
        <v/>
      </c>
    </row>
    <row r="1024" spans="1:31" ht="49.8" customHeight="1">
      <c r="A1024" s="431">
        <f t="shared" si="17"/>
        <v>975</v>
      </c>
      <c r="B1024" s="447"/>
      <c r="C1024" s="448"/>
      <c r="D1024" s="448"/>
      <c r="E1024" s="448"/>
      <c r="F1024" s="448"/>
      <c r="G1024" s="448"/>
      <c r="H1024" s="448"/>
      <c r="I1024" s="448"/>
      <c r="J1024" s="448"/>
      <c r="K1024" s="448"/>
      <c r="L1024" s="436"/>
      <c r="M1024" s="437"/>
      <c r="N1024" s="437"/>
      <c r="O1024" s="437"/>
      <c r="P1024" s="438"/>
      <c r="Q1024" s="439"/>
      <c r="R1024" s="440"/>
      <c r="S1024" s="440"/>
      <c r="T1024" s="440"/>
      <c r="U1024" s="441"/>
      <c r="V1024" s="257"/>
      <c r="W1024" s="444"/>
      <c r="X1024" s="445"/>
      <c r="Y1024" s="446"/>
      <c r="Z1024" s="443"/>
      <c r="AA1024" s="443"/>
      <c r="AB1024" s="443"/>
      <c r="AC1024" s="317" t="str">
        <f>IFERROR(VLOOKUP(Z1024,【参考】数式用!$A$4:$B$54,2,FALSE),"")</f>
        <v/>
      </c>
      <c r="AD1024" s="209"/>
      <c r="AE1024" s="208" t="str">
        <f>IF(B1024="","",IF(AO1024="総合事業","数式を削除して手入力",IFERROR(INDEX(【参考】数式用!$AT$3:$AV$452,MATCH(Q1024&amp;V1024,【参考】数式用!$AS$3:$AS$452,0),MATCH(VLOOKUP(Z1024,【参考】数式用!$AW$2:$AX$53,2,FALSE),【参考】数式用!$AT$2:$AV$2,0)),10)))</f>
        <v/>
      </c>
    </row>
    <row r="1025" spans="1:31" ht="49.8" customHeight="1">
      <c r="A1025" s="431">
        <f t="shared" si="17"/>
        <v>976</v>
      </c>
      <c r="B1025" s="447"/>
      <c r="C1025" s="448"/>
      <c r="D1025" s="448"/>
      <c r="E1025" s="448"/>
      <c r="F1025" s="448"/>
      <c r="G1025" s="448"/>
      <c r="H1025" s="448"/>
      <c r="I1025" s="448"/>
      <c r="J1025" s="448"/>
      <c r="K1025" s="448"/>
      <c r="L1025" s="436"/>
      <c r="M1025" s="437"/>
      <c r="N1025" s="437"/>
      <c r="O1025" s="437"/>
      <c r="P1025" s="438"/>
      <c r="Q1025" s="439"/>
      <c r="R1025" s="440"/>
      <c r="S1025" s="440"/>
      <c r="T1025" s="440"/>
      <c r="U1025" s="441"/>
      <c r="V1025" s="257"/>
      <c r="W1025" s="444"/>
      <c r="X1025" s="445"/>
      <c r="Y1025" s="446"/>
      <c r="Z1025" s="443"/>
      <c r="AA1025" s="443"/>
      <c r="AB1025" s="443"/>
      <c r="AC1025" s="317" t="str">
        <f>IFERROR(VLOOKUP(Z1025,【参考】数式用!$A$4:$B$54,2,FALSE),"")</f>
        <v/>
      </c>
      <c r="AD1025" s="209"/>
      <c r="AE1025" s="208" t="str">
        <f>IF(B1025="","",IF(AO1025="総合事業","数式を削除して手入力",IFERROR(INDEX(【参考】数式用!$AT$3:$AV$452,MATCH(Q1025&amp;V1025,【参考】数式用!$AS$3:$AS$452,0),MATCH(VLOOKUP(Z1025,【参考】数式用!$AW$2:$AX$53,2,FALSE),【参考】数式用!$AT$2:$AV$2,0)),10)))</f>
        <v/>
      </c>
    </row>
    <row r="1026" spans="1:31" ht="49.8" customHeight="1">
      <c r="A1026" s="431">
        <f t="shared" si="17"/>
        <v>977</v>
      </c>
      <c r="B1026" s="447"/>
      <c r="C1026" s="448"/>
      <c r="D1026" s="448"/>
      <c r="E1026" s="448"/>
      <c r="F1026" s="448"/>
      <c r="G1026" s="448"/>
      <c r="H1026" s="448"/>
      <c r="I1026" s="448"/>
      <c r="J1026" s="448"/>
      <c r="K1026" s="448"/>
      <c r="L1026" s="436"/>
      <c r="M1026" s="437"/>
      <c r="N1026" s="437"/>
      <c r="O1026" s="437"/>
      <c r="P1026" s="438"/>
      <c r="Q1026" s="439"/>
      <c r="R1026" s="440"/>
      <c r="S1026" s="440"/>
      <c r="T1026" s="440"/>
      <c r="U1026" s="441"/>
      <c r="V1026" s="257"/>
      <c r="W1026" s="444"/>
      <c r="X1026" s="445"/>
      <c r="Y1026" s="446"/>
      <c r="Z1026" s="443"/>
      <c r="AA1026" s="443"/>
      <c r="AB1026" s="443"/>
      <c r="AC1026" s="317" t="str">
        <f>IFERROR(VLOOKUP(Z1026,【参考】数式用!$A$4:$B$54,2,FALSE),"")</f>
        <v/>
      </c>
      <c r="AD1026" s="209"/>
      <c r="AE1026" s="208" t="str">
        <f>IF(B1026="","",IF(AO1026="総合事業","数式を削除して手入力",IFERROR(INDEX(【参考】数式用!$AT$3:$AV$452,MATCH(Q1026&amp;V1026,【参考】数式用!$AS$3:$AS$452,0),MATCH(VLOOKUP(Z1026,【参考】数式用!$AW$2:$AX$53,2,FALSE),【参考】数式用!$AT$2:$AV$2,0)),10)))</f>
        <v/>
      </c>
    </row>
    <row r="1027" spans="1:31" ht="49.8" customHeight="1">
      <c r="A1027" s="431">
        <f t="shared" si="17"/>
        <v>978</v>
      </c>
      <c r="B1027" s="447"/>
      <c r="C1027" s="448"/>
      <c r="D1027" s="448"/>
      <c r="E1027" s="448"/>
      <c r="F1027" s="448"/>
      <c r="G1027" s="448"/>
      <c r="H1027" s="448"/>
      <c r="I1027" s="448"/>
      <c r="J1027" s="448"/>
      <c r="K1027" s="448"/>
      <c r="L1027" s="436"/>
      <c r="M1027" s="437"/>
      <c r="N1027" s="437"/>
      <c r="O1027" s="437"/>
      <c r="P1027" s="438"/>
      <c r="Q1027" s="439"/>
      <c r="R1027" s="440"/>
      <c r="S1027" s="440"/>
      <c r="T1027" s="440"/>
      <c r="U1027" s="441"/>
      <c r="V1027" s="257"/>
      <c r="W1027" s="444"/>
      <c r="X1027" s="445"/>
      <c r="Y1027" s="446"/>
      <c r="Z1027" s="443"/>
      <c r="AA1027" s="443"/>
      <c r="AB1027" s="443"/>
      <c r="AC1027" s="317" t="str">
        <f>IFERROR(VLOOKUP(Z1027,【参考】数式用!$A$4:$B$54,2,FALSE),"")</f>
        <v/>
      </c>
      <c r="AD1027" s="209"/>
      <c r="AE1027" s="208" t="str">
        <f>IF(B1027="","",IF(AO1027="総合事業","数式を削除して手入力",IFERROR(INDEX(【参考】数式用!$AT$3:$AV$452,MATCH(Q1027&amp;V1027,【参考】数式用!$AS$3:$AS$452,0),MATCH(VLOOKUP(Z1027,【参考】数式用!$AW$2:$AX$53,2,FALSE),【参考】数式用!$AT$2:$AV$2,0)),10)))</f>
        <v/>
      </c>
    </row>
    <row r="1028" spans="1:31" ht="49.8" customHeight="1">
      <c r="A1028" s="431">
        <f t="shared" si="17"/>
        <v>979</v>
      </c>
      <c r="B1028" s="447"/>
      <c r="C1028" s="448"/>
      <c r="D1028" s="448"/>
      <c r="E1028" s="448"/>
      <c r="F1028" s="448"/>
      <c r="G1028" s="448"/>
      <c r="H1028" s="448"/>
      <c r="I1028" s="448"/>
      <c r="J1028" s="448"/>
      <c r="K1028" s="448"/>
      <c r="L1028" s="436"/>
      <c r="M1028" s="437"/>
      <c r="N1028" s="437"/>
      <c r="O1028" s="437"/>
      <c r="P1028" s="438"/>
      <c r="Q1028" s="439"/>
      <c r="R1028" s="440"/>
      <c r="S1028" s="440"/>
      <c r="T1028" s="440"/>
      <c r="U1028" s="441"/>
      <c r="V1028" s="257"/>
      <c r="W1028" s="444"/>
      <c r="X1028" s="445"/>
      <c r="Y1028" s="446"/>
      <c r="Z1028" s="443"/>
      <c r="AA1028" s="443"/>
      <c r="AB1028" s="443"/>
      <c r="AC1028" s="317" t="str">
        <f>IFERROR(VLOOKUP(Z1028,【参考】数式用!$A$4:$B$54,2,FALSE),"")</f>
        <v/>
      </c>
      <c r="AD1028" s="209"/>
      <c r="AE1028" s="208" t="str">
        <f>IF(B1028="","",IF(AO1028="総合事業","数式を削除して手入力",IFERROR(INDEX(【参考】数式用!$AT$3:$AV$452,MATCH(Q1028&amp;V1028,【参考】数式用!$AS$3:$AS$452,0),MATCH(VLOOKUP(Z1028,【参考】数式用!$AW$2:$AX$53,2,FALSE),【参考】数式用!$AT$2:$AV$2,0)),10)))</f>
        <v/>
      </c>
    </row>
    <row r="1029" spans="1:31" ht="49.8" customHeight="1">
      <c r="A1029" s="431">
        <f t="shared" si="17"/>
        <v>980</v>
      </c>
      <c r="B1029" s="447"/>
      <c r="C1029" s="448"/>
      <c r="D1029" s="448"/>
      <c r="E1029" s="448"/>
      <c r="F1029" s="448"/>
      <c r="G1029" s="448"/>
      <c r="H1029" s="448"/>
      <c r="I1029" s="448"/>
      <c r="J1029" s="448"/>
      <c r="K1029" s="448"/>
      <c r="L1029" s="436"/>
      <c r="M1029" s="437"/>
      <c r="N1029" s="437"/>
      <c r="O1029" s="437"/>
      <c r="P1029" s="438"/>
      <c r="Q1029" s="439"/>
      <c r="R1029" s="440"/>
      <c r="S1029" s="440"/>
      <c r="T1029" s="440"/>
      <c r="U1029" s="441"/>
      <c r="V1029" s="257"/>
      <c r="W1029" s="444"/>
      <c r="X1029" s="445"/>
      <c r="Y1029" s="446"/>
      <c r="Z1029" s="443"/>
      <c r="AA1029" s="443"/>
      <c r="AB1029" s="443"/>
      <c r="AC1029" s="317" t="str">
        <f>IFERROR(VLOOKUP(Z1029,【参考】数式用!$A$4:$B$54,2,FALSE),"")</f>
        <v/>
      </c>
      <c r="AD1029" s="209"/>
      <c r="AE1029" s="208" t="str">
        <f>IF(B1029="","",IF(AO1029="総合事業","数式を削除して手入力",IFERROR(INDEX(【参考】数式用!$AT$3:$AV$452,MATCH(Q1029&amp;V1029,【参考】数式用!$AS$3:$AS$452,0),MATCH(VLOOKUP(Z1029,【参考】数式用!$AW$2:$AX$53,2,FALSE),【参考】数式用!$AT$2:$AV$2,0)),10)))</f>
        <v/>
      </c>
    </row>
    <row r="1030" spans="1:31" ht="49.8" customHeight="1">
      <c r="A1030" s="431">
        <f t="shared" si="17"/>
        <v>981</v>
      </c>
      <c r="B1030" s="447"/>
      <c r="C1030" s="448"/>
      <c r="D1030" s="448"/>
      <c r="E1030" s="448"/>
      <c r="F1030" s="448"/>
      <c r="G1030" s="448"/>
      <c r="H1030" s="448"/>
      <c r="I1030" s="448"/>
      <c r="J1030" s="448"/>
      <c r="K1030" s="448"/>
      <c r="L1030" s="436"/>
      <c r="M1030" s="437"/>
      <c r="N1030" s="437"/>
      <c r="O1030" s="437"/>
      <c r="P1030" s="438"/>
      <c r="Q1030" s="439"/>
      <c r="R1030" s="440"/>
      <c r="S1030" s="440"/>
      <c r="T1030" s="440"/>
      <c r="U1030" s="441"/>
      <c r="V1030" s="257"/>
      <c r="W1030" s="444"/>
      <c r="X1030" s="445"/>
      <c r="Y1030" s="446"/>
      <c r="Z1030" s="443"/>
      <c r="AA1030" s="443"/>
      <c r="AB1030" s="443"/>
      <c r="AC1030" s="317" t="str">
        <f>IFERROR(VLOOKUP(Z1030,【参考】数式用!$A$4:$B$54,2,FALSE),"")</f>
        <v/>
      </c>
      <c r="AD1030" s="209"/>
      <c r="AE1030" s="208" t="str">
        <f>IF(B1030="","",IF(AO1030="総合事業","数式を削除して手入力",IFERROR(INDEX(【参考】数式用!$AT$3:$AV$452,MATCH(Q1030&amp;V1030,【参考】数式用!$AS$3:$AS$452,0),MATCH(VLOOKUP(Z1030,【参考】数式用!$AW$2:$AX$53,2,FALSE),【参考】数式用!$AT$2:$AV$2,0)),10)))</f>
        <v/>
      </c>
    </row>
    <row r="1031" spans="1:31" ht="49.8" customHeight="1">
      <c r="A1031" s="431">
        <f t="shared" si="17"/>
        <v>982</v>
      </c>
      <c r="B1031" s="447"/>
      <c r="C1031" s="448"/>
      <c r="D1031" s="448"/>
      <c r="E1031" s="448"/>
      <c r="F1031" s="448"/>
      <c r="G1031" s="448"/>
      <c r="H1031" s="448"/>
      <c r="I1031" s="448"/>
      <c r="J1031" s="448"/>
      <c r="K1031" s="448"/>
      <c r="L1031" s="436"/>
      <c r="M1031" s="437"/>
      <c r="N1031" s="437"/>
      <c r="O1031" s="437"/>
      <c r="P1031" s="438"/>
      <c r="Q1031" s="439"/>
      <c r="R1031" s="440"/>
      <c r="S1031" s="440"/>
      <c r="T1031" s="440"/>
      <c r="U1031" s="441"/>
      <c r="V1031" s="257"/>
      <c r="W1031" s="444"/>
      <c r="X1031" s="445"/>
      <c r="Y1031" s="446"/>
      <c r="Z1031" s="443"/>
      <c r="AA1031" s="443"/>
      <c r="AB1031" s="443"/>
      <c r="AC1031" s="317" t="str">
        <f>IFERROR(VLOOKUP(Z1031,【参考】数式用!$A$4:$B$54,2,FALSE),"")</f>
        <v/>
      </c>
      <c r="AD1031" s="209"/>
      <c r="AE1031" s="208" t="str">
        <f>IF(B1031="","",IF(AO1031="総合事業","数式を削除して手入力",IFERROR(INDEX(【参考】数式用!$AT$3:$AV$452,MATCH(Q1031&amp;V1031,【参考】数式用!$AS$3:$AS$452,0),MATCH(VLOOKUP(Z1031,【参考】数式用!$AW$2:$AX$53,2,FALSE),【参考】数式用!$AT$2:$AV$2,0)),10)))</f>
        <v/>
      </c>
    </row>
    <row r="1032" spans="1:31" ht="49.8" customHeight="1">
      <c r="A1032" s="431">
        <f t="shared" si="17"/>
        <v>983</v>
      </c>
      <c r="B1032" s="447"/>
      <c r="C1032" s="448"/>
      <c r="D1032" s="448"/>
      <c r="E1032" s="448"/>
      <c r="F1032" s="448"/>
      <c r="G1032" s="448"/>
      <c r="H1032" s="448"/>
      <c r="I1032" s="448"/>
      <c r="J1032" s="448"/>
      <c r="K1032" s="448"/>
      <c r="L1032" s="436"/>
      <c r="M1032" s="437"/>
      <c r="N1032" s="437"/>
      <c r="O1032" s="437"/>
      <c r="P1032" s="438"/>
      <c r="Q1032" s="439"/>
      <c r="R1032" s="440"/>
      <c r="S1032" s="440"/>
      <c r="T1032" s="440"/>
      <c r="U1032" s="441"/>
      <c r="V1032" s="257"/>
      <c r="W1032" s="444"/>
      <c r="X1032" s="445"/>
      <c r="Y1032" s="446"/>
      <c r="Z1032" s="443"/>
      <c r="AA1032" s="443"/>
      <c r="AB1032" s="443"/>
      <c r="AC1032" s="317" t="str">
        <f>IFERROR(VLOOKUP(Z1032,【参考】数式用!$A$4:$B$54,2,FALSE),"")</f>
        <v/>
      </c>
      <c r="AD1032" s="209"/>
      <c r="AE1032" s="208" t="str">
        <f>IF(B1032="","",IF(AO1032="総合事業","数式を削除して手入力",IFERROR(INDEX(【参考】数式用!$AT$3:$AV$452,MATCH(Q1032&amp;V1032,【参考】数式用!$AS$3:$AS$452,0),MATCH(VLOOKUP(Z1032,【参考】数式用!$AW$2:$AX$53,2,FALSE),【参考】数式用!$AT$2:$AV$2,0)),10)))</f>
        <v/>
      </c>
    </row>
    <row r="1033" spans="1:31" ht="49.8" customHeight="1">
      <c r="A1033" s="431">
        <f t="shared" si="17"/>
        <v>984</v>
      </c>
      <c r="B1033" s="447"/>
      <c r="C1033" s="448"/>
      <c r="D1033" s="448"/>
      <c r="E1033" s="448"/>
      <c r="F1033" s="448"/>
      <c r="G1033" s="448"/>
      <c r="H1033" s="448"/>
      <c r="I1033" s="448"/>
      <c r="J1033" s="448"/>
      <c r="K1033" s="448"/>
      <c r="L1033" s="436"/>
      <c r="M1033" s="437"/>
      <c r="N1033" s="437"/>
      <c r="O1033" s="437"/>
      <c r="P1033" s="438"/>
      <c r="Q1033" s="439"/>
      <c r="R1033" s="440"/>
      <c r="S1033" s="440"/>
      <c r="T1033" s="440"/>
      <c r="U1033" s="441"/>
      <c r="V1033" s="257"/>
      <c r="W1033" s="444"/>
      <c r="X1033" s="445"/>
      <c r="Y1033" s="446"/>
      <c r="Z1033" s="443"/>
      <c r="AA1033" s="443"/>
      <c r="AB1033" s="443"/>
      <c r="AC1033" s="317" t="str">
        <f>IFERROR(VLOOKUP(Z1033,【参考】数式用!$A$4:$B$54,2,FALSE),"")</f>
        <v/>
      </c>
      <c r="AD1033" s="209"/>
      <c r="AE1033" s="208" t="str">
        <f>IF(B1033="","",IF(AO1033="総合事業","数式を削除して手入力",IFERROR(INDEX(【参考】数式用!$AT$3:$AV$452,MATCH(Q1033&amp;V1033,【参考】数式用!$AS$3:$AS$452,0),MATCH(VLOOKUP(Z1033,【参考】数式用!$AW$2:$AX$53,2,FALSE),【参考】数式用!$AT$2:$AV$2,0)),10)))</f>
        <v/>
      </c>
    </row>
    <row r="1034" spans="1:31" ht="49.8" customHeight="1">
      <c r="A1034" s="431">
        <f t="shared" si="17"/>
        <v>985</v>
      </c>
      <c r="B1034" s="447"/>
      <c r="C1034" s="448"/>
      <c r="D1034" s="448"/>
      <c r="E1034" s="448"/>
      <c r="F1034" s="448"/>
      <c r="G1034" s="448"/>
      <c r="H1034" s="448"/>
      <c r="I1034" s="448"/>
      <c r="J1034" s="448"/>
      <c r="K1034" s="448"/>
      <c r="L1034" s="436"/>
      <c r="M1034" s="437"/>
      <c r="N1034" s="437"/>
      <c r="O1034" s="437"/>
      <c r="P1034" s="438"/>
      <c r="Q1034" s="439"/>
      <c r="R1034" s="440"/>
      <c r="S1034" s="440"/>
      <c r="T1034" s="440"/>
      <c r="U1034" s="441"/>
      <c r="V1034" s="257"/>
      <c r="W1034" s="444"/>
      <c r="X1034" s="445"/>
      <c r="Y1034" s="446"/>
      <c r="Z1034" s="443"/>
      <c r="AA1034" s="443"/>
      <c r="AB1034" s="443"/>
      <c r="AC1034" s="317" t="str">
        <f>IFERROR(VLOOKUP(Z1034,【参考】数式用!$A$4:$B$54,2,FALSE),"")</f>
        <v/>
      </c>
      <c r="AD1034" s="209"/>
      <c r="AE1034" s="208" t="str">
        <f>IF(B1034="","",IF(AO1034="総合事業","数式を削除して手入力",IFERROR(INDEX(【参考】数式用!$AT$3:$AV$452,MATCH(Q1034&amp;V1034,【参考】数式用!$AS$3:$AS$452,0),MATCH(VLOOKUP(Z1034,【参考】数式用!$AW$2:$AX$53,2,FALSE),【参考】数式用!$AT$2:$AV$2,0)),10)))</f>
        <v/>
      </c>
    </row>
    <row r="1035" spans="1:31" ht="49.8" customHeight="1">
      <c r="A1035" s="431">
        <f t="shared" si="17"/>
        <v>986</v>
      </c>
      <c r="B1035" s="447"/>
      <c r="C1035" s="448"/>
      <c r="D1035" s="448"/>
      <c r="E1035" s="448"/>
      <c r="F1035" s="448"/>
      <c r="G1035" s="448"/>
      <c r="H1035" s="448"/>
      <c r="I1035" s="448"/>
      <c r="J1035" s="448"/>
      <c r="K1035" s="448"/>
      <c r="L1035" s="436"/>
      <c r="M1035" s="437"/>
      <c r="N1035" s="437"/>
      <c r="O1035" s="437"/>
      <c r="P1035" s="438"/>
      <c r="Q1035" s="439"/>
      <c r="R1035" s="440"/>
      <c r="S1035" s="440"/>
      <c r="T1035" s="440"/>
      <c r="U1035" s="441"/>
      <c r="V1035" s="257"/>
      <c r="W1035" s="444"/>
      <c r="X1035" s="445"/>
      <c r="Y1035" s="446"/>
      <c r="Z1035" s="443"/>
      <c r="AA1035" s="443"/>
      <c r="AB1035" s="443"/>
      <c r="AC1035" s="317" t="str">
        <f>IFERROR(VLOOKUP(Z1035,【参考】数式用!$A$4:$B$54,2,FALSE),"")</f>
        <v/>
      </c>
      <c r="AD1035" s="209"/>
      <c r="AE1035" s="208" t="str">
        <f>IF(B1035="","",IF(AO1035="総合事業","数式を削除して手入力",IFERROR(INDEX(【参考】数式用!$AT$3:$AV$452,MATCH(Q1035&amp;V1035,【参考】数式用!$AS$3:$AS$452,0),MATCH(VLOOKUP(Z1035,【参考】数式用!$AW$2:$AX$53,2,FALSE),【参考】数式用!$AT$2:$AV$2,0)),10)))</f>
        <v/>
      </c>
    </row>
    <row r="1036" spans="1:31" ht="49.8" customHeight="1">
      <c r="A1036" s="431">
        <f t="shared" si="17"/>
        <v>987</v>
      </c>
      <c r="B1036" s="447"/>
      <c r="C1036" s="448"/>
      <c r="D1036" s="448"/>
      <c r="E1036" s="448"/>
      <c r="F1036" s="448"/>
      <c r="G1036" s="448"/>
      <c r="H1036" s="448"/>
      <c r="I1036" s="448"/>
      <c r="J1036" s="448"/>
      <c r="K1036" s="448"/>
      <c r="L1036" s="436"/>
      <c r="M1036" s="437"/>
      <c r="N1036" s="437"/>
      <c r="O1036" s="437"/>
      <c r="P1036" s="438"/>
      <c r="Q1036" s="439"/>
      <c r="R1036" s="440"/>
      <c r="S1036" s="440"/>
      <c r="T1036" s="440"/>
      <c r="U1036" s="441"/>
      <c r="V1036" s="257"/>
      <c r="W1036" s="444"/>
      <c r="X1036" s="445"/>
      <c r="Y1036" s="446"/>
      <c r="Z1036" s="443"/>
      <c r="AA1036" s="443"/>
      <c r="AB1036" s="443"/>
      <c r="AC1036" s="317" t="str">
        <f>IFERROR(VLOOKUP(Z1036,【参考】数式用!$A$4:$B$54,2,FALSE),"")</f>
        <v/>
      </c>
      <c r="AD1036" s="209"/>
      <c r="AE1036" s="208" t="str">
        <f>IF(B1036="","",IF(AO1036="総合事業","数式を削除して手入力",IFERROR(INDEX(【参考】数式用!$AT$3:$AV$452,MATCH(Q1036&amp;V1036,【参考】数式用!$AS$3:$AS$452,0),MATCH(VLOOKUP(Z1036,【参考】数式用!$AW$2:$AX$53,2,FALSE),【参考】数式用!$AT$2:$AV$2,0)),10)))</f>
        <v/>
      </c>
    </row>
    <row r="1037" spans="1:31" ht="49.8" customHeight="1">
      <c r="A1037" s="431">
        <f t="shared" si="17"/>
        <v>988</v>
      </c>
      <c r="B1037" s="447"/>
      <c r="C1037" s="448"/>
      <c r="D1037" s="448"/>
      <c r="E1037" s="448"/>
      <c r="F1037" s="448"/>
      <c r="G1037" s="448"/>
      <c r="H1037" s="448"/>
      <c r="I1037" s="448"/>
      <c r="J1037" s="448"/>
      <c r="K1037" s="448"/>
      <c r="L1037" s="436"/>
      <c r="M1037" s="437"/>
      <c r="N1037" s="437"/>
      <c r="O1037" s="437"/>
      <c r="P1037" s="438"/>
      <c r="Q1037" s="439"/>
      <c r="R1037" s="440"/>
      <c r="S1037" s="440"/>
      <c r="T1037" s="440"/>
      <c r="U1037" s="441"/>
      <c r="V1037" s="257"/>
      <c r="W1037" s="444"/>
      <c r="X1037" s="445"/>
      <c r="Y1037" s="446"/>
      <c r="Z1037" s="443"/>
      <c r="AA1037" s="443"/>
      <c r="AB1037" s="443"/>
      <c r="AC1037" s="317" t="str">
        <f>IFERROR(VLOOKUP(Z1037,【参考】数式用!$A$4:$B$54,2,FALSE),"")</f>
        <v/>
      </c>
      <c r="AD1037" s="209"/>
      <c r="AE1037" s="208" t="str">
        <f>IF(B1037="","",IF(AO1037="総合事業","数式を削除して手入力",IFERROR(INDEX(【参考】数式用!$AT$3:$AV$452,MATCH(Q1037&amp;V1037,【参考】数式用!$AS$3:$AS$452,0),MATCH(VLOOKUP(Z1037,【参考】数式用!$AW$2:$AX$53,2,FALSE),【参考】数式用!$AT$2:$AV$2,0)),10)))</f>
        <v/>
      </c>
    </row>
    <row r="1038" spans="1:31" ht="49.8" customHeight="1">
      <c r="A1038" s="431">
        <f t="shared" si="17"/>
        <v>989</v>
      </c>
      <c r="B1038" s="447"/>
      <c r="C1038" s="448"/>
      <c r="D1038" s="448"/>
      <c r="E1038" s="448"/>
      <c r="F1038" s="448"/>
      <c r="G1038" s="448"/>
      <c r="H1038" s="448"/>
      <c r="I1038" s="448"/>
      <c r="J1038" s="448"/>
      <c r="K1038" s="448"/>
      <c r="L1038" s="436"/>
      <c r="M1038" s="437"/>
      <c r="N1038" s="437"/>
      <c r="O1038" s="437"/>
      <c r="P1038" s="438"/>
      <c r="Q1038" s="439"/>
      <c r="R1038" s="440"/>
      <c r="S1038" s="440"/>
      <c r="T1038" s="440"/>
      <c r="U1038" s="441"/>
      <c r="V1038" s="257"/>
      <c r="W1038" s="444"/>
      <c r="X1038" s="445"/>
      <c r="Y1038" s="446"/>
      <c r="Z1038" s="443"/>
      <c r="AA1038" s="443"/>
      <c r="AB1038" s="443"/>
      <c r="AC1038" s="317" t="str">
        <f>IFERROR(VLOOKUP(Z1038,【参考】数式用!$A$4:$B$54,2,FALSE),"")</f>
        <v/>
      </c>
      <c r="AD1038" s="209"/>
      <c r="AE1038" s="208" t="str">
        <f>IF(B1038="","",IF(AO1038="総合事業","数式を削除して手入力",IFERROR(INDEX(【参考】数式用!$AT$3:$AV$452,MATCH(Q1038&amp;V1038,【参考】数式用!$AS$3:$AS$452,0),MATCH(VLOOKUP(Z1038,【参考】数式用!$AW$2:$AX$53,2,FALSE),【参考】数式用!$AT$2:$AV$2,0)),10)))</f>
        <v/>
      </c>
    </row>
    <row r="1039" spans="1:31" ht="49.8" customHeight="1">
      <c r="A1039" s="431">
        <f t="shared" si="17"/>
        <v>990</v>
      </c>
      <c r="B1039" s="447"/>
      <c r="C1039" s="448"/>
      <c r="D1039" s="448"/>
      <c r="E1039" s="448"/>
      <c r="F1039" s="448"/>
      <c r="G1039" s="448"/>
      <c r="H1039" s="448"/>
      <c r="I1039" s="448"/>
      <c r="J1039" s="448"/>
      <c r="K1039" s="448"/>
      <c r="L1039" s="436"/>
      <c r="M1039" s="437"/>
      <c r="N1039" s="437"/>
      <c r="O1039" s="437"/>
      <c r="P1039" s="438"/>
      <c r="Q1039" s="439"/>
      <c r="R1039" s="440"/>
      <c r="S1039" s="440"/>
      <c r="T1039" s="440"/>
      <c r="U1039" s="441"/>
      <c r="V1039" s="257"/>
      <c r="W1039" s="444"/>
      <c r="X1039" s="445"/>
      <c r="Y1039" s="446"/>
      <c r="Z1039" s="443"/>
      <c r="AA1039" s="443"/>
      <c r="AB1039" s="443"/>
      <c r="AC1039" s="317" t="str">
        <f>IFERROR(VLOOKUP(Z1039,【参考】数式用!$A$4:$B$54,2,FALSE),"")</f>
        <v/>
      </c>
      <c r="AD1039" s="209"/>
      <c r="AE1039" s="208" t="str">
        <f>IF(B1039="","",IF(AO1039="総合事業","数式を削除して手入力",IFERROR(INDEX(【参考】数式用!$AT$3:$AV$452,MATCH(Q1039&amp;V1039,【参考】数式用!$AS$3:$AS$452,0),MATCH(VLOOKUP(Z1039,【参考】数式用!$AW$2:$AX$53,2,FALSE),【参考】数式用!$AT$2:$AV$2,0)),10)))</f>
        <v/>
      </c>
    </row>
    <row r="1040" spans="1:31" ht="49.8" customHeight="1">
      <c r="A1040" s="431">
        <f t="shared" si="17"/>
        <v>991</v>
      </c>
      <c r="B1040" s="447"/>
      <c r="C1040" s="448"/>
      <c r="D1040" s="448"/>
      <c r="E1040" s="448"/>
      <c r="F1040" s="448"/>
      <c r="G1040" s="448"/>
      <c r="H1040" s="448"/>
      <c r="I1040" s="448"/>
      <c r="J1040" s="448"/>
      <c r="K1040" s="448"/>
      <c r="L1040" s="436"/>
      <c r="M1040" s="437"/>
      <c r="N1040" s="437"/>
      <c r="O1040" s="437"/>
      <c r="P1040" s="438"/>
      <c r="Q1040" s="439"/>
      <c r="R1040" s="440"/>
      <c r="S1040" s="440"/>
      <c r="T1040" s="440"/>
      <c r="U1040" s="441"/>
      <c r="V1040" s="257"/>
      <c r="W1040" s="444"/>
      <c r="X1040" s="445"/>
      <c r="Y1040" s="446"/>
      <c r="Z1040" s="443"/>
      <c r="AA1040" s="443"/>
      <c r="AB1040" s="443"/>
      <c r="AC1040" s="317" t="str">
        <f>IFERROR(VLOOKUP(Z1040,【参考】数式用!$A$4:$B$54,2,FALSE),"")</f>
        <v/>
      </c>
      <c r="AD1040" s="209"/>
      <c r="AE1040" s="208" t="str">
        <f>IF(B1040="","",IF(AO1040="総合事業","数式を削除して手入力",IFERROR(INDEX(【参考】数式用!$AT$3:$AV$452,MATCH(Q1040&amp;V1040,【参考】数式用!$AS$3:$AS$452,0),MATCH(VLOOKUP(Z1040,【参考】数式用!$AW$2:$AX$53,2,FALSE),【参考】数式用!$AT$2:$AV$2,0)),10)))</f>
        <v/>
      </c>
    </row>
    <row r="1041" spans="1:31" ht="49.8" customHeight="1">
      <c r="A1041" s="431">
        <f t="shared" si="17"/>
        <v>992</v>
      </c>
      <c r="B1041" s="433"/>
      <c r="C1041" s="434"/>
      <c r="D1041" s="434"/>
      <c r="E1041" s="434"/>
      <c r="F1041" s="434"/>
      <c r="G1041" s="434"/>
      <c r="H1041" s="434"/>
      <c r="I1041" s="434"/>
      <c r="J1041" s="434"/>
      <c r="K1041" s="435"/>
      <c r="L1041" s="436"/>
      <c r="M1041" s="437"/>
      <c r="N1041" s="437"/>
      <c r="O1041" s="437"/>
      <c r="P1041" s="438"/>
      <c r="Q1041" s="439"/>
      <c r="R1041" s="440"/>
      <c r="S1041" s="440"/>
      <c r="T1041" s="440"/>
      <c r="U1041" s="441"/>
      <c r="V1041" s="257"/>
      <c r="W1041" s="442"/>
      <c r="X1041" s="442"/>
      <c r="Y1041" s="442"/>
      <c r="Z1041" s="444"/>
      <c r="AA1041" s="445"/>
      <c r="AB1041" s="446"/>
      <c r="AC1041" s="317" t="str">
        <f>IFERROR(VLOOKUP(Z1041,【参考】数式用!$A$4:$B$54,2,FALSE),"")</f>
        <v/>
      </c>
      <c r="AD1041" s="209"/>
      <c r="AE1041" s="208" t="str">
        <f>IF(B1041="","",IF(AO1041="総合事業","数式を削除して手入力",IFERROR(INDEX(【参考】数式用!$AT$3:$AV$452,MATCH(Q1041&amp;V1041,【参考】数式用!$AS$3:$AS$452,0),MATCH(VLOOKUP(Z1041,【参考】数式用!$AW$2:$AX$53,2,FALSE),【参考】数式用!$AT$2:$AV$2,0)),10)))</f>
        <v/>
      </c>
    </row>
    <row r="1042" spans="1:31" ht="49.8" customHeight="1">
      <c r="A1042" s="431">
        <f t="shared" si="17"/>
        <v>993</v>
      </c>
      <c r="B1042" s="433"/>
      <c r="C1042" s="434"/>
      <c r="D1042" s="434"/>
      <c r="E1042" s="434"/>
      <c r="F1042" s="434"/>
      <c r="G1042" s="434"/>
      <c r="H1042" s="434"/>
      <c r="I1042" s="434"/>
      <c r="J1042" s="434"/>
      <c r="K1042" s="435"/>
      <c r="L1042" s="436"/>
      <c r="M1042" s="437"/>
      <c r="N1042" s="437"/>
      <c r="O1042" s="437"/>
      <c r="P1042" s="438"/>
      <c r="Q1042" s="439"/>
      <c r="R1042" s="440"/>
      <c r="S1042" s="440"/>
      <c r="T1042" s="440"/>
      <c r="U1042" s="441"/>
      <c r="V1042" s="257"/>
      <c r="W1042" s="442"/>
      <c r="X1042" s="442"/>
      <c r="Y1042" s="442"/>
      <c r="Z1042" s="444"/>
      <c r="AA1042" s="445"/>
      <c r="AB1042" s="446"/>
      <c r="AC1042" s="317" t="str">
        <f>IFERROR(VLOOKUP(Z1042,【参考】数式用!$A$4:$B$54,2,FALSE),"")</f>
        <v/>
      </c>
      <c r="AD1042" s="209"/>
      <c r="AE1042" s="208" t="str">
        <f>IF(B1042="","",IF(AO1042="総合事業","数式を削除して手入力",IFERROR(INDEX(【参考】数式用!$AT$3:$AV$452,MATCH(Q1042&amp;V1042,【参考】数式用!$AS$3:$AS$452,0),MATCH(VLOOKUP(Z1042,【参考】数式用!$AW$2:$AX$53,2,FALSE),【参考】数式用!$AT$2:$AV$2,0)),10)))</f>
        <v/>
      </c>
    </row>
    <row r="1043" spans="1:31" ht="49.8" customHeight="1">
      <c r="A1043" s="431">
        <f t="shared" si="17"/>
        <v>994</v>
      </c>
      <c r="B1043" s="433"/>
      <c r="C1043" s="434"/>
      <c r="D1043" s="434"/>
      <c r="E1043" s="434"/>
      <c r="F1043" s="434"/>
      <c r="G1043" s="434"/>
      <c r="H1043" s="434"/>
      <c r="I1043" s="434"/>
      <c r="J1043" s="434"/>
      <c r="K1043" s="435"/>
      <c r="L1043" s="436"/>
      <c r="M1043" s="437"/>
      <c r="N1043" s="437"/>
      <c r="O1043" s="437"/>
      <c r="P1043" s="438"/>
      <c r="Q1043" s="439"/>
      <c r="R1043" s="440"/>
      <c r="S1043" s="440"/>
      <c r="T1043" s="440"/>
      <c r="U1043" s="441"/>
      <c r="V1043" s="257"/>
      <c r="W1043" s="442"/>
      <c r="X1043" s="442"/>
      <c r="Y1043" s="442"/>
      <c r="Z1043" s="444"/>
      <c r="AA1043" s="445"/>
      <c r="AB1043" s="446"/>
      <c r="AC1043" s="317" t="str">
        <f>IFERROR(VLOOKUP(Z1043,【参考】数式用!$A$4:$B$54,2,FALSE),"")</f>
        <v/>
      </c>
      <c r="AD1043" s="209"/>
      <c r="AE1043" s="208" t="str">
        <f>IF(B1043="","",IF(AO1043="総合事業","数式を削除して手入力",IFERROR(INDEX(【参考】数式用!$AT$3:$AV$452,MATCH(Q1043&amp;V1043,【参考】数式用!$AS$3:$AS$452,0),MATCH(VLOOKUP(Z1043,【参考】数式用!$AW$2:$AX$53,2,FALSE),【参考】数式用!$AT$2:$AV$2,0)),10)))</f>
        <v/>
      </c>
    </row>
    <row r="1044" spans="1:31" ht="49.8" customHeight="1">
      <c r="A1044" s="431">
        <f t="shared" si="17"/>
        <v>995</v>
      </c>
      <c r="B1044" s="433"/>
      <c r="C1044" s="434"/>
      <c r="D1044" s="434"/>
      <c r="E1044" s="434"/>
      <c r="F1044" s="434"/>
      <c r="G1044" s="434"/>
      <c r="H1044" s="434"/>
      <c r="I1044" s="434"/>
      <c r="J1044" s="434"/>
      <c r="K1044" s="435"/>
      <c r="L1044" s="436"/>
      <c r="M1044" s="437"/>
      <c r="N1044" s="437"/>
      <c r="O1044" s="437"/>
      <c r="P1044" s="438"/>
      <c r="Q1044" s="439"/>
      <c r="R1044" s="440"/>
      <c r="S1044" s="440"/>
      <c r="T1044" s="440"/>
      <c r="U1044" s="441"/>
      <c r="V1044" s="257"/>
      <c r="W1044" s="442"/>
      <c r="X1044" s="442"/>
      <c r="Y1044" s="442"/>
      <c r="Z1044" s="443"/>
      <c r="AA1044" s="443"/>
      <c r="AB1044" s="443"/>
      <c r="AC1044" s="317" t="str">
        <f>IFERROR(VLOOKUP(Z1044,【参考】数式用!$A$4:$B$54,2,FALSE),"")</f>
        <v/>
      </c>
      <c r="AD1044" s="209"/>
      <c r="AE1044" s="208" t="str">
        <f>IF(B1044="","",IF(AO1044="総合事業","数式を削除して手入力",IFERROR(INDEX(【参考】数式用!$AT$3:$AV$452,MATCH(Q1044&amp;V1044,【参考】数式用!$AS$3:$AS$452,0),MATCH(VLOOKUP(Z1044,【参考】数式用!$AW$2:$AX$53,2,FALSE),【参考】数式用!$AT$2:$AV$2,0)),10)))</f>
        <v/>
      </c>
    </row>
    <row r="1045" spans="1:31" ht="49.8" customHeight="1">
      <c r="A1045" s="431">
        <f t="shared" si="17"/>
        <v>996</v>
      </c>
      <c r="B1045" s="433"/>
      <c r="C1045" s="434"/>
      <c r="D1045" s="434"/>
      <c r="E1045" s="434"/>
      <c r="F1045" s="434"/>
      <c r="G1045" s="434"/>
      <c r="H1045" s="434"/>
      <c r="I1045" s="434"/>
      <c r="J1045" s="434"/>
      <c r="K1045" s="435"/>
      <c r="L1045" s="436"/>
      <c r="M1045" s="437"/>
      <c r="N1045" s="437"/>
      <c r="O1045" s="437"/>
      <c r="P1045" s="438"/>
      <c r="Q1045" s="439"/>
      <c r="R1045" s="440"/>
      <c r="S1045" s="440"/>
      <c r="T1045" s="440"/>
      <c r="U1045" s="441"/>
      <c r="V1045" s="257"/>
      <c r="W1045" s="442"/>
      <c r="X1045" s="442"/>
      <c r="Y1045" s="442"/>
      <c r="Z1045" s="443"/>
      <c r="AA1045" s="443"/>
      <c r="AB1045" s="443"/>
      <c r="AC1045" s="317" t="str">
        <f>IFERROR(VLOOKUP(Z1045,【参考】数式用!$A$4:$B$54,2,FALSE),"")</f>
        <v/>
      </c>
      <c r="AD1045" s="209"/>
      <c r="AE1045" s="208" t="str">
        <f>IF(B1045="","",IF(AO1045="総合事業","数式を削除して手入力",IFERROR(INDEX(【参考】数式用!$AT$3:$AV$452,MATCH(Q1045&amp;V1045,【参考】数式用!$AS$3:$AS$452,0),MATCH(VLOOKUP(Z1045,【参考】数式用!$AW$2:$AX$53,2,FALSE),【参考】数式用!$AT$2:$AV$2,0)),10)))</f>
        <v/>
      </c>
    </row>
    <row r="1046" spans="1:31" ht="49.8" customHeight="1">
      <c r="A1046" s="431">
        <f t="shared" ref="A1046:A1049" si="18">A1045+1</f>
        <v>997</v>
      </c>
      <c r="B1046" s="433"/>
      <c r="C1046" s="434"/>
      <c r="D1046" s="434"/>
      <c r="E1046" s="434"/>
      <c r="F1046" s="434"/>
      <c r="G1046" s="434"/>
      <c r="H1046" s="434"/>
      <c r="I1046" s="434"/>
      <c r="J1046" s="434"/>
      <c r="K1046" s="435"/>
      <c r="L1046" s="436"/>
      <c r="M1046" s="437"/>
      <c r="N1046" s="437"/>
      <c r="O1046" s="437"/>
      <c r="P1046" s="438"/>
      <c r="Q1046" s="439"/>
      <c r="R1046" s="440"/>
      <c r="S1046" s="440"/>
      <c r="T1046" s="440"/>
      <c r="U1046" s="441"/>
      <c r="V1046" s="257"/>
      <c r="W1046" s="442"/>
      <c r="X1046" s="442"/>
      <c r="Y1046" s="442"/>
      <c r="Z1046" s="443"/>
      <c r="AA1046" s="443"/>
      <c r="AB1046" s="443"/>
      <c r="AC1046" s="317" t="str">
        <f>IFERROR(VLOOKUP(Z1046,【参考】数式用!$A$4:$B$54,2,FALSE),"")</f>
        <v/>
      </c>
      <c r="AD1046" s="209"/>
      <c r="AE1046" s="208" t="str">
        <f>IF(B1046="","",IF(AO1046="総合事業","数式を削除して手入力",IFERROR(INDEX(【参考】数式用!$AT$3:$AV$452,MATCH(Q1046&amp;V1046,【参考】数式用!$AS$3:$AS$452,0),MATCH(VLOOKUP(Z1046,【参考】数式用!$AW$2:$AX$53,2,FALSE),【参考】数式用!$AT$2:$AV$2,0)),10)))</f>
        <v/>
      </c>
    </row>
    <row r="1047" spans="1:31" ht="49.8" customHeight="1">
      <c r="A1047" s="431">
        <f t="shared" si="18"/>
        <v>998</v>
      </c>
      <c r="B1047" s="433"/>
      <c r="C1047" s="434"/>
      <c r="D1047" s="434"/>
      <c r="E1047" s="434"/>
      <c r="F1047" s="434"/>
      <c r="G1047" s="434"/>
      <c r="H1047" s="434"/>
      <c r="I1047" s="434"/>
      <c r="J1047" s="434"/>
      <c r="K1047" s="435"/>
      <c r="L1047" s="436"/>
      <c r="M1047" s="437"/>
      <c r="N1047" s="437"/>
      <c r="O1047" s="437"/>
      <c r="P1047" s="438"/>
      <c r="Q1047" s="439"/>
      <c r="R1047" s="440"/>
      <c r="S1047" s="440"/>
      <c r="T1047" s="440"/>
      <c r="U1047" s="441"/>
      <c r="V1047" s="257"/>
      <c r="W1047" s="442"/>
      <c r="X1047" s="442"/>
      <c r="Y1047" s="442"/>
      <c r="Z1047" s="443"/>
      <c r="AA1047" s="443"/>
      <c r="AB1047" s="443"/>
      <c r="AC1047" s="317" t="str">
        <f>IFERROR(VLOOKUP(Z1047,【参考】数式用!$A$4:$B$54,2,FALSE),"")</f>
        <v/>
      </c>
      <c r="AD1047" s="209"/>
      <c r="AE1047" s="208" t="str">
        <f>IF(B1047="","",IF(AO1047="総合事業","数式を削除して手入力",IFERROR(INDEX(【参考】数式用!$AT$3:$AV$452,MATCH(Q1047&amp;V1047,【参考】数式用!$AS$3:$AS$452,0),MATCH(VLOOKUP(Z1047,【参考】数式用!$AW$2:$AX$53,2,FALSE),【参考】数式用!$AT$2:$AV$2,0)),10)))</f>
        <v/>
      </c>
    </row>
    <row r="1048" spans="1:31" ht="49.8" customHeight="1">
      <c r="A1048" s="431">
        <f t="shared" si="18"/>
        <v>999</v>
      </c>
      <c r="B1048" s="433"/>
      <c r="C1048" s="434"/>
      <c r="D1048" s="434"/>
      <c r="E1048" s="434"/>
      <c r="F1048" s="434"/>
      <c r="G1048" s="434"/>
      <c r="H1048" s="434"/>
      <c r="I1048" s="434"/>
      <c r="J1048" s="434"/>
      <c r="K1048" s="435"/>
      <c r="L1048" s="436"/>
      <c r="M1048" s="437"/>
      <c r="N1048" s="437"/>
      <c r="O1048" s="437"/>
      <c r="P1048" s="438"/>
      <c r="Q1048" s="439"/>
      <c r="R1048" s="440"/>
      <c r="S1048" s="440"/>
      <c r="T1048" s="440"/>
      <c r="U1048" s="441"/>
      <c r="V1048" s="257"/>
      <c r="W1048" s="442"/>
      <c r="X1048" s="442"/>
      <c r="Y1048" s="442"/>
      <c r="Z1048" s="443"/>
      <c r="AA1048" s="443"/>
      <c r="AB1048" s="443"/>
      <c r="AC1048" s="317" t="str">
        <f>IFERROR(VLOOKUP(Z1048,【参考】数式用!$A$4:$B$54,2,FALSE),"")</f>
        <v/>
      </c>
      <c r="AD1048" s="209"/>
      <c r="AE1048" s="208" t="str">
        <f>IF(B1048="","",IF(AO1048="総合事業","数式を削除して手入力",IFERROR(INDEX(【参考】数式用!$AT$3:$AV$452,MATCH(Q1048&amp;V1048,【参考】数式用!$AS$3:$AS$452,0),MATCH(VLOOKUP(Z1048,【参考】数式用!$AW$2:$AX$53,2,FALSE),【参考】数式用!$AT$2:$AV$2,0)),10)))</f>
        <v/>
      </c>
    </row>
    <row r="1049" spans="1:31" ht="49.8" customHeight="1">
      <c r="A1049" s="431">
        <f t="shared" si="18"/>
        <v>1000</v>
      </c>
      <c r="B1049" s="433"/>
      <c r="C1049" s="434"/>
      <c r="D1049" s="434"/>
      <c r="E1049" s="434"/>
      <c r="F1049" s="434"/>
      <c r="G1049" s="434"/>
      <c r="H1049" s="434"/>
      <c r="I1049" s="434"/>
      <c r="J1049" s="434"/>
      <c r="K1049" s="435"/>
      <c r="L1049" s="436"/>
      <c r="M1049" s="437"/>
      <c r="N1049" s="437"/>
      <c r="O1049" s="437"/>
      <c r="P1049" s="438"/>
      <c r="Q1049" s="439"/>
      <c r="R1049" s="440"/>
      <c r="S1049" s="440"/>
      <c r="T1049" s="440"/>
      <c r="U1049" s="441"/>
      <c r="V1049" s="257"/>
      <c r="W1049" s="442"/>
      <c r="X1049" s="442"/>
      <c r="Y1049" s="442"/>
      <c r="Z1049" s="443"/>
      <c r="AA1049" s="443"/>
      <c r="AB1049" s="443"/>
      <c r="AC1049" s="317" t="str">
        <f>IFERROR(VLOOKUP(Z1049,【参考】数式用!$A$4:$B$54,2,FALSE),"")</f>
        <v/>
      </c>
      <c r="AD1049" s="209"/>
      <c r="AE1049" s="208" t="str">
        <f>IF(B1049="","",IF(AO1049="総合事業","数式を削除して手入力",IFERROR(INDEX(【参考】数式用!$AT$3:$AV$452,MATCH(Q1049&amp;V1049,【参考】数式用!$AS$3:$AS$452,0),MATCH(VLOOKUP(Z1049,【参考】数式用!$AW$2:$AX$53,2,FALSE),【参考】数式用!$AT$2:$AV$2,0)),10)))</f>
        <v/>
      </c>
    </row>
  </sheetData>
  <sheetProtection algorithmName="SHA-512" hashValue="Y1SqWyZPh4NdGJ42EfcnaknLL0Xp6CQvixfJioZkjK3aGbmSN1b45afQeVHu0JLwvT/s6nBCdzkpH7niZeDk4w==" saltValue="qIUY7YUJNImNe6eZ4XPSgw==" spinCount="100000" sheet="1" sort="0" autoFilter="0"/>
  <dataConsolidate/>
  <mergeCells count="5069">
    <mergeCell ref="Q80:U80"/>
    <mergeCell ref="Q107:U107"/>
    <mergeCell ref="Q106:U106"/>
    <mergeCell ref="Q105:U105"/>
    <mergeCell ref="Q104:U104"/>
    <mergeCell ref="Q103:U103"/>
    <mergeCell ref="Q102:U102"/>
    <mergeCell ref="Q101:U101"/>
    <mergeCell ref="Q100:U100"/>
    <mergeCell ref="Q76:U76"/>
    <mergeCell ref="Q73:U73"/>
    <mergeCell ref="Q74:U74"/>
    <mergeCell ref="Q72:U72"/>
    <mergeCell ref="Q99:U99"/>
    <mergeCell ref="Q94:U94"/>
    <mergeCell ref="Q93:U93"/>
    <mergeCell ref="W78:Y78"/>
    <mergeCell ref="W79:Y79"/>
    <mergeCell ref="W80:Y80"/>
    <mergeCell ref="W81:Y81"/>
    <mergeCell ref="Q87:U87"/>
    <mergeCell ref="Q90:U90"/>
    <mergeCell ref="Q86:U86"/>
    <mergeCell ref="Q89:U89"/>
    <mergeCell ref="Z85:AB85"/>
    <mergeCell ref="W76:Y76"/>
    <mergeCell ref="W77:Y77"/>
    <mergeCell ref="W82:Y82"/>
    <mergeCell ref="Z80:AB80"/>
    <mergeCell ref="Z81:AB81"/>
    <mergeCell ref="Z66:AB66"/>
    <mergeCell ref="Z67:AB67"/>
    <mergeCell ref="Z68:AB68"/>
    <mergeCell ref="Z69:AB69"/>
    <mergeCell ref="Z70:AB70"/>
    <mergeCell ref="Z71:AB71"/>
    <mergeCell ref="Z72:AB72"/>
    <mergeCell ref="Z73:AB73"/>
    <mergeCell ref="Z74:AB74"/>
    <mergeCell ref="W107:Y107"/>
    <mergeCell ref="W106:Y106"/>
    <mergeCell ref="W105:Y105"/>
    <mergeCell ref="W104:Y104"/>
    <mergeCell ref="W103:Y103"/>
    <mergeCell ref="W102:Y102"/>
    <mergeCell ref="W101:Y101"/>
    <mergeCell ref="W100:Y100"/>
    <mergeCell ref="T43:U43"/>
    <mergeCell ref="T44:U44"/>
    <mergeCell ref="T45:U45"/>
    <mergeCell ref="T46:U46"/>
    <mergeCell ref="W96:Y96"/>
    <mergeCell ref="W95:Y95"/>
    <mergeCell ref="W94:Y94"/>
    <mergeCell ref="W93:Y93"/>
    <mergeCell ref="W92:Y92"/>
    <mergeCell ref="W91:Y91"/>
    <mergeCell ref="W90:Y90"/>
    <mergeCell ref="W89:Y89"/>
    <mergeCell ref="W88:Y88"/>
    <mergeCell ref="Q57:U57"/>
    <mergeCell ref="Q53:U53"/>
    <mergeCell ref="Q54:U54"/>
    <mergeCell ref="Q71:U71"/>
    <mergeCell ref="A43:S43"/>
    <mergeCell ref="A44:S44"/>
    <mergeCell ref="A45:S45"/>
    <mergeCell ref="A46:S46"/>
    <mergeCell ref="A48:A49"/>
    <mergeCell ref="Q51:U51"/>
    <mergeCell ref="B48:K49"/>
    <mergeCell ref="Q49:U49"/>
    <mergeCell ref="L48:P49"/>
    <mergeCell ref="B50:K50"/>
    <mergeCell ref="B51:K51"/>
    <mergeCell ref="Q50:U50"/>
    <mergeCell ref="L50:P50"/>
    <mergeCell ref="L51:P51"/>
    <mergeCell ref="W87:Y87"/>
    <mergeCell ref="Q78:U78"/>
    <mergeCell ref="Q79:U79"/>
    <mergeCell ref="B68:K68"/>
    <mergeCell ref="B67:K67"/>
    <mergeCell ref="Q67:U67"/>
    <mergeCell ref="Q69:U69"/>
    <mergeCell ref="Q70:U70"/>
    <mergeCell ref="B58:K58"/>
    <mergeCell ref="B59:K59"/>
    <mergeCell ref="B60:K60"/>
    <mergeCell ref="B61:K61"/>
    <mergeCell ref="B62:K62"/>
    <mergeCell ref="L59:P59"/>
    <mergeCell ref="L64:P64"/>
    <mergeCell ref="L65:P65"/>
    <mergeCell ref="L66:P66"/>
    <mergeCell ref="B64:K64"/>
    <mergeCell ref="L67:P67"/>
    <mergeCell ref="B69:K69"/>
    <mergeCell ref="B63:K63"/>
    <mergeCell ref="L62:P62"/>
    <mergeCell ref="Q66:U66"/>
    <mergeCell ref="Q58:U58"/>
    <mergeCell ref="Q63:U63"/>
    <mergeCell ref="L60:P60"/>
    <mergeCell ref="Q77:U77"/>
    <mergeCell ref="L58:P58"/>
    <mergeCell ref="B71:K71"/>
    <mergeCell ref="B72:K72"/>
    <mergeCell ref="W60:Y60"/>
    <mergeCell ref="W61:Y61"/>
    <mergeCell ref="W62:Y62"/>
    <mergeCell ref="W63:Y63"/>
    <mergeCell ref="Z55:AB55"/>
    <mergeCell ref="Z56:AB56"/>
    <mergeCell ref="Z57:AB57"/>
    <mergeCell ref="Z58:AB58"/>
    <mergeCell ref="Z59:AB59"/>
    <mergeCell ref="Z60:AB60"/>
    <mergeCell ref="Z61:AB61"/>
    <mergeCell ref="Z62:AB62"/>
    <mergeCell ref="Z63:AB63"/>
    <mergeCell ref="Q109:U109"/>
    <mergeCell ref="B86:K86"/>
    <mergeCell ref="B87:K87"/>
    <mergeCell ref="Q85:U85"/>
    <mergeCell ref="Q84:U84"/>
    <mergeCell ref="L72:P72"/>
    <mergeCell ref="L84:P84"/>
    <mergeCell ref="Q68:U68"/>
    <mergeCell ref="Q83:U83"/>
    <mergeCell ref="L85:P85"/>
    <mergeCell ref="B73:K73"/>
    <mergeCell ref="B70:K70"/>
    <mergeCell ref="Q75:U75"/>
    <mergeCell ref="B85:K85"/>
    <mergeCell ref="B74:K74"/>
    <mergeCell ref="B75:K75"/>
    <mergeCell ref="L68:P68"/>
    <mergeCell ref="L73:P73"/>
    <mergeCell ref="L69:P69"/>
    <mergeCell ref="Q111:U111"/>
    <mergeCell ref="Q110:U110"/>
    <mergeCell ref="L121:P121"/>
    <mergeCell ref="L88:P88"/>
    <mergeCell ref="B76:K76"/>
    <mergeCell ref="B77:K77"/>
    <mergeCell ref="B78:K78"/>
    <mergeCell ref="B79:K79"/>
    <mergeCell ref="B82:K82"/>
    <mergeCell ref="B83:K83"/>
    <mergeCell ref="B88:K88"/>
    <mergeCell ref="B112:K112"/>
    <mergeCell ref="L98:P98"/>
    <mergeCell ref="L116:P116"/>
    <mergeCell ref="L78:P78"/>
    <mergeCell ref="L118:P118"/>
    <mergeCell ref="L119:P119"/>
    <mergeCell ref="B113:K113"/>
    <mergeCell ref="L95:P95"/>
    <mergeCell ref="L81:P81"/>
    <mergeCell ref="B117:K117"/>
    <mergeCell ref="L114:P114"/>
    <mergeCell ref="B89:K89"/>
    <mergeCell ref="B80:K80"/>
    <mergeCell ref="L113:P113"/>
    <mergeCell ref="L108:P108"/>
    <mergeCell ref="Q98:U98"/>
    <mergeCell ref="Q97:U97"/>
    <mergeCell ref="Q96:U96"/>
    <mergeCell ref="Q95:U95"/>
    <mergeCell ref="Q82:U82"/>
    <mergeCell ref="Q81:U81"/>
    <mergeCell ref="B149:K149"/>
    <mergeCell ref="B140:K140"/>
    <mergeCell ref="B141:K141"/>
    <mergeCell ref="B142:K142"/>
    <mergeCell ref="B143:K143"/>
    <mergeCell ref="B144:K144"/>
    <mergeCell ref="B145:K145"/>
    <mergeCell ref="B146:K146"/>
    <mergeCell ref="B147:K147"/>
    <mergeCell ref="B148:K148"/>
    <mergeCell ref="L122:P122"/>
    <mergeCell ref="Q92:U92"/>
    <mergeCell ref="Q130:U130"/>
    <mergeCell ref="Q129:U129"/>
    <mergeCell ref="Q128:U128"/>
    <mergeCell ref="B91:K91"/>
    <mergeCell ref="B92:K92"/>
    <mergeCell ref="B93:K93"/>
    <mergeCell ref="B94:K94"/>
    <mergeCell ref="B99:K99"/>
    <mergeCell ref="B100:K100"/>
    <mergeCell ref="B118:K118"/>
    <mergeCell ref="B119:K119"/>
    <mergeCell ref="B114:K114"/>
    <mergeCell ref="B115:K115"/>
    <mergeCell ref="B116:K116"/>
    <mergeCell ref="B120:K120"/>
    <mergeCell ref="B121:K121"/>
    <mergeCell ref="B122:K122"/>
    <mergeCell ref="L120:P120"/>
    <mergeCell ref="B110:K110"/>
    <mergeCell ref="B111:K111"/>
    <mergeCell ref="B138:K138"/>
    <mergeCell ref="B130:K130"/>
    <mergeCell ref="B123:K123"/>
    <mergeCell ref="B139:K139"/>
    <mergeCell ref="L134:P134"/>
    <mergeCell ref="L135:P135"/>
    <mergeCell ref="L130:P130"/>
    <mergeCell ref="L131:P131"/>
    <mergeCell ref="L124:P124"/>
    <mergeCell ref="B136:K136"/>
    <mergeCell ref="B124:K124"/>
    <mergeCell ref="B125:K125"/>
    <mergeCell ref="B137:K137"/>
    <mergeCell ref="B135:K135"/>
    <mergeCell ref="B134:K134"/>
    <mergeCell ref="B131:K131"/>
    <mergeCell ref="B132:K132"/>
    <mergeCell ref="B126:K126"/>
    <mergeCell ref="B127:K127"/>
    <mergeCell ref="B128:K128"/>
    <mergeCell ref="B129:K129"/>
    <mergeCell ref="B133:K133"/>
    <mergeCell ref="L136:P136"/>
    <mergeCell ref="L128:P128"/>
    <mergeCell ref="L137:P137"/>
    <mergeCell ref="L138:P138"/>
    <mergeCell ref="L139:P139"/>
    <mergeCell ref="L110:P110"/>
    <mergeCell ref="L111:P111"/>
    <mergeCell ref="L105:P105"/>
    <mergeCell ref="L80:P80"/>
    <mergeCell ref="L89:P89"/>
    <mergeCell ref="B90:K90"/>
    <mergeCell ref="L91:P91"/>
    <mergeCell ref="B101:K101"/>
    <mergeCell ref="B102:K102"/>
    <mergeCell ref="B95:K95"/>
    <mergeCell ref="B96:K96"/>
    <mergeCell ref="B97:K97"/>
    <mergeCell ref="L74:P74"/>
    <mergeCell ref="L75:P75"/>
    <mergeCell ref="L76:P76"/>
    <mergeCell ref="L101:P101"/>
    <mergeCell ref="L102:P102"/>
    <mergeCell ref="B81:K81"/>
    <mergeCell ref="L90:P90"/>
    <mergeCell ref="B84:K84"/>
    <mergeCell ref="L109:P109"/>
    <mergeCell ref="B103:K103"/>
    <mergeCell ref="B104:K104"/>
    <mergeCell ref="B105:K105"/>
    <mergeCell ref="B106:K106"/>
    <mergeCell ref="B107:K107"/>
    <mergeCell ref="B108:K108"/>
    <mergeCell ref="B109:K109"/>
    <mergeCell ref="L106:P106"/>
    <mergeCell ref="L107:P107"/>
    <mergeCell ref="L87:P87"/>
    <mergeCell ref="L86:P86"/>
    <mergeCell ref="L82:P82"/>
    <mergeCell ref="L83:P83"/>
    <mergeCell ref="L77:P77"/>
    <mergeCell ref="L79:P79"/>
    <mergeCell ref="L97:P97"/>
    <mergeCell ref="L92:P92"/>
    <mergeCell ref="L93:P93"/>
    <mergeCell ref="L94:P94"/>
    <mergeCell ref="L52:P52"/>
    <mergeCell ref="B65:K65"/>
    <mergeCell ref="L57:P57"/>
    <mergeCell ref="B52:K52"/>
    <mergeCell ref="Q55:U55"/>
    <mergeCell ref="Q56:U56"/>
    <mergeCell ref="L55:P55"/>
    <mergeCell ref="L54:P54"/>
    <mergeCell ref="L53:P53"/>
    <mergeCell ref="Q64:U64"/>
    <mergeCell ref="L61:P61"/>
    <mergeCell ref="L63:P63"/>
    <mergeCell ref="Q65:U65"/>
    <mergeCell ref="Q59:U59"/>
    <mergeCell ref="Q60:U60"/>
    <mergeCell ref="L56:P56"/>
    <mergeCell ref="B53:K53"/>
    <mergeCell ref="B54:K54"/>
    <mergeCell ref="B55:K55"/>
    <mergeCell ref="B56:K56"/>
    <mergeCell ref="B57:K57"/>
    <mergeCell ref="Q52:U52"/>
    <mergeCell ref="Q61:U61"/>
    <mergeCell ref="L70:P70"/>
    <mergeCell ref="Z137:AB137"/>
    <mergeCell ref="L133:P133"/>
    <mergeCell ref="Q149:U149"/>
    <mergeCell ref="Q116:U116"/>
    <mergeCell ref="Q134:U134"/>
    <mergeCell ref="Q133:U133"/>
    <mergeCell ref="Q132:U132"/>
    <mergeCell ref="Q131:U131"/>
    <mergeCell ref="Q88:U88"/>
    <mergeCell ref="Q91:U91"/>
    <mergeCell ref="L117:P117"/>
    <mergeCell ref="L125:P125"/>
    <mergeCell ref="L126:P126"/>
    <mergeCell ref="L127:P127"/>
    <mergeCell ref="L103:P103"/>
    <mergeCell ref="L104:P104"/>
    <mergeCell ref="L96:P96"/>
    <mergeCell ref="Q114:U114"/>
    <mergeCell ref="Q115:U115"/>
    <mergeCell ref="Q108:U108"/>
    <mergeCell ref="Q127:U127"/>
    <mergeCell ref="Q125:U125"/>
    <mergeCell ref="Q124:U124"/>
    <mergeCell ref="Q123:U123"/>
    <mergeCell ref="Q122:U122"/>
    <mergeCell ref="Q121:U121"/>
    <mergeCell ref="Q120:U120"/>
    <mergeCell ref="Q119:U119"/>
    <mergeCell ref="Q118:U118"/>
    <mergeCell ref="Q117:U117"/>
    <mergeCell ref="Q126:U126"/>
    <mergeCell ref="L112:P112"/>
    <mergeCell ref="L149:P149"/>
    <mergeCell ref="Q113:U113"/>
    <mergeCell ref="Q112:U112"/>
    <mergeCell ref="L123:P123"/>
    <mergeCell ref="L129:P129"/>
    <mergeCell ref="Q148:U148"/>
    <mergeCell ref="Q147:U147"/>
    <mergeCell ref="Q146:U146"/>
    <mergeCell ref="Q145:U145"/>
    <mergeCell ref="Q144:U144"/>
    <mergeCell ref="Q143:U143"/>
    <mergeCell ref="Q142:U142"/>
    <mergeCell ref="Q141:U141"/>
    <mergeCell ref="Q140:U140"/>
    <mergeCell ref="Q139:U139"/>
    <mergeCell ref="Q138:U138"/>
    <mergeCell ref="Q137:U137"/>
    <mergeCell ref="Q136:U136"/>
    <mergeCell ref="Q135:U135"/>
    <mergeCell ref="L132:P132"/>
    <mergeCell ref="L115:P115"/>
    <mergeCell ref="L148:P148"/>
    <mergeCell ref="L140:P140"/>
    <mergeCell ref="L141:P141"/>
    <mergeCell ref="L142:P142"/>
    <mergeCell ref="L143:P143"/>
    <mergeCell ref="L144:P144"/>
    <mergeCell ref="L145:P145"/>
    <mergeCell ref="L147:P147"/>
    <mergeCell ref="L146:P146"/>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C13:R13"/>
    <mergeCell ref="L19:O19"/>
    <mergeCell ref="Q19:U19"/>
    <mergeCell ref="L24:V24"/>
    <mergeCell ref="L20:AE20"/>
    <mergeCell ref="L21:AE21"/>
    <mergeCell ref="B22:K22"/>
    <mergeCell ref="L22:AE22"/>
    <mergeCell ref="A3:AF3"/>
    <mergeCell ref="L23:AE23"/>
    <mergeCell ref="B19:K19"/>
    <mergeCell ref="A8:AF8"/>
    <mergeCell ref="A4:AF4"/>
    <mergeCell ref="Z120:AB120"/>
    <mergeCell ref="Z121:AB121"/>
    <mergeCell ref="Z122:AB122"/>
    <mergeCell ref="Z123:AB123"/>
    <mergeCell ref="W97:Y97"/>
    <mergeCell ref="W98:Y98"/>
    <mergeCell ref="W99:Y99"/>
    <mergeCell ref="W66:Y66"/>
    <mergeCell ref="W67:Y67"/>
    <mergeCell ref="W68:Y68"/>
    <mergeCell ref="W69:Y69"/>
    <mergeCell ref="W70:Y70"/>
    <mergeCell ref="W71:Y71"/>
    <mergeCell ref="W72:Y72"/>
    <mergeCell ref="W73:Y73"/>
    <mergeCell ref="W74:Y74"/>
    <mergeCell ref="W75:Y75"/>
    <mergeCell ref="Z64:AB64"/>
    <mergeCell ref="W48:Y49"/>
    <mergeCell ref="Q48:V48"/>
    <mergeCell ref="AD48:AD49"/>
    <mergeCell ref="Q62:U62"/>
    <mergeCell ref="L71:P71"/>
    <mergeCell ref="B66:K66"/>
    <mergeCell ref="B98:K98"/>
    <mergeCell ref="L99:P99"/>
    <mergeCell ref="L100:P100"/>
    <mergeCell ref="Z136:AB136"/>
    <mergeCell ref="Z103:AB103"/>
    <mergeCell ref="Z104:AB104"/>
    <mergeCell ref="Z105:AB105"/>
    <mergeCell ref="Z106:AB106"/>
    <mergeCell ref="Z107:AB107"/>
    <mergeCell ref="Z108:AB108"/>
    <mergeCell ref="Z111:AB111"/>
    <mergeCell ref="Z112:AB112"/>
    <mergeCell ref="Z113:AB113"/>
    <mergeCell ref="Z114:AB114"/>
    <mergeCell ref="Z115:AB115"/>
    <mergeCell ref="Z116:AB116"/>
    <mergeCell ref="Z117:AB117"/>
    <mergeCell ref="Z118:AB118"/>
    <mergeCell ref="Z119:AB119"/>
    <mergeCell ref="Z124:AB124"/>
    <mergeCell ref="Z125:AB125"/>
    <mergeCell ref="Z126:AB126"/>
    <mergeCell ref="Z127:AB127"/>
    <mergeCell ref="Z147:AB147"/>
    <mergeCell ref="Z148:AB148"/>
    <mergeCell ref="Z149:AB149"/>
    <mergeCell ref="Z86:AB86"/>
    <mergeCell ref="Z87:AB87"/>
    <mergeCell ref="Z88:AB88"/>
    <mergeCell ref="Z89:AB89"/>
    <mergeCell ref="Z90:AB90"/>
    <mergeCell ref="Z91:AB91"/>
    <mergeCell ref="Z92:AB92"/>
    <mergeCell ref="Z93:AB93"/>
    <mergeCell ref="Z94:AB94"/>
    <mergeCell ref="Z95:AB95"/>
    <mergeCell ref="Z96:AB96"/>
    <mergeCell ref="Z97:AB97"/>
    <mergeCell ref="Z98:AB98"/>
    <mergeCell ref="Z99:AB99"/>
    <mergeCell ref="Z100:AB100"/>
    <mergeCell ref="Z101:AB101"/>
    <mergeCell ref="Z102:AB102"/>
    <mergeCell ref="Z109:AB109"/>
    <mergeCell ref="Z138:AB138"/>
    <mergeCell ref="Z139:AB139"/>
    <mergeCell ref="Z140:AB140"/>
    <mergeCell ref="Z141:AB141"/>
    <mergeCell ref="Z142:AB142"/>
    <mergeCell ref="Z143:AB143"/>
    <mergeCell ref="Z144:AB144"/>
    <mergeCell ref="Z145:AB145"/>
    <mergeCell ref="Z146:AB146"/>
    <mergeCell ref="Z133:AB133"/>
    <mergeCell ref="Z134:AB134"/>
    <mergeCell ref="W129:Y129"/>
    <mergeCell ref="W130:Y130"/>
    <mergeCell ref="W131:Y131"/>
    <mergeCell ref="W132:Y132"/>
    <mergeCell ref="W133:Y133"/>
    <mergeCell ref="W135:Y135"/>
    <mergeCell ref="W134:Y134"/>
    <mergeCell ref="Z110:AB110"/>
    <mergeCell ref="W117:Y117"/>
    <mergeCell ref="W109:Y109"/>
    <mergeCell ref="W108:Y108"/>
    <mergeCell ref="Z82:AB82"/>
    <mergeCell ref="Z83:AB83"/>
    <mergeCell ref="W127:Y127"/>
    <mergeCell ref="Z128:AB128"/>
    <mergeCell ref="Z129:AB129"/>
    <mergeCell ref="Z130:AB130"/>
    <mergeCell ref="Z131:AB131"/>
    <mergeCell ref="Z132:AB132"/>
    <mergeCell ref="Z135:AB135"/>
    <mergeCell ref="W116:Y116"/>
    <mergeCell ref="W115:Y115"/>
    <mergeCell ref="W114:Y114"/>
    <mergeCell ref="W113:Y113"/>
    <mergeCell ref="W112:Y112"/>
    <mergeCell ref="W111:Y111"/>
    <mergeCell ref="W110:Y110"/>
    <mergeCell ref="W86:Y86"/>
    <mergeCell ref="W85:Y85"/>
    <mergeCell ref="W84:Y84"/>
    <mergeCell ref="W83:Y83"/>
    <mergeCell ref="Z84:AB84"/>
    <mergeCell ref="W125:Y125"/>
    <mergeCell ref="W126:Y126"/>
    <mergeCell ref="W53:Y53"/>
    <mergeCell ref="W54:Y54"/>
    <mergeCell ref="W55:Y55"/>
    <mergeCell ref="W56:Y56"/>
    <mergeCell ref="W57:Y57"/>
    <mergeCell ref="W58:Y58"/>
    <mergeCell ref="W59:Y59"/>
    <mergeCell ref="Z48:AB49"/>
    <mergeCell ref="Z50:AB50"/>
    <mergeCell ref="Z51:AB51"/>
    <mergeCell ref="Z52:AB52"/>
    <mergeCell ref="Z53:AB53"/>
    <mergeCell ref="Z54:AB54"/>
    <mergeCell ref="Z34:AE34"/>
    <mergeCell ref="W128:Y128"/>
    <mergeCell ref="W50:Y50"/>
    <mergeCell ref="W51:Y51"/>
    <mergeCell ref="W52:Y52"/>
    <mergeCell ref="AD35:AE35"/>
    <mergeCell ref="AB35:AC35"/>
    <mergeCell ref="Z65:AB65"/>
    <mergeCell ref="W64:Y64"/>
    <mergeCell ref="W65:Y65"/>
    <mergeCell ref="AC48:AC49"/>
    <mergeCell ref="AE48:AE49"/>
    <mergeCell ref="Z75:AB75"/>
    <mergeCell ref="Z76:AB76"/>
    <mergeCell ref="Z77:AB77"/>
    <mergeCell ref="Z78:AB78"/>
    <mergeCell ref="Z79:AB79"/>
    <mergeCell ref="W140:Y140"/>
    <mergeCell ref="W139:Y139"/>
    <mergeCell ref="A37:AF38"/>
    <mergeCell ref="AE30:AF30"/>
    <mergeCell ref="J34:K34"/>
    <mergeCell ref="T34:U34"/>
    <mergeCell ref="W34:Y34"/>
    <mergeCell ref="W35:Y35"/>
    <mergeCell ref="Z35:AA35"/>
    <mergeCell ref="F32:AE32"/>
    <mergeCell ref="B32:E32"/>
    <mergeCell ref="O34:Q34"/>
    <mergeCell ref="W138:Y138"/>
    <mergeCell ref="W137:Y137"/>
    <mergeCell ref="W149:Y149"/>
    <mergeCell ref="W148:Y148"/>
    <mergeCell ref="W147:Y147"/>
    <mergeCell ref="W146:Y146"/>
    <mergeCell ref="W145:Y145"/>
    <mergeCell ref="W144:Y144"/>
    <mergeCell ref="W143:Y143"/>
    <mergeCell ref="W142:Y142"/>
    <mergeCell ref="W141:Y141"/>
    <mergeCell ref="W136:Y136"/>
    <mergeCell ref="A41:AE41"/>
    <mergeCell ref="W118:Y118"/>
    <mergeCell ref="W119:Y119"/>
    <mergeCell ref="W120:Y120"/>
    <mergeCell ref="W121:Y121"/>
    <mergeCell ref="W122:Y122"/>
    <mergeCell ref="W123:Y123"/>
    <mergeCell ref="W124:Y124"/>
    <mergeCell ref="B152:K152"/>
    <mergeCell ref="L152:P152"/>
    <mergeCell ref="Q152:U152"/>
    <mergeCell ref="W152:Y152"/>
    <mergeCell ref="Z152:AB152"/>
    <mergeCell ref="B153:K153"/>
    <mergeCell ref="L153:P153"/>
    <mergeCell ref="Q153:U153"/>
    <mergeCell ref="W153:Y153"/>
    <mergeCell ref="Z153:AB153"/>
    <mergeCell ref="B150:K150"/>
    <mergeCell ref="L150:P150"/>
    <mergeCell ref="Q150:U150"/>
    <mergeCell ref="W150:Y150"/>
    <mergeCell ref="Z150:AB150"/>
    <mergeCell ref="B151:K151"/>
    <mergeCell ref="L151:P151"/>
    <mergeCell ref="Q151:U151"/>
    <mergeCell ref="W151:Y151"/>
    <mergeCell ref="Z151:AB151"/>
    <mergeCell ref="B156:K156"/>
    <mergeCell ref="L156:P156"/>
    <mergeCell ref="Q156:U156"/>
    <mergeCell ref="W156:Y156"/>
    <mergeCell ref="Z156:AB156"/>
    <mergeCell ref="B157:K157"/>
    <mergeCell ref="L157:P157"/>
    <mergeCell ref="Q157:U157"/>
    <mergeCell ref="W157:Y157"/>
    <mergeCell ref="Z157:AB157"/>
    <mergeCell ref="B154:K154"/>
    <mergeCell ref="L154:P154"/>
    <mergeCell ref="Q154:U154"/>
    <mergeCell ref="W154:Y154"/>
    <mergeCell ref="Z154:AB154"/>
    <mergeCell ref="B155:K155"/>
    <mergeCell ref="L155:P155"/>
    <mergeCell ref="Q155:U155"/>
    <mergeCell ref="W155:Y155"/>
    <mergeCell ref="Z155:AB155"/>
    <mergeCell ref="B160:K160"/>
    <mergeCell ref="L160:P160"/>
    <mergeCell ref="Q160:U160"/>
    <mergeCell ref="W160:Y160"/>
    <mergeCell ref="Z160:AB160"/>
    <mergeCell ref="B161:K161"/>
    <mergeCell ref="L161:P161"/>
    <mergeCell ref="Q161:U161"/>
    <mergeCell ref="W161:Y161"/>
    <mergeCell ref="Z161:AB161"/>
    <mergeCell ref="B158:K158"/>
    <mergeCell ref="L158:P158"/>
    <mergeCell ref="Q158:U158"/>
    <mergeCell ref="W158:Y158"/>
    <mergeCell ref="Z158:AB158"/>
    <mergeCell ref="B159:K159"/>
    <mergeCell ref="L159:P159"/>
    <mergeCell ref="Q159:U159"/>
    <mergeCell ref="W159:Y159"/>
    <mergeCell ref="Z159:AB159"/>
    <mergeCell ref="B164:K164"/>
    <mergeCell ref="L164:P164"/>
    <mergeCell ref="Q164:U164"/>
    <mergeCell ref="W164:Y164"/>
    <mergeCell ref="Z164:AB164"/>
    <mergeCell ref="B165:K165"/>
    <mergeCell ref="L165:P165"/>
    <mergeCell ref="Q165:U165"/>
    <mergeCell ref="W165:Y165"/>
    <mergeCell ref="Z165:AB165"/>
    <mergeCell ref="B162:K162"/>
    <mergeCell ref="L162:P162"/>
    <mergeCell ref="Q162:U162"/>
    <mergeCell ref="W162:Y162"/>
    <mergeCell ref="Z162:AB162"/>
    <mergeCell ref="B163:K163"/>
    <mergeCell ref="L163:P163"/>
    <mergeCell ref="Q163:U163"/>
    <mergeCell ref="W163:Y163"/>
    <mergeCell ref="Z163:AB163"/>
    <mergeCell ref="B168:K168"/>
    <mergeCell ref="L168:P168"/>
    <mergeCell ref="Q168:U168"/>
    <mergeCell ref="W168:Y168"/>
    <mergeCell ref="Z168:AB168"/>
    <mergeCell ref="B169:K169"/>
    <mergeCell ref="L169:P169"/>
    <mergeCell ref="Q169:U169"/>
    <mergeCell ref="W169:Y169"/>
    <mergeCell ref="Z169:AB169"/>
    <mergeCell ref="B166:K166"/>
    <mergeCell ref="L166:P166"/>
    <mergeCell ref="Q166:U166"/>
    <mergeCell ref="W166:Y166"/>
    <mergeCell ref="Z166:AB166"/>
    <mergeCell ref="B167:K167"/>
    <mergeCell ref="L167:P167"/>
    <mergeCell ref="Q167:U167"/>
    <mergeCell ref="W167:Y167"/>
    <mergeCell ref="Z167:AB167"/>
    <mergeCell ref="B172:K172"/>
    <mergeCell ref="L172:P172"/>
    <mergeCell ref="Q172:U172"/>
    <mergeCell ref="W172:Y172"/>
    <mergeCell ref="Z172:AB172"/>
    <mergeCell ref="B173:K173"/>
    <mergeCell ref="L173:P173"/>
    <mergeCell ref="Q173:U173"/>
    <mergeCell ref="W173:Y173"/>
    <mergeCell ref="Z173:AB173"/>
    <mergeCell ref="B170:K170"/>
    <mergeCell ref="L170:P170"/>
    <mergeCell ref="Q170:U170"/>
    <mergeCell ref="W170:Y170"/>
    <mergeCell ref="Z170:AB170"/>
    <mergeCell ref="B171:K171"/>
    <mergeCell ref="L171:P171"/>
    <mergeCell ref="Q171:U171"/>
    <mergeCell ref="W171:Y171"/>
    <mergeCell ref="Z171:AB171"/>
    <mergeCell ref="B176:K176"/>
    <mergeCell ref="L176:P176"/>
    <mergeCell ref="Q176:U176"/>
    <mergeCell ref="W176:Y176"/>
    <mergeCell ref="Z176:AB176"/>
    <mergeCell ref="B177:K177"/>
    <mergeCell ref="L177:P177"/>
    <mergeCell ref="Q177:U177"/>
    <mergeCell ref="W177:Y177"/>
    <mergeCell ref="Z177:AB177"/>
    <mergeCell ref="B174:K174"/>
    <mergeCell ref="L174:P174"/>
    <mergeCell ref="Q174:U174"/>
    <mergeCell ref="W174:Y174"/>
    <mergeCell ref="Z174:AB174"/>
    <mergeCell ref="B175:K175"/>
    <mergeCell ref="L175:P175"/>
    <mergeCell ref="Q175:U175"/>
    <mergeCell ref="W175:Y175"/>
    <mergeCell ref="Z175:AB175"/>
    <mergeCell ref="B180:K180"/>
    <mergeCell ref="L180:P180"/>
    <mergeCell ref="Q180:U180"/>
    <mergeCell ref="W180:Y180"/>
    <mergeCell ref="Z180:AB180"/>
    <mergeCell ref="B181:K181"/>
    <mergeCell ref="L181:P181"/>
    <mergeCell ref="Q181:U181"/>
    <mergeCell ref="W181:Y181"/>
    <mergeCell ref="Z181:AB181"/>
    <mergeCell ref="B178:K178"/>
    <mergeCell ref="L178:P178"/>
    <mergeCell ref="Q178:U178"/>
    <mergeCell ref="W178:Y178"/>
    <mergeCell ref="Z178:AB178"/>
    <mergeCell ref="B179:K179"/>
    <mergeCell ref="L179:P179"/>
    <mergeCell ref="Q179:U179"/>
    <mergeCell ref="W179:Y179"/>
    <mergeCell ref="Z179:AB179"/>
    <mergeCell ref="B184:K184"/>
    <mergeCell ref="L184:P184"/>
    <mergeCell ref="Q184:U184"/>
    <mergeCell ref="W184:Y184"/>
    <mergeCell ref="Z184:AB184"/>
    <mergeCell ref="B185:K185"/>
    <mergeCell ref="L185:P185"/>
    <mergeCell ref="Q185:U185"/>
    <mergeCell ref="W185:Y185"/>
    <mergeCell ref="Z185:AB185"/>
    <mergeCell ref="B182:K182"/>
    <mergeCell ref="L182:P182"/>
    <mergeCell ref="Q182:U182"/>
    <mergeCell ref="W182:Y182"/>
    <mergeCell ref="Z182:AB182"/>
    <mergeCell ref="B183:K183"/>
    <mergeCell ref="L183:P183"/>
    <mergeCell ref="Q183:U183"/>
    <mergeCell ref="W183:Y183"/>
    <mergeCell ref="Z183:AB183"/>
    <mergeCell ref="B188:K188"/>
    <mergeCell ref="L188:P188"/>
    <mergeCell ref="Q188:U188"/>
    <mergeCell ref="W188:Y188"/>
    <mergeCell ref="Z188:AB188"/>
    <mergeCell ref="B189:K189"/>
    <mergeCell ref="L189:P189"/>
    <mergeCell ref="Q189:U189"/>
    <mergeCell ref="W189:Y189"/>
    <mergeCell ref="Z189:AB189"/>
    <mergeCell ref="B186:K186"/>
    <mergeCell ref="L186:P186"/>
    <mergeCell ref="Q186:U186"/>
    <mergeCell ref="W186:Y186"/>
    <mergeCell ref="Z186:AB186"/>
    <mergeCell ref="B187:K187"/>
    <mergeCell ref="L187:P187"/>
    <mergeCell ref="Q187:U187"/>
    <mergeCell ref="W187:Y187"/>
    <mergeCell ref="Z187:AB187"/>
    <mergeCell ref="B192:K192"/>
    <mergeCell ref="L192:P192"/>
    <mergeCell ref="Q192:U192"/>
    <mergeCell ref="W192:Y192"/>
    <mergeCell ref="Z192:AB192"/>
    <mergeCell ref="B193:K193"/>
    <mergeCell ref="L193:P193"/>
    <mergeCell ref="Q193:U193"/>
    <mergeCell ref="W193:Y193"/>
    <mergeCell ref="Z193:AB193"/>
    <mergeCell ref="B190:K190"/>
    <mergeCell ref="L190:P190"/>
    <mergeCell ref="Q190:U190"/>
    <mergeCell ref="W190:Y190"/>
    <mergeCell ref="Z190:AB190"/>
    <mergeCell ref="B191:K191"/>
    <mergeCell ref="L191:P191"/>
    <mergeCell ref="Q191:U191"/>
    <mergeCell ref="W191:Y191"/>
    <mergeCell ref="Z191:AB191"/>
    <mergeCell ref="B196:K196"/>
    <mergeCell ref="L196:P196"/>
    <mergeCell ref="Q196:U196"/>
    <mergeCell ref="W196:Y196"/>
    <mergeCell ref="Z196:AB196"/>
    <mergeCell ref="B197:K197"/>
    <mergeCell ref="L197:P197"/>
    <mergeCell ref="Q197:U197"/>
    <mergeCell ref="W197:Y197"/>
    <mergeCell ref="Z197:AB197"/>
    <mergeCell ref="B194:K194"/>
    <mergeCell ref="L194:P194"/>
    <mergeCell ref="Q194:U194"/>
    <mergeCell ref="W194:Y194"/>
    <mergeCell ref="Z194:AB194"/>
    <mergeCell ref="B195:K195"/>
    <mergeCell ref="L195:P195"/>
    <mergeCell ref="Q195:U195"/>
    <mergeCell ref="W195:Y195"/>
    <mergeCell ref="Z195:AB195"/>
    <mergeCell ref="B200:K200"/>
    <mergeCell ref="L200:P200"/>
    <mergeCell ref="Q200:U200"/>
    <mergeCell ref="W200:Y200"/>
    <mergeCell ref="Z200:AB200"/>
    <mergeCell ref="B201:K201"/>
    <mergeCell ref="L201:P201"/>
    <mergeCell ref="Q201:U201"/>
    <mergeCell ref="W201:Y201"/>
    <mergeCell ref="Z201:AB201"/>
    <mergeCell ref="B198:K198"/>
    <mergeCell ref="L198:P198"/>
    <mergeCell ref="Q198:U198"/>
    <mergeCell ref="W198:Y198"/>
    <mergeCell ref="Z198:AB198"/>
    <mergeCell ref="B199:K199"/>
    <mergeCell ref="L199:P199"/>
    <mergeCell ref="Q199:U199"/>
    <mergeCell ref="W199:Y199"/>
    <mergeCell ref="Z199:AB199"/>
    <mergeCell ref="B204:K204"/>
    <mergeCell ref="L204:P204"/>
    <mergeCell ref="Q204:U204"/>
    <mergeCell ref="W204:Y204"/>
    <mergeCell ref="Z204:AB204"/>
    <mergeCell ref="B205:K205"/>
    <mergeCell ref="L205:P205"/>
    <mergeCell ref="Q205:U205"/>
    <mergeCell ref="W205:Y205"/>
    <mergeCell ref="Z205:AB205"/>
    <mergeCell ref="B202:K202"/>
    <mergeCell ref="L202:P202"/>
    <mergeCell ref="Q202:U202"/>
    <mergeCell ref="W202:Y202"/>
    <mergeCell ref="Z202:AB202"/>
    <mergeCell ref="B203:K203"/>
    <mergeCell ref="L203:P203"/>
    <mergeCell ref="Q203:U203"/>
    <mergeCell ref="W203:Y203"/>
    <mergeCell ref="Z203:AB203"/>
    <mergeCell ref="B208:K208"/>
    <mergeCell ref="L208:P208"/>
    <mergeCell ref="Q208:U208"/>
    <mergeCell ref="W208:Y208"/>
    <mergeCell ref="Z208:AB208"/>
    <mergeCell ref="B209:K209"/>
    <mergeCell ref="L209:P209"/>
    <mergeCell ref="Q209:U209"/>
    <mergeCell ref="W209:Y209"/>
    <mergeCell ref="Z209:AB209"/>
    <mergeCell ref="B206:K206"/>
    <mergeCell ref="L206:P206"/>
    <mergeCell ref="Q206:U206"/>
    <mergeCell ref="W206:Y206"/>
    <mergeCell ref="Z206:AB206"/>
    <mergeCell ref="B207:K207"/>
    <mergeCell ref="L207:P207"/>
    <mergeCell ref="Q207:U207"/>
    <mergeCell ref="W207:Y207"/>
    <mergeCell ref="Z207:AB207"/>
    <mergeCell ref="B212:K212"/>
    <mergeCell ref="L212:P212"/>
    <mergeCell ref="Q212:U212"/>
    <mergeCell ref="W212:Y212"/>
    <mergeCell ref="Z212:AB212"/>
    <mergeCell ref="B213:K213"/>
    <mergeCell ref="L213:P213"/>
    <mergeCell ref="Q213:U213"/>
    <mergeCell ref="W213:Y213"/>
    <mergeCell ref="Z213:AB213"/>
    <mergeCell ref="B210:K210"/>
    <mergeCell ref="L210:P210"/>
    <mergeCell ref="Q210:U210"/>
    <mergeCell ref="W210:Y210"/>
    <mergeCell ref="Z210:AB210"/>
    <mergeCell ref="B211:K211"/>
    <mergeCell ref="L211:P211"/>
    <mergeCell ref="Q211:U211"/>
    <mergeCell ref="W211:Y211"/>
    <mergeCell ref="Z211:AB211"/>
    <mergeCell ref="B216:K216"/>
    <mergeCell ref="L216:P216"/>
    <mergeCell ref="Q216:U216"/>
    <mergeCell ref="W216:Y216"/>
    <mergeCell ref="Z216:AB216"/>
    <mergeCell ref="B217:K217"/>
    <mergeCell ref="L217:P217"/>
    <mergeCell ref="Q217:U217"/>
    <mergeCell ref="W217:Y217"/>
    <mergeCell ref="Z217:AB217"/>
    <mergeCell ref="B214:K214"/>
    <mergeCell ref="L214:P214"/>
    <mergeCell ref="Q214:U214"/>
    <mergeCell ref="W214:Y214"/>
    <mergeCell ref="Z214:AB214"/>
    <mergeCell ref="B215:K215"/>
    <mergeCell ref="L215:P215"/>
    <mergeCell ref="Q215:U215"/>
    <mergeCell ref="W215:Y215"/>
    <mergeCell ref="Z215:AB215"/>
    <mergeCell ref="B220:K220"/>
    <mergeCell ref="L220:P220"/>
    <mergeCell ref="Q220:U220"/>
    <mergeCell ref="W220:Y220"/>
    <mergeCell ref="Z220:AB220"/>
    <mergeCell ref="B221:K221"/>
    <mergeCell ref="L221:P221"/>
    <mergeCell ref="Q221:U221"/>
    <mergeCell ref="W221:Y221"/>
    <mergeCell ref="Z221:AB221"/>
    <mergeCell ref="B218:K218"/>
    <mergeCell ref="L218:P218"/>
    <mergeCell ref="Q218:U218"/>
    <mergeCell ref="W218:Y218"/>
    <mergeCell ref="Z218:AB218"/>
    <mergeCell ref="B219:K219"/>
    <mergeCell ref="L219:P219"/>
    <mergeCell ref="Q219:U219"/>
    <mergeCell ref="W219:Y219"/>
    <mergeCell ref="Z219:AB219"/>
    <mergeCell ref="B224:K224"/>
    <mergeCell ref="L224:P224"/>
    <mergeCell ref="Q224:U224"/>
    <mergeCell ref="W224:Y224"/>
    <mergeCell ref="Z224:AB224"/>
    <mergeCell ref="B225:K225"/>
    <mergeCell ref="L225:P225"/>
    <mergeCell ref="Q225:U225"/>
    <mergeCell ref="W225:Y225"/>
    <mergeCell ref="Z225:AB225"/>
    <mergeCell ref="B222:K222"/>
    <mergeCell ref="L222:P222"/>
    <mergeCell ref="Q222:U222"/>
    <mergeCell ref="W222:Y222"/>
    <mergeCell ref="Z222:AB222"/>
    <mergeCell ref="B223:K223"/>
    <mergeCell ref="L223:P223"/>
    <mergeCell ref="Q223:U223"/>
    <mergeCell ref="W223:Y223"/>
    <mergeCell ref="Z223:AB223"/>
    <mergeCell ref="B228:K228"/>
    <mergeCell ref="L228:P228"/>
    <mergeCell ref="Q228:U228"/>
    <mergeCell ref="W228:Y228"/>
    <mergeCell ref="Z228:AB228"/>
    <mergeCell ref="B229:K229"/>
    <mergeCell ref="L229:P229"/>
    <mergeCell ref="Q229:U229"/>
    <mergeCell ref="W229:Y229"/>
    <mergeCell ref="Z229:AB229"/>
    <mergeCell ref="B226:K226"/>
    <mergeCell ref="L226:P226"/>
    <mergeCell ref="Q226:U226"/>
    <mergeCell ref="W226:Y226"/>
    <mergeCell ref="Z226:AB226"/>
    <mergeCell ref="B227:K227"/>
    <mergeCell ref="L227:P227"/>
    <mergeCell ref="Q227:U227"/>
    <mergeCell ref="W227:Y227"/>
    <mergeCell ref="Z227:AB227"/>
    <mergeCell ref="B232:K232"/>
    <mergeCell ref="L232:P232"/>
    <mergeCell ref="Q232:U232"/>
    <mergeCell ref="W232:Y232"/>
    <mergeCell ref="Z232:AB232"/>
    <mergeCell ref="B233:K233"/>
    <mergeCell ref="L233:P233"/>
    <mergeCell ref="Q233:U233"/>
    <mergeCell ref="W233:Y233"/>
    <mergeCell ref="Z233:AB233"/>
    <mergeCell ref="B230:K230"/>
    <mergeCell ref="L230:P230"/>
    <mergeCell ref="Q230:U230"/>
    <mergeCell ref="W230:Y230"/>
    <mergeCell ref="Z230:AB230"/>
    <mergeCell ref="B231:K231"/>
    <mergeCell ref="L231:P231"/>
    <mergeCell ref="Q231:U231"/>
    <mergeCell ref="W231:Y231"/>
    <mergeCell ref="Z231:AB231"/>
    <mergeCell ref="B236:K236"/>
    <mergeCell ref="L236:P236"/>
    <mergeCell ref="Q236:U236"/>
    <mergeCell ref="W236:Y236"/>
    <mergeCell ref="Z236:AB236"/>
    <mergeCell ref="B237:K237"/>
    <mergeCell ref="L237:P237"/>
    <mergeCell ref="Q237:U237"/>
    <mergeCell ref="W237:Y237"/>
    <mergeCell ref="Z237:AB237"/>
    <mergeCell ref="B234:K234"/>
    <mergeCell ref="L234:P234"/>
    <mergeCell ref="Q234:U234"/>
    <mergeCell ref="W234:Y234"/>
    <mergeCell ref="Z234:AB234"/>
    <mergeCell ref="B235:K235"/>
    <mergeCell ref="L235:P235"/>
    <mergeCell ref="Q235:U235"/>
    <mergeCell ref="W235:Y235"/>
    <mergeCell ref="Z235:AB235"/>
    <mergeCell ref="B240:K240"/>
    <mergeCell ref="L240:P240"/>
    <mergeCell ref="Q240:U240"/>
    <mergeCell ref="W240:Y240"/>
    <mergeCell ref="Z240:AB240"/>
    <mergeCell ref="B241:K241"/>
    <mergeCell ref="L241:P241"/>
    <mergeCell ref="Q241:U241"/>
    <mergeCell ref="W241:Y241"/>
    <mergeCell ref="Z241:AB241"/>
    <mergeCell ref="B238:K238"/>
    <mergeCell ref="L238:P238"/>
    <mergeCell ref="Q238:U238"/>
    <mergeCell ref="W238:Y238"/>
    <mergeCell ref="Z238:AB238"/>
    <mergeCell ref="B239:K239"/>
    <mergeCell ref="L239:P239"/>
    <mergeCell ref="Q239:U239"/>
    <mergeCell ref="W239:Y239"/>
    <mergeCell ref="Z239:AB239"/>
    <mergeCell ref="B244:K244"/>
    <mergeCell ref="L244:P244"/>
    <mergeCell ref="Q244:U244"/>
    <mergeCell ref="W244:Y244"/>
    <mergeCell ref="Z244:AB244"/>
    <mergeCell ref="B245:K245"/>
    <mergeCell ref="L245:P245"/>
    <mergeCell ref="Q245:U245"/>
    <mergeCell ref="W245:Y245"/>
    <mergeCell ref="Z245:AB245"/>
    <mergeCell ref="B242:K242"/>
    <mergeCell ref="L242:P242"/>
    <mergeCell ref="Q242:U242"/>
    <mergeCell ref="W242:Y242"/>
    <mergeCell ref="Z242:AB242"/>
    <mergeCell ref="B243:K243"/>
    <mergeCell ref="L243:P243"/>
    <mergeCell ref="Q243:U243"/>
    <mergeCell ref="W243:Y243"/>
    <mergeCell ref="Z243:AB243"/>
    <mergeCell ref="B248:K248"/>
    <mergeCell ref="L248:P248"/>
    <mergeCell ref="Q248:U248"/>
    <mergeCell ref="W248:Y248"/>
    <mergeCell ref="Z248:AB248"/>
    <mergeCell ref="B249:K249"/>
    <mergeCell ref="L249:P249"/>
    <mergeCell ref="Q249:U249"/>
    <mergeCell ref="W249:Y249"/>
    <mergeCell ref="Z249:AB249"/>
    <mergeCell ref="B246:K246"/>
    <mergeCell ref="L246:P246"/>
    <mergeCell ref="Q246:U246"/>
    <mergeCell ref="W246:Y246"/>
    <mergeCell ref="Z246:AB246"/>
    <mergeCell ref="B247:K247"/>
    <mergeCell ref="L247:P247"/>
    <mergeCell ref="Q247:U247"/>
    <mergeCell ref="W247:Y247"/>
    <mergeCell ref="Z247:AB247"/>
    <mergeCell ref="B252:K252"/>
    <mergeCell ref="L252:P252"/>
    <mergeCell ref="Q252:U252"/>
    <mergeCell ref="W252:Y252"/>
    <mergeCell ref="Z252:AB252"/>
    <mergeCell ref="B253:K253"/>
    <mergeCell ref="L253:P253"/>
    <mergeCell ref="Q253:U253"/>
    <mergeCell ref="W253:Y253"/>
    <mergeCell ref="Z253:AB253"/>
    <mergeCell ref="B250:K250"/>
    <mergeCell ref="L250:P250"/>
    <mergeCell ref="Q250:U250"/>
    <mergeCell ref="W250:Y250"/>
    <mergeCell ref="Z250:AB250"/>
    <mergeCell ref="B251:K251"/>
    <mergeCell ref="L251:P251"/>
    <mergeCell ref="Q251:U251"/>
    <mergeCell ref="W251:Y251"/>
    <mergeCell ref="Z251:AB251"/>
    <mergeCell ref="B256:K256"/>
    <mergeCell ref="L256:P256"/>
    <mergeCell ref="Q256:U256"/>
    <mergeCell ref="W256:Y256"/>
    <mergeCell ref="Z256:AB256"/>
    <mergeCell ref="B257:K257"/>
    <mergeCell ref="L257:P257"/>
    <mergeCell ref="Q257:U257"/>
    <mergeCell ref="W257:Y257"/>
    <mergeCell ref="Z257:AB257"/>
    <mergeCell ref="B254:K254"/>
    <mergeCell ref="L254:P254"/>
    <mergeCell ref="Q254:U254"/>
    <mergeCell ref="W254:Y254"/>
    <mergeCell ref="Z254:AB254"/>
    <mergeCell ref="B255:K255"/>
    <mergeCell ref="L255:P255"/>
    <mergeCell ref="Q255:U255"/>
    <mergeCell ref="W255:Y255"/>
    <mergeCell ref="Z255:AB255"/>
    <mergeCell ref="B260:K260"/>
    <mergeCell ref="L260:P260"/>
    <mergeCell ref="Q260:U260"/>
    <mergeCell ref="W260:Y260"/>
    <mergeCell ref="Z260:AB260"/>
    <mergeCell ref="B261:K261"/>
    <mergeCell ref="L261:P261"/>
    <mergeCell ref="Q261:U261"/>
    <mergeCell ref="W261:Y261"/>
    <mergeCell ref="Z261:AB261"/>
    <mergeCell ref="B258:K258"/>
    <mergeCell ref="L258:P258"/>
    <mergeCell ref="Q258:U258"/>
    <mergeCell ref="W258:Y258"/>
    <mergeCell ref="Z258:AB258"/>
    <mergeCell ref="B259:K259"/>
    <mergeCell ref="L259:P259"/>
    <mergeCell ref="Q259:U259"/>
    <mergeCell ref="W259:Y259"/>
    <mergeCell ref="Z259:AB259"/>
    <mergeCell ref="B264:K264"/>
    <mergeCell ref="L264:P264"/>
    <mergeCell ref="Q264:U264"/>
    <mergeCell ref="W264:Y264"/>
    <mergeCell ref="Z264:AB264"/>
    <mergeCell ref="B265:K265"/>
    <mergeCell ref="L265:P265"/>
    <mergeCell ref="Q265:U265"/>
    <mergeCell ref="W265:Y265"/>
    <mergeCell ref="Z265:AB265"/>
    <mergeCell ref="B262:K262"/>
    <mergeCell ref="L262:P262"/>
    <mergeCell ref="Q262:U262"/>
    <mergeCell ref="W262:Y262"/>
    <mergeCell ref="Z262:AB262"/>
    <mergeCell ref="B263:K263"/>
    <mergeCell ref="L263:P263"/>
    <mergeCell ref="Q263:U263"/>
    <mergeCell ref="W263:Y263"/>
    <mergeCell ref="Z263:AB263"/>
    <mergeCell ref="B268:K268"/>
    <mergeCell ref="L268:P268"/>
    <mergeCell ref="Q268:U268"/>
    <mergeCell ref="W268:Y268"/>
    <mergeCell ref="Z268:AB268"/>
    <mergeCell ref="B269:K269"/>
    <mergeCell ref="L269:P269"/>
    <mergeCell ref="Q269:U269"/>
    <mergeCell ref="W269:Y269"/>
    <mergeCell ref="Z269:AB269"/>
    <mergeCell ref="B266:K266"/>
    <mergeCell ref="L266:P266"/>
    <mergeCell ref="Q266:U266"/>
    <mergeCell ref="W266:Y266"/>
    <mergeCell ref="Z266:AB266"/>
    <mergeCell ref="B267:K267"/>
    <mergeCell ref="L267:P267"/>
    <mergeCell ref="Q267:U267"/>
    <mergeCell ref="W267:Y267"/>
    <mergeCell ref="Z267:AB267"/>
    <mergeCell ref="B272:K272"/>
    <mergeCell ref="L272:P272"/>
    <mergeCell ref="Q272:U272"/>
    <mergeCell ref="W272:Y272"/>
    <mergeCell ref="Z272:AB272"/>
    <mergeCell ref="B273:K273"/>
    <mergeCell ref="L273:P273"/>
    <mergeCell ref="Q273:U273"/>
    <mergeCell ref="W273:Y273"/>
    <mergeCell ref="Z273:AB273"/>
    <mergeCell ref="B270:K270"/>
    <mergeCell ref="L270:P270"/>
    <mergeCell ref="Q270:U270"/>
    <mergeCell ref="W270:Y270"/>
    <mergeCell ref="Z270:AB270"/>
    <mergeCell ref="B271:K271"/>
    <mergeCell ref="L271:P271"/>
    <mergeCell ref="Q271:U271"/>
    <mergeCell ref="W271:Y271"/>
    <mergeCell ref="Z271:AB271"/>
    <mergeCell ref="B276:K276"/>
    <mergeCell ref="L276:P276"/>
    <mergeCell ref="Q276:U276"/>
    <mergeCell ref="W276:Y276"/>
    <mergeCell ref="Z276:AB276"/>
    <mergeCell ref="B277:K277"/>
    <mergeCell ref="L277:P277"/>
    <mergeCell ref="Q277:U277"/>
    <mergeCell ref="W277:Y277"/>
    <mergeCell ref="Z277:AB277"/>
    <mergeCell ref="B274:K274"/>
    <mergeCell ref="L274:P274"/>
    <mergeCell ref="Q274:U274"/>
    <mergeCell ref="W274:Y274"/>
    <mergeCell ref="Z274:AB274"/>
    <mergeCell ref="B275:K275"/>
    <mergeCell ref="L275:P275"/>
    <mergeCell ref="Q275:U275"/>
    <mergeCell ref="W275:Y275"/>
    <mergeCell ref="Z275:AB275"/>
    <mergeCell ref="B280:K280"/>
    <mergeCell ref="L280:P280"/>
    <mergeCell ref="Q280:U280"/>
    <mergeCell ref="W280:Y280"/>
    <mergeCell ref="Z280:AB280"/>
    <mergeCell ref="B281:K281"/>
    <mergeCell ref="L281:P281"/>
    <mergeCell ref="Q281:U281"/>
    <mergeCell ref="W281:Y281"/>
    <mergeCell ref="Z281:AB281"/>
    <mergeCell ref="B278:K278"/>
    <mergeCell ref="L278:P278"/>
    <mergeCell ref="Q278:U278"/>
    <mergeCell ref="W278:Y278"/>
    <mergeCell ref="Z278:AB278"/>
    <mergeCell ref="B279:K279"/>
    <mergeCell ref="L279:P279"/>
    <mergeCell ref="Q279:U279"/>
    <mergeCell ref="W279:Y279"/>
    <mergeCell ref="Z279:AB279"/>
    <mergeCell ref="B284:K284"/>
    <mergeCell ref="L284:P284"/>
    <mergeCell ref="Q284:U284"/>
    <mergeCell ref="W284:Y284"/>
    <mergeCell ref="Z284:AB284"/>
    <mergeCell ref="B285:K285"/>
    <mergeCell ref="L285:P285"/>
    <mergeCell ref="Q285:U285"/>
    <mergeCell ref="W285:Y285"/>
    <mergeCell ref="Z285:AB285"/>
    <mergeCell ref="B282:K282"/>
    <mergeCell ref="L282:P282"/>
    <mergeCell ref="Q282:U282"/>
    <mergeCell ref="W282:Y282"/>
    <mergeCell ref="Z282:AB282"/>
    <mergeCell ref="B283:K283"/>
    <mergeCell ref="L283:P283"/>
    <mergeCell ref="Q283:U283"/>
    <mergeCell ref="W283:Y283"/>
    <mergeCell ref="Z283:AB283"/>
    <mergeCell ref="B288:K288"/>
    <mergeCell ref="L288:P288"/>
    <mergeCell ref="Q288:U288"/>
    <mergeCell ref="W288:Y288"/>
    <mergeCell ref="Z288:AB288"/>
    <mergeCell ref="B289:K289"/>
    <mergeCell ref="L289:P289"/>
    <mergeCell ref="Q289:U289"/>
    <mergeCell ref="W289:Y289"/>
    <mergeCell ref="Z289:AB289"/>
    <mergeCell ref="B286:K286"/>
    <mergeCell ref="L286:P286"/>
    <mergeCell ref="Q286:U286"/>
    <mergeCell ref="W286:Y286"/>
    <mergeCell ref="Z286:AB286"/>
    <mergeCell ref="B287:K287"/>
    <mergeCell ref="L287:P287"/>
    <mergeCell ref="Q287:U287"/>
    <mergeCell ref="W287:Y287"/>
    <mergeCell ref="Z287:AB287"/>
    <mergeCell ref="B292:K292"/>
    <mergeCell ref="L292:P292"/>
    <mergeCell ref="Q292:U292"/>
    <mergeCell ref="W292:Y292"/>
    <mergeCell ref="Z292:AB292"/>
    <mergeCell ref="B293:K293"/>
    <mergeCell ref="L293:P293"/>
    <mergeCell ref="Q293:U293"/>
    <mergeCell ref="W293:Y293"/>
    <mergeCell ref="Z293:AB293"/>
    <mergeCell ref="B290:K290"/>
    <mergeCell ref="L290:P290"/>
    <mergeCell ref="Q290:U290"/>
    <mergeCell ref="W290:Y290"/>
    <mergeCell ref="Z290:AB290"/>
    <mergeCell ref="B291:K291"/>
    <mergeCell ref="L291:P291"/>
    <mergeCell ref="Q291:U291"/>
    <mergeCell ref="W291:Y291"/>
    <mergeCell ref="Z291:AB291"/>
    <mergeCell ref="B296:K296"/>
    <mergeCell ref="L296:P296"/>
    <mergeCell ref="Q296:U296"/>
    <mergeCell ref="W296:Y296"/>
    <mergeCell ref="Z296:AB296"/>
    <mergeCell ref="B297:K297"/>
    <mergeCell ref="L297:P297"/>
    <mergeCell ref="Q297:U297"/>
    <mergeCell ref="W297:Y297"/>
    <mergeCell ref="Z297:AB297"/>
    <mergeCell ref="B294:K294"/>
    <mergeCell ref="L294:P294"/>
    <mergeCell ref="Q294:U294"/>
    <mergeCell ref="W294:Y294"/>
    <mergeCell ref="Z294:AB294"/>
    <mergeCell ref="B295:K295"/>
    <mergeCell ref="L295:P295"/>
    <mergeCell ref="Q295:U295"/>
    <mergeCell ref="W295:Y295"/>
    <mergeCell ref="Z295:AB295"/>
    <mergeCell ref="B300:K300"/>
    <mergeCell ref="L300:P300"/>
    <mergeCell ref="Q300:U300"/>
    <mergeCell ref="W300:Y300"/>
    <mergeCell ref="Z300:AB300"/>
    <mergeCell ref="B301:K301"/>
    <mergeCell ref="L301:P301"/>
    <mergeCell ref="Q301:U301"/>
    <mergeCell ref="W301:Y301"/>
    <mergeCell ref="Z301:AB301"/>
    <mergeCell ref="B298:K298"/>
    <mergeCell ref="L298:P298"/>
    <mergeCell ref="Q298:U298"/>
    <mergeCell ref="W298:Y298"/>
    <mergeCell ref="Z298:AB298"/>
    <mergeCell ref="B299:K299"/>
    <mergeCell ref="L299:P299"/>
    <mergeCell ref="Q299:U299"/>
    <mergeCell ref="W299:Y299"/>
    <mergeCell ref="Z299:AB299"/>
    <mergeCell ref="B304:K304"/>
    <mergeCell ref="L304:P304"/>
    <mergeCell ref="Q304:U304"/>
    <mergeCell ref="W304:Y304"/>
    <mergeCell ref="Z304:AB304"/>
    <mergeCell ref="B305:K305"/>
    <mergeCell ref="L305:P305"/>
    <mergeCell ref="Q305:U305"/>
    <mergeCell ref="W305:Y305"/>
    <mergeCell ref="Z305:AB305"/>
    <mergeCell ref="B302:K302"/>
    <mergeCell ref="L302:P302"/>
    <mergeCell ref="Q302:U302"/>
    <mergeCell ref="W302:Y302"/>
    <mergeCell ref="Z302:AB302"/>
    <mergeCell ref="B303:K303"/>
    <mergeCell ref="L303:P303"/>
    <mergeCell ref="Q303:U303"/>
    <mergeCell ref="W303:Y303"/>
    <mergeCell ref="Z303:AB303"/>
    <mergeCell ref="B308:K308"/>
    <mergeCell ref="L308:P308"/>
    <mergeCell ref="Q308:U308"/>
    <mergeCell ref="W308:Y308"/>
    <mergeCell ref="Z308:AB308"/>
    <mergeCell ref="B309:K309"/>
    <mergeCell ref="L309:P309"/>
    <mergeCell ref="Q309:U309"/>
    <mergeCell ref="W309:Y309"/>
    <mergeCell ref="Z309:AB309"/>
    <mergeCell ref="B306:K306"/>
    <mergeCell ref="L306:P306"/>
    <mergeCell ref="Q306:U306"/>
    <mergeCell ref="W306:Y306"/>
    <mergeCell ref="Z306:AB306"/>
    <mergeCell ref="B307:K307"/>
    <mergeCell ref="L307:P307"/>
    <mergeCell ref="Q307:U307"/>
    <mergeCell ref="W307:Y307"/>
    <mergeCell ref="Z307:AB307"/>
    <mergeCell ref="B312:K312"/>
    <mergeCell ref="L312:P312"/>
    <mergeCell ref="Q312:U312"/>
    <mergeCell ref="W312:Y312"/>
    <mergeCell ref="Z312:AB312"/>
    <mergeCell ref="B313:K313"/>
    <mergeCell ref="L313:P313"/>
    <mergeCell ref="Q313:U313"/>
    <mergeCell ref="W313:Y313"/>
    <mergeCell ref="Z313:AB313"/>
    <mergeCell ref="B310:K310"/>
    <mergeCell ref="L310:P310"/>
    <mergeCell ref="Q310:U310"/>
    <mergeCell ref="W310:Y310"/>
    <mergeCell ref="Z310:AB310"/>
    <mergeCell ref="B311:K311"/>
    <mergeCell ref="L311:P311"/>
    <mergeCell ref="Q311:U311"/>
    <mergeCell ref="W311:Y311"/>
    <mergeCell ref="Z311:AB311"/>
    <mergeCell ref="B316:K316"/>
    <mergeCell ref="L316:P316"/>
    <mergeCell ref="Q316:U316"/>
    <mergeCell ref="W316:Y316"/>
    <mergeCell ref="Z316:AB316"/>
    <mergeCell ref="B317:K317"/>
    <mergeCell ref="L317:P317"/>
    <mergeCell ref="Q317:U317"/>
    <mergeCell ref="W317:Y317"/>
    <mergeCell ref="Z317:AB317"/>
    <mergeCell ref="B314:K314"/>
    <mergeCell ref="L314:P314"/>
    <mergeCell ref="Q314:U314"/>
    <mergeCell ref="W314:Y314"/>
    <mergeCell ref="Z314:AB314"/>
    <mergeCell ref="B315:K315"/>
    <mergeCell ref="L315:P315"/>
    <mergeCell ref="Q315:U315"/>
    <mergeCell ref="W315:Y315"/>
    <mergeCell ref="Z315:AB315"/>
    <mergeCell ref="B320:K320"/>
    <mergeCell ref="L320:P320"/>
    <mergeCell ref="Q320:U320"/>
    <mergeCell ref="W320:Y320"/>
    <mergeCell ref="Z320:AB320"/>
    <mergeCell ref="B321:K321"/>
    <mergeCell ref="L321:P321"/>
    <mergeCell ref="Q321:U321"/>
    <mergeCell ref="W321:Y321"/>
    <mergeCell ref="Z321:AB321"/>
    <mergeCell ref="B318:K318"/>
    <mergeCell ref="L318:P318"/>
    <mergeCell ref="Q318:U318"/>
    <mergeCell ref="W318:Y318"/>
    <mergeCell ref="Z318:AB318"/>
    <mergeCell ref="B319:K319"/>
    <mergeCell ref="L319:P319"/>
    <mergeCell ref="Q319:U319"/>
    <mergeCell ref="W319:Y319"/>
    <mergeCell ref="Z319:AB319"/>
    <mergeCell ref="B324:K324"/>
    <mergeCell ref="L324:P324"/>
    <mergeCell ref="Q324:U324"/>
    <mergeCell ref="W324:Y324"/>
    <mergeCell ref="Z324:AB324"/>
    <mergeCell ref="B325:K325"/>
    <mergeCell ref="L325:P325"/>
    <mergeCell ref="Q325:U325"/>
    <mergeCell ref="W325:Y325"/>
    <mergeCell ref="Z325:AB325"/>
    <mergeCell ref="B322:K322"/>
    <mergeCell ref="L322:P322"/>
    <mergeCell ref="Q322:U322"/>
    <mergeCell ref="W322:Y322"/>
    <mergeCell ref="Z322:AB322"/>
    <mergeCell ref="B323:K323"/>
    <mergeCell ref="L323:P323"/>
    <mergeCell ref="Q323:U323"/>
    <mergeCell ref="W323:Y323"/>
    <mergeCell ref="Z323:AB323"/>
    <mergeCell ref="B328:K328"/>
    <mergeCell ref="L328:P328"/>
    <mergeCell ref="Q328:U328"/>
    <mergeCell ref="W328:Y328"/>
    <mergeCell ref="Z328:AB328"/>
    <mergeCell ref="B329:K329"/>
    <mergeCell ref="L329:P329"/>
    <mergeCell ref="Q329:U329"/>
    <mergeCell ref="W329:Y329"/>
    <mergeCell ref="Z329:AB329"/>
    <mergeCell ref="B326:K326"/>
    <mergeCell ref="L326:P326"/>
    <mergeCell ref="Q326:U326"/>
    <mergeCell ref="W326:Y326"/>
    <mergeCell ref="Z326:AB326"/>
    <mergeCell ref="B327:K327"/>
    <mergeCell ref="L327:P327"/>
    <mergeCell ref="Q327:U327"/>
    <mergeCell ref="W327:Y327"/>
    <mergeCell ref="Z327:AB327"/>
    <mergeCell ref="B332:K332"/>
    <mergeCell ref="L332:P332"/>
    <mergeCell ref="Q332:U332"/>
    <mergeCell ref="W332:Y332"/>
    <mergeCell ref="Z332:AB332"/>
    <mergeCell ref="B333:K333"/>
    <mergeCell ref="L333:P333"/>
    <mergeCell ref="Q333:U333"/>
    <mergeCell ref="W333:Y333"/>
    <mergeCell ref="Z333:AB333"/>
    <mergeCell ref="B330:K330"/>
    <mergeCell ref="L330:P330"/>
    <mergeCell ref="Q330:U330"/>
    <mergeCell ref="W330:Y330"/>
    <mergeCell ref="Z330:AB330"/>
    <mergeCell ref="B331:K331"/>
    <mergeCell ref="L331:P331"/>
    <mergeCell ref="Q331:U331"/>
    <mergeCell ref="W331:Y331"/>
    <mergeCell ref="Z331:AB331"/>
    <mergeCell ref="B336:K336"/>
    <mergeCell ref="L336:P336"/>
    <mergeCell ref="Q336:U336"/>
    <mergeCell ref="W336:Y336"/>
    <mergeCell ref="Z336:AB336"/>
    <mergeCell ref="B337:K337"/>
    <mergeCell ref="L337:P337"/>
    <mergeCell ref="Q337:U337"/>
    <mergeCell ref="W337:Y337"/>
    <mergeCell ref="Z337:AB337"/>
    <mergeCell ref="B334:K334"/>
    <mergeCell ref="L334:P334"/>
    <mergeCell ref="Q334:U334"/>
    <mergeCell ref="W334:Y334"/>
    <mergeCell ref="Z334:AB334"/>
    <mergeCell ref="B335:K335"/>
    <mergeCell ref="L335:P335"/>
    <mergeCell ref="Q335:U335"/>
    <mergeCell ref="W335:Y335"/>
    <mergeCell ref="Z335:AB335"/>
    <mergeCell ref="B340:K340"/>
    <mergeCell ref="L340:P340"/>
    <mergeCell ref="Q340:U340"/>
    <mergeCell ref="W340:Y340"/>
    <mergeCell ref="Z340:AB340"/>
    <mergeCell ref="B341:K341"/>
    <mergeCell ref="L341:P341"/>
    <mergeCell ref="Q341:U341"/>
    <mergeCell ref="W341:Y341"/>
    <mergeCell ref="Z341:AB341"/>
    <mergeCell ref="B338:K338"/>
    <mergeCell ref="L338:P338"/>
    <mergeCell ref="Q338:U338"/>
    <mergeCell ref="W338:Y338"/>
    <mergeCell ref="Z338:AB338"/>
    <mergeCell ref="B339:K339"/>
    <mergeCell ref="L339:P339"/>
    <mergeCell ref="Q339:U339"/>
    <mergeCell ref="W339:Y339"/>
    <mergeCell ref="Z339:AB339"/>
    <mergeCell ref="B344:K344"/>
    <mergeCell ref="L344:P344"/>
    <mergeCell ref="Q344:U344"/>
    <mergeCell ref="W344:Y344"/>
    <mergeCell ref="Z344:AB344"/>
    <mergeCell ref="B345:K345"/>
    <mergeCell ref="L345:P345"/>
    <mergeCell ref="Q345:U345"/>
    <mergeCell ref="W345:Y345"/>
    <mergeCell ref="Z345:AB345"/>
    <mergeCell ref="B342:K342"/>
    <mergeCell ref="L342:P342"/>
    <mergeCell ref="Q342:U342"/>
    <mergeCell ref="W342:Y342"/>
    <mergeCell ref="Z342:AB342"/>
    <mergeCell ref="B343:K343"/>
    <mergeCell ref="L343:P343"/>
    <mergeCell ref="Q343:U343"/>
    <mergeCell ref="W343:Y343"/>
    <mergeCell ref="Z343:AB343"/>
    <mergeCell ref="B348:K348"/>
    <mergeCell ref="L348:P348"/>
    <mergeCell ref="Q348:U348"/>
    <mergeCell ref="W348:Y348"/>
    <mergeCell ref="Z348:AB348"/>
    <mergeCell ref="B349:K349"/>
    <mergeCell ref="L349:P349"/>
    <mergeCell ref="Q349:U349"/>
    <mergeCell ref="W349:Y349"/>
    <mergeCell ref="Z349:AB349"/>
    <mergeCell ref="B346:K346"/>
    <mergeCell ref="L346:P346"/>
    <mergeCell ref="Q346:U346"/>
    <mergeCell ref="W346:Y346"/>
    <mergeCell ref="Z346:AB346"/>
    <mergeCell ref="B347:K347"/>
    <mergeCell ref="L347:P347"/>
    <mergeCell ref="Q347:U347"/>
    <mergeCell ref="W347:Y347"/>
    <mergeCell ref="Z347:AB347"/>
    <mergeCell ref="B352:K352"/>
    <mergeCell ref="L352:P352"/>
    <mergeCell ref="Q352:U352"/>
    <mergeCell ref="W352:Y352"/>
    <mergeCell ref="Z352:AB352"/>
    <mergeCell ref="B353:K353"/>
    <mergeCell ref="L353:P353"/>
    <mergeCell ref="Q353:U353"/>
    <mergeCell ref="W353:Y353"/>
    <mergeCell ref="Z353:AB353"/>
    <mergeCell ref="B350:K350"/>
    <mergeCell ref="L350:P350"/>
    <mergeCell ref="Q350:U350"/>
    <mergeCell ref="W350:Y350"/>
    <mergeCell ref="Z350:AB350"/>
    <mergeCell ref="B351:K351"/>
    <mergeCell ref="L351:P351"/>
    <mergeCell ref="Q351:U351"/>
    <mergeCell ref="W351:Y351"/>
    <mergeCell ref="Z351:AB351"/>
    <mergeCell ref="B356:K356"/>
    <mergeCell ref="L356:P356"/>
    <mergeCell ref="Q356:U356"/>
    <mergeCell ref="W356:Y356"/>
    <mergeCell ref="Z356:AB356"/>
    <mergeCell ref="B357:K357"/>
    <mergeCell ref="L357:P357"/>
    <mergeCell ref="Q357:U357"/>
    <mergeCell ref="W357:Y357"/>
    <mergeCell ref="Z357:AB357"/>
    <mergeCell ref="B354:K354"/>
    <mergeCell ref="L354:P354"/>
    <mergeCell ref="Q354:U354"/>
    <mergeCell ref="W354:Y354"/>
    <mergeCell ref="Z354:AB354"/>
    <mergeCell ref="B355:K355"/>
    <mergeCell ref="L355:P355"/>
    <mergeCell ref="Q355:U355"/>
    <mergeCell ref="W355:Y355"/>
    <mergeCell ref="Z355:AB355"/>
    <mergeCell ref="B360:K360"/>
    <mergeCell ref="L360:P360"/>
    <mergeCell ref="Q360:U360"/>
    <mergeCell ref="W360:Y360"/>
    <mergeCell ref="Z360:AB360"/>
    <mergeCell ref="B361:K361"/>
    <mergeCell ref="L361:P361"/>
    <mergeCell ref="Q361:U361"/>
    <mergeCell ref="W361:Y361"/>
    <mergeCell ref="Z361:AB361"/>
    <mergeCell ref="B358:K358"/>
    <mergeCell ref="L358:P358"/>
    <mergeCell ref="Q358:U358"/>
    <mergeCell ref="W358:Y358"/>
    <mergeCell ref="Z358:AB358"/>
    <mergeCell ref="B359:K359"/>
    <mergeCell ref="L359:P359"/>
    <mergeCell ref="Q359:U359"/>
    <mergeCell ref="W359:Y359"/>
    <mergeCell ref="Z359:AB359"/>
    <mergeCell ref="B364:K364"/>
    <mergeCell ref="L364:P364"/>
    <mergeCell ref="Q364:U364"/>
    <mergeCell ref="W364:Y364"/>
    <mergeCell ref="Z364:AB364"/>
    <mergeCell ref="B365:K365"/>
    <mergeCell ref="L365:P365"/>
    <mergeCell ref="Q365:U365"/>
    <mergeCell ref="W365:Y365"/>
    <mergeCell ref="Z365:AB365"/>
    <mergeCell ref="B362:K362"/>
    <mergeCell ref="L362:P362"/>
    <mergeCell ref="Q362:U362"/>
    <mergeCell ref="W362:Y362"/>
    <mergeCell ref="Z362:AB362"/>
    <mergeCell ref="B363:K363"/>
    <mergeCell ref="L363:P363"/>
    <mergeCell ref="Q363:U363"/>
    <mergeCell ref="W363:Y363"/>
    <mergeCell ref="Z363:AB363"/>
    <mergeCell ref="B368:K368"/>
    <mergeCell ref="L368:P368"/>
    <mergeCell ref="Q368:U368"/>
    <mergeCell ref="W368:Y368"/>
    <mergeCell ref="Z368:AB368"/>
    <mergeCell ref="B369:K369"/>
    <mergeCell ref="L369:P369"/>
    <mergeCell ref="Q369:U369"/>
    <mergeCell ref="W369:Y369"/>
    <mergeCell ref="Z369:AB369"/>
    <mergeCell ref="B366:K366"/>
    <mergeCell ref="L366:P366"/>
    <mergeCell ref="Q366:U366"/>
    <mergeCell ref="W366:Y366"/>
    <mergeCell ref="Z366:AB366"/>
    <mergeCell ref="B367:K367"/>
    <mergeCell ref="L367:P367"/>
    <mergeCell ref="Q367:U367"/>
    <mergeCell ref="W367:Y367"/>
    <mergeCell ref="Z367:AB367"/>
    <mergeCell ref="B372:K372"/>
    <mergeCell ref="L372:P372"/>
    <mergeCell ref="Q372:U372"/>
    <mergeCell ref="W372:Y372"/>
    <mergeCell ref="Z372:AB372"/>
    <mergeCell ref="B373:K373"/>
    <mergeCell ref="L373:P373"/>
    <mergeCell ref="Q373:U373"/>
    <mergeCell ref="W373:Y373"/>
    <mergeCell ref="Z373:AB373"/>
    <mergeCell ref="B370:K370"/>
    <mergeCell ref="L370:P370"/>
    <mergeCell ref="Q370:U370"/>
    <mergeCell ref="W370:Y370"/>
    <mergeCell ref="Z370:AB370"/>
    <mergeCell ref="B371:K371"/>
    <mergeCell ref="L371:P371"/>
    <mergeCell ref="Q371:U371"/>
    <mergeCell ref="W371:Y371"/>
    <mergeCell ref="Z371:AB371"/>
    <mergeCell ref="B376:K376"/>
    <mergeCell ref="L376:P376"/>
    <mergeCell ref="Q376:U376"/>
    <mergeCell ref="W376:Y376"/>
    <mergeCell ref="Z376:AB376"/>
    <mergeCell ref="B377:K377"/>
    <mergeCell ref="L377:P377"/>
    <mergeCell ref="Q377:U377"/>
    <mergeCell ref="W377:Y377"/>
    <mergeCell ref="Z377:AB377"/>
    <mergeCell ref="B374:K374"/>
    <mergeCell ref="L374:P374"/>
    <mergeCell ref="Q374:U374"/>
    <mergeCell ref="W374:Y374"/>
    <mergeCell ref="Z374:AB374"/>
    <mergeCell ref="B375:K375"/>
    <mergeCell ref="L375:P375"/>
    <mergeCell ref="Q375:U375"/>
    <mergeCell ref="W375:Y375"/>
    <mergeCell ref="Z375:AB375"/>
    <mergeCell ref="B380:K380"/>
    <mergeCell ref="L380:P380"/>
    <mergeCell ref="Q380:U380"/>
    <mergeCell ref="W380:Y380"/>
    <mergeCell ref="Z380:AB380"/>
    <mergeCell ref="B381:K381"/>
    <mergeCell ref="L381:P381"/>
    <mergeCell ref="Q381:U381"/>
    <mergeCell ref="W381:Y381"/>
    <mergeCell ref="Z381:AB381"/>
    <mergeCell ref="B378:K378"/>
    <mergeCell ref="L378:P378"/>
    <mergeCell ref="Q378:U378"/>
    <mergeCell ref="W378:Y378"/>
    <mergeCell ref="Z378:AB378"/>
    <mergeCell ref="B379:K379"/>
    <mergeCell ref="L379:P379"/>
    <mergeCell ref="Q379:U379"/>
    <mergeCell ref="W379:Y379"/>
    <mergeCell ref="Z379:AB379"/>
    <mergeCell ref="B384:K384"/>
    <mergeCell ref="L384:P384"/>
    <mergeCell ref="Q384:U384"/>
    <mergeCell ref="W384:Y384"/>
    <mergeCell ref="Z384:AB384"/>
    <mergeCell ref="B385:K385"/>
    <mergeCell ref="L385:P385"/>
    <mergeCell ref="Q385:U385"/>
    <mergeCell ref="W385:Y385"/>
    <mergeCell ref="Z385:AB385"/>
    <mergeCell ref="B382:K382"/>
    <mergeCell ref="L382:P382"/>
    <mergeCell ref="Q382:U382"/>
    <mergeCell ref="W382:Y382"/>
    <mergeCell ref="Z382:AB382"/>
    <mergeCell ref="B383:K383"/>
    <mergeCell ref="L383:P383"/>
    <mergeCell ref="Q383:U383"/>
    <mergeCell ref="W383:Y383"/>
    <mergeCell ref="Z383:AB383"/>
    <mergeCell ref="B388:K388"/>
    <mergeCell ref="L388:P388"/>
    <mergeCell ref="Q388:U388"/>
    <mergeCell ref="W388:Y388"/>
    <mergeCell ref="Z388:AB388"/>
    <mergeCell ref="B389:K389"/>
    <mergeCell ref="L389:P389"/>
    <mergeCell ref="Q389:U389"/>
    <mergeCell ref="W389:Y389"/>
    <mergeCell ref="Z389:AB389"/>
    <mergeCell ref="B386:K386"/>
    <mergeCell ref="L386:P386"/>
    <mergeCell ref="Q386:U386"/>
    <mergeCell ref="W386:Y386"/>
    <mergeCell ref="Z386:AB386"/>
    <mergeCell ref="B387:K387"/>
    <mergeCell ref="L387:P387"/>
    <mergeCell ref="Q387:U387"/>
    <mergeCell ref="W387:Y387"/>
    <mergeCell ref="Z387:AB387"/>
    <mergeCell ref="B392:K392"/>
    <mergeCell ref="L392:P392"/>
    <mergeCell ref="Q392:U392"/>
    <mergeCell ref="W392:Y392"/>
    <mergeCell ref="Z392:AB392"/>
    <mergeCell ref="B393:K393"/>
    <mergeCell ref="L393:P393"/>
    <mergeCell ref="Q393:U393"/>
    <mergeCell ref="W393:Y393"/>
    <mergeCell ref="Z393:AB393"/>
    <mergeCell ref="B390:K390"/>
    <mergeCell ref="L390:P390"/>
    <mergeCell ref="Q390:U390"/>
    <mergeCell ref="W390:Y390"/>
    <mergeCell ref="Z390:AB390"/>
    <mergeCell ref="B391:K391"/>
    <mergeCell ref="L391:P391"/>
    <mergeCell ref="Q391:U391"/>
    <mergeCell ref="W391:Y391"/>
    <mergeCell ref="Z391:AB391"/>
    <mergeCell ref="B396:K396"/>
    <mergeCell ref="L396:P396"/>
    <mergeCell ref="Q396:U396"/>
    <mergeCell ref="W396:Y396"/>
    <mergeCell ref="Z396:AB396"/>
    <mergeCell ref="B397:K397"/>
    <mergeCell ref="L397:P397"/>
    <mergeCell ref="Q397:U397"/>
    <mergeCell ref="W397:Y397"/>
    <mergeCell ref="Z397:AB397"/>
    <mergeCell ref="B394:K394"/>
    <mergeCell ref="L394:P394"/>
    <mergeCell ref="Q394:U394"/>
    <mergeCell ref="W394:Y394"/>
    <mergeCell ref="Z394:AB394"/>
    <mergeCell ref="B395:K395"/>
    <mergeCell ref="L395:P395"/>
    <mergeCell ref="Q395:U395"/>
    <mergeCell ref="W395:Y395"/>
    <mergeCell ref="Z395:AB395"/>
    <mergeCell ref="B400:K400"/>
    <mergeCell ref="L400:P400"/>
    <mergeCell ref="Q400:U400"/>
    <mergeCell ref="W400:Y400"/>
    <mergeCell ref="Z400:AB400"/>
    <mergeCell ref="B401:K401"/>
    <mergeCell ref="L401:P401"/>
    <mergeCell ref="Q401:U401"/>
    <mergeCell ref="W401:Y401"/>
    <mergeCell ref="Z401:AB401"/>
    <mergeCell ref="B398:K398"/>
    <mergeCell ref="L398:P398"/>
    <mergeCell ref="Q398:U398"/>
    <mergeCell ref="W398:Y398"/>
    <mergeCell ref="Z398:AB398"/>
    <mergeCell ref="B399:K399"/>
    <mergeCell ref="L399:P399"/>
    <mergeCell ref="Q399:U399"/>
    <mergeCell ref="W399:Y399"/>
    <mergeCell ref="Z399:AB399"/>
    <mergeCell ref="B404:K404"/>
    <mergeCell ref="L404:P404"/>
    <mergeCell ref="Q404:U404"/>
    <mergeCell ref="W404:Y404"/>
    <mergeCell ref="Z404:AB404"/>
    <mergeCell ref="B405:K405"/>
    <mergeCell ref="L405:P405"/>
    <mergeCell ref="Q405:U405"/>
    <mergeCell ref="W405:Y405"/>
    <mergeCell ref="Z405:AB405"/>
    <mergeCell ref="B402:K402"/>
    <mergeCell ref="L402:P402"/>
    <mergeCell ref="Q402:U402"/>
    <mergeCell ref="W402:Y402"/>
    <mergeCell ref="Z402:AB402"/>
    <mergeCell ref="B403:K403"/>
    <mergeCell ref="L403:P403"/>
    <mergeCell ref="Q403:U403"/>
    <mergeCell ref="W403:Y403"/>
    <mergeCell ref="Z403:AB403"/>
    <mergeCell ref="B408:K408"/>
    <mergeCell ref="L408:P408"/>
    <mergeCell ref="Q408:U408"/>
    <mergeCell ref="W408:Y408"/>
    <mergeCell ref="Z408:AB408"/>
    <mergeCell ref="B409:K409"/>
    <mergeCell ref="L409:P409"/>
    <mergeCell ref="Q409:U409"/>
    <mergeCell ref="W409:Y409"/>
    <mergeCell ref="Z409:AB409"/>
    <mergeCell ref="B406:K406"/>
    <mergeCell ref="L406:P406"/>
    <mergeCell ref="Q406:U406"/>
    <mergeCell ref="W406:Y406"/>
    <mergeCell ref="Z406:AB406"/>
    <mergeCell ref="B407:K407"/>
    <mergeCell ref="L407:P407"/>
    <mergeCell ref="Q407:U407"/>
    <mergeCell ref="W407:Y407"/>
    <mergeCell ref="Z407:AB407"/>
    <mergeCell ref="B412:K412"/>
    <mergeCell ref="L412:P412"/>
    <mergeCell ref="Q412:U412"/>
    <mergeCell ref="W412:Y412"/>
    <mergeCell ref="Z412:AB412"/>
    <mergeCell ref="B413:K413"/>
    <mergeCell ref="L413:P413"/>
    <mergeCell ref="Q413:U413"/>
    <mergeCell ref="W413:Y413"/>
    <mergeCell ref="Z413:AB413"/>
    <mergeCell ref="B410:K410"/>
    <mergeCell ref="L410:P410"/>
    <mergeCell ref="Q410:U410"/>
    <mergeCell ref="W410:Y410"/>
    <mergeCell ref="Z410:AB410"/>
    <mergeCell ref="B411:K411"/>
    <mergeCell ref="L411:P411"/>
    <mergeCell ref="Q411:U411"/>
    <mergeCell ref="W411:Y411"/>
    <mergeCell ref="Z411:AB411"/>
    <mergeCell ref="B416:K416"/>
    <mergeCell ref="L416:P416"/>
    <mergeCell ref="Q416:U416"/>
    <mergeCell ref="W416:Y416"/>
    <mergeCell ref="Z416:AB416"/>
    <mergeCell ref="B417:K417"/>
    <mergeCell ref="L417:P417"/>
    <mergeCell ref="Q417:U417"/>
    <mergeCell ref="W417:Y417"/>
    <mergeCell ref="Z417:AB417"/>
    <mergeCell ref="B414:K414"/>
    <mergeCell ref="L414:P414"/>
    <mergeCell ref="Q414:U414"/>
    <mergeCell ref="W414:Y414"/>
    <mergeCell ref="Z414:AB414"/>
    <mergeCell ref="B415:K415"/>
    <mergeCell ref="L415:P415"/>
    <mergeCell ref="Q415:U415"/>
    <mergeCell ref="W415:Y415"/>
    <mergeCell ref="Z415:AB415"/>
    <mergeCell ref="B420:K420"/>
    <mergeCell ref="L420:P420"/>
    <mergeCell ref="Q420:U420"/>
    <mergeCell ref="W420:Y420"/>
    <mergeCell ref="Z420:AB420"/>
    <mergeCell ref="B421:K421"/>
    <mergeCell ref="L421:P421"/>
    <mergeCell ref="Q421:U421"/>
    <mergeCell ref="W421:Y421"/>
    <mergeCell ref="Z421:AB421"/>
    <mergeCell ref="B418:K418"/>
    <mergeCell ref="L418:P418"/>
    <mergeCell ref="Q418:U418"/>
    <mergeCell ref="W418:Y418"/>
    <mergeCell ref="Z418:AB418"/>
    <mergeCell ref="B419:K419"/>
    <mergeCell ref="L419:P419"/>
    <mergeCell ref="Q419:U419"/>
    <mergeCell ref="W419:Y419"/>
    <mergeCell ref="Z419:AB419"/>
    <mergeCell ref="B424:K424"/>
    <mergeCell ref="L424:P424"/>
    <mergeCell ref="Q424:U424"/>
    <mergeCell ref="W424:Y424"/>
    <mergeCell ref="Z424:AB424"/>
    <mergeCell ref="B425:K425"/>
    <mergeCell ref="L425:P425"/>
    <mergeCell ref="Q425:U425"/>
    <mergeCell ref="W425:Y425"/>
    <mergeCell ref="Z425:AB425"/>
    <mergeCell ref="B422:K422"/>
    <mergeCell ref="L422:P422"/>
    <mergeCell ref="Q422:U422"/>
    <mergeCell ref="W422:Y422"/>
    <mergeCell ref="Z422:AB422"/>
    <mergeCell ref="B423:K423"/>
    <mergeCell ref="L423:P423"/>
    <mergeCell ref="Q423:U423"/>
    <mergeCell ref="W423:Y423"/>
    <mergeCell ref="Z423:AB423"/>
    <mergeCell ref="B428:K428"/>
    <mergeCell ref="L428:P428"/>
    <mergeCell ref="Q428:U428"/>
    <mergeCell ref="W428:Y428"/>
    <mergeCell ref="Z428:AB428"/>
    <mergeCell ref="B429:K429"/>
    <mergeCell ref="L429:P429"/>
    <mergeCell ref="Q429:U429"/>
    <mergeCell ref="W429:Y429"/>
    <mergeCell ref="Z429:AB429"/>
    <mergeCell ref="B426:K426"/>
    <mergeCell ref="L426:P426"/>
    <mergeCell ref="Q426:U426"/>
    <mergeCell ref="W426:Y426"/>
    <mergeCell ref="Z426:AB426"/>
    <mergeCell ref="B427:K427"/>
    <mergeCell ref="L427:P427"/>
    <mergeCell ref="Q427:U427"/>
    <mergeCell ref="W427:Y427"/>
    <mergeCell ref="Z427:AB427"/>
    <mergeCell ref="B432:K432"/>
    <mergeCell ref="L432:P432"/>
    <mergeCell ref="Q432:U432"/>
    <mergeCell ref="W432:Y432"/>
    <mergeCell ref="Z432:AB432"/>
    <mergeCell ref="B433:K433"/>
    <mergeCell ref="L433:P433"/>
    <mergeCell ref="Q433:U433"/>
    <mergeCell ref="W433:Y433"/>
    <mergeCell ref="Z433:AB433"/>
    <mergeCell ref="B430:K430"/>
    <mergeCell ref="L430:P430"/>
    <mergeCell ref="Q430:U430"/>
    <mergeCell ref="W430:Y430"/>
    <mergeCell ref="Z430:AB430"/>
    <mergeCell ref="B431:K431"/>
    <mergeCell ref="L431:P431"/>
    <mergeCell ref="Q431:U431"/>
    <mergeCell ref="W431:Y431"/>
    <mergeCell ref="Z431:AB431"/>
    <mergeCell ref="B436:K436"/>
    <mergeCell ref="L436:P436"/>
    <mergeCell ref="Q436:U436"/>
    <mergeCell ref="W436:Y436"/>
    <mergeCell ref="Z436:AB436"/>
    <mergeCell ref="B437:K437"/>
    <mergeCell ref="L437:P437"/>
    <mergeCell ref="Q437:U437"/>
    <mergeCell ref="W437:Y437"/>
    <mergeCell ref="Z437:AB437"/>
    <mergeCell ref="B434:K434"/>
    <mergeCell ref="L434:P434"/>
    <mergeCell ref="Q434:U434"/>
    <mergeCell ref="W434:Y434"/>
    <mergeCell ref="Z434:AB434"/>
    <mergeCell ref="B435:K435"/>
    <mergeCell ref="L435:P435"/>
    <mergeCell ref="Q435:U435"/>
    <mergeCell ref="W435:Y435"/>
    <mergeCell ref="Z435:AB435"/>
    <mergeCell ref="B440:K440"/>
    <mergeCell ref="L440:P440"/>
    <mergeCell ref="Q440:U440"/>
    <mergeCell ref="W440:Y440"/>
    <mergeCell ref="Z440:AB440"/>
    <mergeCell ref="B441:K441"/>
    <mergeCell ref="L441:P441"/>
    <mergeCell ref="Q441:U441"/>
    <mergeCell ref="W441:Y441"/>
    <mergeCell ref="Z441:AB441"/>
    <mergeCell ref="B438:K438"/>
    <mergeCell ref="L438:P438"/>
    <mergeCell ref="Q438:U438"/>
    <mergeCell ref="W438:Y438"/>
    <mergeCell ref="Z438:AB438"/>
    <mergeCell ref="B439:K439"/>
    <mergeCell ref="L439:P439"/>
    <mergeCell ref="Q439:U439"/>
    <mergeCell ref="W439:Y439"/>
    <mergeCell ref="Z439:AB439"/>
    <mergeCell ref="B444:K444"/>
    <mergeCell ref="L444:P444"/>
    <mergeCell ref="Q444:U444"/>
    <mergeCell ref="W444:Y444"/>
    <mergeCell ref="Z444:AB444"/>
    <mergeCell ref="B445:K445"/>
    <mergeCell ref="L445:P445"/>
    <mergeCell ref="Q445:U445"/>
    <mergeCell ref="W445:Y445"/>
    <mergeCell ref="Z445:AB445"/>
    <mergeCell ref="B442:K442"/>
    <mergeCell ref="L442:P442"/>
    <mergeCell ref="Q442:U442"/>
    <mergeCell ref="W442:Y442"/>
    <mergeCell ref="Z442:AB442"/>
    <mergeCell ref="B443:K443"/>
    <mergeCell ref="L443:P443"/>
    <mergeCell ref="Q443:U443"/>
    <mergeCell ref="W443:Y443"/>
    <mergeCell ref="Z443:AB443"/>
    <mergeCell ref="B448:K448"/>
    <mergeCell ref="L448:P448"/>
    <mergeCell ref="Q448:U448"/>
    <mergeCell ref="W448:Y448"/>
    <mergeCell ref="Z448:AB448"/>
    <mergeCell ref="B449:K449"/>
    <mergeCell ref="L449:P449"/>
    <mergeCell ref="Q449:U449"/>
    <mergeCell ref="W449:Y449"/>
    <mergeCell ref="Z449:AB449"/>
    <mergeCell ref="B446:K446"/>
    <mergeCell ref="L446:P446"/>
    <mergeCell ref="Q446:U446"/>
    <mergeCell ref="W446:Y446"/>
    <mergeCell ref="Z446:AB446"/>
    <mergeCell ref="B447:K447"/>
    <mergeCell ref="L447:P447"/>
    <mergeCell ref="Q447:U447"/>
    <mergeCell ref="W447:Y447"/>
    <mergeCell ref="Z447:AB447"/>
    <mergeCell ref="B452:K452"/>
    <mergeCell ref="L452:P452"/>
    <mergeCell ref="Q452:U452"/>
    <mergeCell ref="W452:Y452"/>
    <mergeCell ref="Z452:AB452"/>
    <mergeCell ref="B453:K453"/>
    <mergeCell ref="L453:P453"/>
    <mergeCell ref="Q453:U453"/>
    <mergeCell ref="W453:Y453"/>
    <mergeCell ref="Z453:AB453"/>
    <mergeCell ref="B450:K450"/>
    <mergeCell ref="L450:P450"/>
    <mergeCell ref="Q450:U450"/>
    <mergeCell ref="W450:Y450"/>
    <mergeCell ref="Z450:AB450"/>
    <mergeCell ref="B451:K451"/>
    <mergeCell ref="L451:P451"/>
    <mergeCell ref="Q451:U451"/>
    <mergeCell ref="W451:Y451"/>
    <mergeCell ref="Z451:AB451"/>
    <mergeCell ref="B456:K456"/>
    <mergeCell ref="L456:P456"/>
    <mergeCell ref="Q456:U456"/>
    <mergeCell ref="W456:Y456"/>
    <mergeCell ref="Z456:AB456"/>
    <mergeCell ref="B457:K457"/>
    <mergeCell ref="L457:P457"/>
    <mergeCell ref="Q457:U457"/>
    <mergeCell ref="W457:Y457"/>
    <mergeCell ref="Z457:AB457"/>
    <mergeCell ref="B454:K454"/>
    <mergeCell ref="L454:P454"/>
    <mergeCell ref="Q454:U454"/>
    <mergeCell ref="W454:Y454"/>
    <mergeCell ref="Z454:AB454"/>
    <mergeCell ref="B455:K455"/>
    <mergeCell ref="L455:P455"/>
    <mergeCell ref="Q455:U455"/>
    <mergeCell ref="W455:Y455"/>
    <mergeCell ref="Z455:AB455"/>
    <mergeCell ref="B460:K460"/>
    <mergeCell ref="L460:P460"/>
    <mergeCell ref="Q460:U460"/>
    <mergeCell ref="W460:Y460"/>
    <mergeCell ref="Z460:AB460"/>
    <mergeCell ref="B461:K461"/>
    <mergeCell ref="L461:P461"/>
    <mergeCell ref="Q461:U461"/>
    <mergeCell ref="W461:Y461"/>
    <mergeCell ref="Z461:AB461"/>
    <mergeCell ref="B458:K458"/>
    <mergeCell ref="L458:P458"/>
    <mergeCell ref="Q458:U458"/>
    <mergeCell ref="W458:Y458"/>
    <mergeCell ref="Z458:AB458"/>
    <mergeCell ref="B459:K459"/>
    <mergeCell ref="L459:P459"/>
    <mergeCell ref="Q459:U459"/>
    <mergeCell ref="W459:Y459"/>
    <mergeCell ref="Z459:AB459"/>
    <mergeCell ref="B464:K464"/>
    <mergeCell ref="L464:P464"/>
    <mergeCell ref="Q464:U464"/>
    <mergeCell ref="W464:Y464"/>
    <mergeCell ref="Z464:AB464"/>
    <mergeCell ref="B465:K465"/>
    <mergeCell ref="L465:P465"/>
    <mergeCell ref="Q465:U465"/>
    <mergeCell ref="W465:Y465"/>
    <mergeCell ref="Z465:AB465"/>
    <mergeCell ref="B462:K462"/>
    <mergeCell ref="L462:P462"/>
    <mergeCell ref="Q462:U462"/>
    <mergeCell ref="W462:Y462"/>
    <mergeCell ref="Z462:AB462"/>
    <mergeCell ref="B463:K463"/>
    <mergeCell ref="L463:P463"/>
    <mergeCell ref="Q463:U463"/>
    <mergeCell ref="W463:Y463"/>
    <mergeCell ref="Z463:AB463"/>
    <mergeCell ref="B468:K468"/>
    <mergeCell ref="L468:P468"/>
    <mergeCell ref="Q468:U468"/>
    <mergeCell ref="W468:Y468"/>
    <mergeCell ref="Z468:AB468"/>
    <mergeCell ref="B469:K469"/>
    <mergeCell ref="L469:P469"/>
    <mergeCell ref="Q469:U469"/>
    <mergeCell ref="W469:Y469"/>
    <mergeCell ref="Z469:AB469"/>
    <mergeCell ref="B466:K466"/>
    <mergeCell ref="L466:P466"/>
    <mergeCell ref="Q466:U466"/>
    <mergeCell ref="W466:Y466"/>
    <mergeCell ref="Z466:AB466"/>
    <mergeCell ref="B467:K467"/>
    <mergeCell ref="L467:P467"/>
    <mergeCell ref="Q467:U467"/>
    <mergeCell ref="W467:Y467"/>
    <mergeCell ref="Z467:AB467"/>
    <mergeCell ref="B472:K472"/>
    <mergeCell ref="L472:P472"/>
    <mergeCell ref="Q472:U472"/>
    <mergeCell ref="W472:Y472"/>
    <mergeCell ref="Z472:AB472"/>
    <mergeCell ref="B473:K473"/>
    <mergeCell ref="L473:P473"/>
    <mergeCell ref="Q473:U473"/>
    <mergeCell ref="W473:Y473"/>
    <mergeCell ref="Z473:AB473"/>
    <mergeCell ref="B470:K470"/>
    <mergeCell ref="L470:P470"/>
    <mergeCell ref="Q470:U470"/>
    <mergeCell ref="W470:Y470"/>
    <mergeCell ref="Z470:AB470"/>
    <mergeCell ref="B471:K471"/>
    <mergeCell ref="L471:P471"/>
    <mergeCell ref="Q471:U471"/>
    <mergeCell ref="W471:Y471"/>
    <mergeCell ref="Z471:AB471"/>
    <mergeCell ref="B476:K476"/>
    <mergeCell ref="L476:P476"/>
    <mergeCell ref="Q476:U476"/>
    <mergeCell ref="W476:Y476"/>
    <mergeCell ref="Z476:AB476"/>
    <mergeCell ref="B477:K477"/>
    <mergeCell ref="L477:P477"/>
    <mergeCell ref="Q477:U477"/>
    <mergeCell ref="W477:Y477"/>
    <mergeCell ref="Z477:AB477"/>
    <mergeCell ref="B474:K474"/>
    <mergeCell ref="L474:P474"/>
    <mergeCell ref="Q474:U474"/>
    <mergeCell ref="W474:Y474"/>
    <mergeCell ref="Z474:AB474"/>
    <mergeCell ref="B475:K475"/>
    <mergeCell ref="L475:P475"/>
    <mergeCell ref="Q475:U475"/>
    <mergeCell ref="W475:Y475"/>
    <mergeCell ref="Z475:AB475"/>
    <mergeCell ref="B480:K480"/>
    <mergeCell ref="L480:P480"/>
    <mergeCell ref="Q480:U480"/>
    <mergeCell ref="W480:Y480"/>
    <mergeCell ref="Z480:AB480"/>
    <mergeCell ref="B481:K481"/>
    <mergeCell ref="L481:P481"/>
    <mergeCell ref="Q481:U481"/>
    <mergeCell ref="W481:Y481"/>
    <mergeCell ref="Z481:AB481"/>
    <mergeCell ref="B478:K478"/>
    <mergeCell ref="L478:P478"/>
    <mergeCell ref="Q478:U478"/>
    <mergeCell ref="W478:Y478"/>
    <mergeCell ref="Z478:AB478"/>
    <mergeCell ref="B479:K479"/>
    <mergeCell ref="L479:P479"/>
    <mergeCell ref="Q479:U479"/>
    <mergeCell ref="W479:Y479"/>
    <mergeCell ref="Z479:AB479"/>
    <mergeCell ref="B484:K484"/>
    <mergeCell ref="L484:P484"/>
    <mergeCell ref="Q484:U484"/>
    <mergeCell ref="W484:Y484"/>
    <mergeCell ref="Z484:AB484"/>
    <mergeCell ref="B485:K485"/>
    <mergeCell ref="L485:P485"/>
    <mergeCell ref="Q485:U485"/>
    <mergeCell ref="W485:Y485"/>
    <mergeCell ref="Z485:AB485"/>
    <mergeCell ref="B482:K482"/>
    <mergeCell ref="L482:P482"/>
    <mergeCell ref="Q482:U482"/>
    <mergeCell ref="W482:Y482"/>
    <mergeCell ref="Z482:AB482"/>
    <mergeCell ref="B483:K483"/>
    <mergeCell ref="L483:P483"/>
    <mergeCell ref="Q483:U483"/>
    <mergeCell ref="W483:Y483"/>
    <mergeCell ref="Z483:AB483"/>
    <mergeCell ref="B488:K488"/>
    <mergeCell ref="L488:P488"/>
    <mergeCell ref="Q488:U488"/>
    <mergeCell ref="W488:Y488"/>
    <mergeCell ref="Z488:AB488"/>
    <mergeCell ref="B489:K489"/>
    <mergeCell ref="L489:P489"/>
    <mergeCell ref="Q489:U489"/>
    <mergeCell ref="W489:Y489"/>
    <mergeCell ref="Z489:AB489"/>
    <mergeCell ref="B486:K486"/>
    <mergeCell ref="L486:P486"/>
    <mergeCell ref="Q486:U486"/>
    <mergeCell ref="W486:Y486"/>
    <mergeCell ref="Z486:AB486"/>
    <mergeCell ref="B487:K487"/>
    <mergeCell ref="L487:P487"/>
    <mergeCell ref="Q487:U487"/>
    <mergeCell ref="W487:Y487"/>
    <mergeCell ref="Z487:AB487"/>
    <mergeCell ref="B492:K492"/>
    <mergeCell ref="L492:P492"/>
    <mergeCell ref="Q492:U492"/>
    <mergeCell ref="W492:Y492"/>
    <mergeCell ref="Z492:AB492"/>
    <mergeCell ref="B493:K493"/>
    <mergeCell ref="L493:P493"/>
    <mergeCell ref="Q493:U493"/>
    <mergeCell ref="W493:Y493"/>
    <mergeCell ref="Z493:AB493"/>
    <mergeCell ref="B490:K490"/>
    <mergeCell ref="L490:P490"/>
    <mergeCell ref="Q490:U490"/>
    <mergeCell ref="W490:Y490"/>
    <mergeCell ref="Z490:AB490"/>
    <mergeCell ref="B491:K491"/>
    <mergeCell ref="L491:P491"/>
    <mergeCell ref="Q491:U491"/>
    <mergeCell ref="W491:Y491"/>
    <mergeCell ref="Z491:AB491"/>
    <mergeCell ref="B496:K496"/>
    <mergeCell ref="L496:P496"/>
    <mergeCell ref="Q496:U496"/>
    <mergeCell ref="W496:Y496"/>
    <mergeCell ref="Z496:AB496"/>
    <mergeCell ref="B497:K497"/>
    <mergeCell ref="L497:P497"/>
    <mergeCell ref="Q497:U497"/>
    <mergeCell ref="W497:Y497"/>
    <mergeCell ref="Z497:AB497"/>
    <mergeCell ref="B494:K494"/>
    <mergeCell ref="L494:P494"/>
    <mergeCell ref="Q494:U494"/>
    <mergeCell ref="W494:Y494"/>
    <mergeCell ref="Z494:AB494"/>
    <mergeCell ref="B495:K495"/>
    <mergeCell ref="L495:P495"/>
    <mergeCell ref="Q495:U495"/>
    <mergeCell ref="W495:Y495"/>
    <mergeCell ref="Z495:AB495"/>
    <mergeCell ref="B500:K500"/>
    <mergeCell ref="L500:P500"/>
    <mergeCell ref="Q500:U500"/>
    <mergeCell ref="W500:Y500"/>
    <mergeCell ref="Z500:AB500"/>
    <mergeCell ref="B501:K501"/>
    <mergeCell ref="L501:P501"/>
    <mergeCell ref="Q501:U501"/>
    <mergeCell ref="W501:Y501"/>
    <mergeCell ref="Z501:AB501"/>
    <mergeCell ref="B498:K498"/>
    <mergeCell ref="L498:P498"/>
    <mergeCell ref="Q498:U498"/>
    <mergeCell ref="W498:Y498"/>
    <mergeCell ref="Z498:AB498"/>
    <mergeCell ref="B499:K499"/>
    <mergeCell ref="L499:P499"/>
    <mergeCell ref="Q499:U499"/>
    <mergeCell ref="W499:Y499"/>
    <mergeCell ref="Z499:AB499"/>
    <mergeCell ref="B504:K504"/>
    <mergeCell ref="L504:P504"/>
    <mergeCell ref="Q504:U504"/>
    <mergeCell ref="W504:Y504"/>
    <mergeCell ref="Z504:AB504"/>
    <mergeCell ref="B505:K505"/>
    <mergeCell ref="L505:P505"/>
    <mergeCell ref="Q505:U505"/>
    <mergeCell ref="W505:Y505"/>
    <mergeCell ref="Z505:AB505"/>
    <mergeCell ref="B502:K502"/>
    <mergeCell ref="L502:P502"/>
    <mergeCell ref="Q502:U502"/>
    <mergeCell ref="W502:Y502"/>
    <mergeCell ref="Z502:AB502"/>
    <mergeCell ref="B503:K503"/>
    <mergeCell ref="L503:P503"/>
    <mergeCell ref="Q503:U503"/>
    <mergeCell ref="W503:Y503"/>
    <mergeCell ref="Z503:AB503"/>
    <mergeCell ref="B508:K508"/>
    <mergeCell ref="L508:P508"/>
    <mergeCell ref="Q508:U508"/>
    <mergeCell ref="W508:Y508"/>
    <mergeCell ref="Z508:AB508"/>
    <mergeCell ref="B509:K509"/>
    <mergeCell ref="L509:P509"/>
    <mergeCell ref="Q509:U509"/>
    <mergeCell ref="W509:Y509"/>
    <mergeCell ref="Z509:AB509"/>
    <mergeCell ref="B506:K506"/>
    <mergeCell ref="L506:P506"/>
    <mergeCell ref="Q506:U506"/>
    <mergeCell ref="W506:Y506"/>
    <mergeCell ref="Z506:AB506"/>
    <mergeCell ref="B507:K507"/>
    <mergeCell ref="L507:P507"/>
    <mergeCell ref="Q507:U507"/>
    <mergeCell ref="W507:Y507"/>
    <mergeCell ref="Z507:AB507"/>
    <mergeCell ref="B512:K512"/>
    <mergeCell ref="L512:P512"/>
    <mergeCell ref="Q512:U512"/>
    <mergeCell ref="W512:Y512"/>
    <mergeCell ref="Z512:AB512"/>
    <mergeCell ref="B513:K513"/>
    <mergeCell ref="L513:P513"/>
    <mergeCell ref="Q513:U513"/>
    <mergeCell ref="W513:Y513"/>
    <mergeCell ref="Z513:AB513"/>
    <mergeCell ref="B510:K510"/>
    <mergeCell ref="L510:P510"/>
    <mergeCell ref="Q510:U510"/>
    <mergeCell ref="W510:Y510"/>
    <mergeCell ref="Z510:AB510"/>
    <mergeCell ref="B511:K511"/>
    <mergeCell ref="L511:P511"/>
    <mergeCell ref="Q511:U511"/>
    <mergeCell ref="W511:Y511"/>
    <mergeCell ref="Z511:AB511"/>
    <mergeCell ref="B516:K516"/>
    <mergeCell ref="L516:P516"/>
    <mergeCell ref="Q516:U516"/>
    <mergeCell ref="W516:Y516"/>
    <mergeCell ref="Z516:AB516"/>
    <mergeCell ref="B517:K517"/>
    <mergeCell ref="L517:P517"/>
    <mergeCell ref="Q517:U517"/>
    <mergeCell ref="W517:Y517"/>
    <mergeCell ref="Z517:AB517"/>
    <mergeCell ref="B514:K514"/>
    <mergeCell ref="L514:P514"/>
    <mergeCell ref="Q514:U514"/>
    <mergeCell ref="W514:Y514"/>
    <mergeCell ref="Z514:AB514"/>
    <mergeCell ref="B515:K515"/>
    <mergeCell ref="L515:P515"/>
    <mergeCell ref="Q515:U515"/>
    <mergeCell ref="W515:Y515"/>
    <mergeCell ref="Z515:AB515"/>
    <mergeCell ref="B520:K520"/>
    <mergeCell ref="L520:P520"/>
    <mergeCell ref="Q520:U520"/>
    <mergeCell ref="W520:Y520"/>
    <mergeCell ref="Z520:AB520"/>
    <mergeCell ref="B521:K521"/>
    <mergeCell ref="L521:P521"/>
    <mergeCell ref="Q521:U521"/>
    <mergeCell ref="W521:Y521"/>
    <mergeCell ref="Z521:AB521"/>
    <mergeCell ref="B518:K518"/>
    <mergeCell ref="L518:P518"/>
    <mergeCell ref="Q518:U518"/>
    <mergeCell ref="W518:Y518"/>
    <mergeCell ref="Z518:AB518"/>
    <mergeCell ref="B519:K519"/>
    <mergeCell ref="L519:P519"/>
    <mergeCell ref="Q519:U519"/>
    <mergeCell ref="W519:Y519"/>
    <mergeCell ref="Z519:AB519"/>
    <mergeCell ref="B524:K524"/>
    <mergeCell ref="L524:P524"/>
    <mergeCell ref="Q524:U524"/>
    <mergeCell ref="W524:Y524"/>
    <mergeCell ref="Z524:AB524"/>
    <mergeCell ref="B525:K525"/>
    <mergeCell ref="L525:P525"/>
    <mergeCell ref="Q525:U525"/>
    <mergeCell ref="W525:Y525"/>
    <mergeCell ref="Z525:AB525"/>
    <mergeCell ref="B522:K522"/>
    <mergeCell ref="L522:P522"/>
    <mergeCell ref="Q522:U522"/>
    <mergeCell ref="W522:Y522"/>
    <mergeCell ref="Z522:AB522"/>
    <mergeCell ref="B523:K523"/>
    <mergeCell ref="L523:P523"/>
    <mergeCell ref="Q523:U523"/>
    <mergeCell ref="W523:Y523"/>
    <mergeCell ref="Z523:AB523"/>
    <mergeCell ref="B528:K528"/>
    <mergeCell ref="L528:P528"/>
    <mergeCell ref="Q528:U528"/>
    <mergeCell ref="W528:Y528"/>
    <mergeCell ref="Z528:AB528"/>
    <mergeCell ref="B529:K529"/>
    <mergeCell ref="L529:P529"/>
    <mergeCell ref="Q529:U529"/>
    <mergeCell ref="W529:Y529"/>
    <mergeCell ref="Z529:AB529"/>
    <mergeCell ref="B526:K526"/>
    <mergeCell ref="L526:P526"/>
    <mergeCell ref="Q526:U526"/>
    <mergeCell ref="W526:Y526"/>
    <mergeCell ref="Z526:AB526"/>
    <mergeCell ref="B527:K527"/>
    <mergeCell ref="L527:P527"/>
    <mergeCell ref="Q527:U527"/>
    <mergeCell ref="W527:Y527"/>
    <mergeCell ref="Z527:AB527"/>
    <mergeCell ref="B532:K532"/>
    <mergeCell ref="L532:P532"/>
    <mergeCell ref="Q532:U532"/>
    <mergeCell ref="W532:Y532"/>
    <mergeCell ref="Z532:AB532"/>
    <mergeCell ref="B533:K533"/>
    <mergeCell ref="L533:P533"/>
    <mergeCell ref="Q533:U533"/>
    <mergeCell ref="W533:Y533"/>
    <mergeCell ref="Z533:AB533"/>
    <mergeCell ref="B530:K530"/>
    <mergeCell ref="L530:P530"/>
    <mergeCell ref="Q530:U530"/>
    <mergeCell ref="W530:Y530"/>
    <mergeCell ref="Z530:AB530"/>
    <mergeCell ref="B531:K531"/>
    <mergeCell ref="L531:P531"/>
    <mergeCell ref="Q531:U531"/>
    <mergeCell ref="W531:Y531"/>
    <mergeCell ref="Z531:AB531"/>
    <mergeCell ref="B536:K536"/>
    <mergeCell ref="L536:P536"/>
    <mergeCell ref="Q536:U536"/>
    <mergeCell ref="W536:Y536"/>
    <mergeCell ref="Z536:AB536"/>
    <mergeCell ref="B537:K537"/>
    <mergeCell ref="L537:P537"/>
    <mergeCell ref="Q537:U537"/>
    <mergeCell ref="W537:Y537"/>
    <mergeCell ref="Z537:AB537"/>
    <mergeCell ref="B534:K534"/>
    <mergeCell ref="L534:P534"/>
    <mergeCell ref="Q534:U534"/>
    <mergeCell ref="W534:Y534"/>
    <mergeCell ref="Z534:AB534"/>
    <mergeCell ref="B535:K535"/>
    <mergeCell ref="L535:P535"/>
    <mergeCell ref="Q535:U535"/>
    <mergeCell ref="W535:Y535"/>
    <mergeCell ref="Z535:AB535"/>
    <mergeCell ref="B540:K540"/>
    <mergeCell ref="L540:P540"/>
    <mergeCell ref="Q540:U540"/>
    <mergeCell ref="W540:Y540"/>
    <mergeCell ref="Z540:AB540"/>
    <mergeCell ref="B541:K541"/>
    <mergeCell ref="L541:P541"/>
    <mergeCell ref="Q541:U541"/>
    <mergeCell ref="W541:Y541"/>
    <mergeCell ref="Z541:AB541"/>
    <mergeCell ref="B538:K538"/>
    <mergeCell ref="L538:P538"/>
    <mergeCell ref="Q538:U538"/>
    <mergeCell ref="W538:Y538"/>
    <mergeCell ref="Z538:AB538"/>
    <mergeCell ref="B539:K539"/>
    <mergeCell ref="L539:P539"/>
    <mergeCell ref="Q539:U539"/>
    <mergeCell ref="W539:Y539"/>
    <mergeCell ref="Z539:AB539"/>
    <mergeCell ref="B544:K544"/>
    <mergeCell ref="L544:P544"/>
    <mergeCell ref="Q544:U544"/>
    <mergeCell ref="W544:Y544"/>
    <mergeCell ref="Z544:AB544"/>
    <mergeCell ref="B545:K545"/>
    <mergeCell ref="L545:P545"/>
    <mergeCell ref="Q545:U545"/>
    <mergeCell ref="W545:Y545"/>
    <mergeCell ref="Z545:AB545"/>
    <mergeCell ref="B542:K542"/>
    <mergeCell ref="L542:P542"/>
    <mergeCell ref="Q542:U542"/>
    <mergeCell ref="W542:Y542"/>
    <mergeCell ref="Z542:AB542"/>
    <mergeCell ref="B543:K543"/>
    <mergeCell ref="L543:P543"/>
    <mergeCell ref="Q543:U543"/>
    <mergeCell ref="W543:Y543"/>
    <mergeCell ref="Z543:AB543"/>
    <mergeCell ref="B548:K548"/>
    <mergeCell ref="L548:P548"/>
    <mergeCell ref="Q548:U548"/>
    <mergeCell ref="W548:Y548"/>
    <mergeCell ref="Z548:AB548"/>
    <mergeCell ref="B549:K549"/>
    <mergeCell ref="L549:P549"/>
    <mergeCell ref="Q549:U549"/>
    <mergeCell ref="W549:Y549"/>
    <mergeCell ref="Z549:AB549"/>
    <mergeCell ref="B546:K546"/>
    <mergeCell ref="L546:P546"/>
    <mergeCell ref="Q546:U546"/>
    <mergeCell ref="W546:Y546"/>
    <mergeCell ref="Z546:AB546"/>
    <mergeCell ref="B547:K547"/>
    <mergeCell ref="L547:P547"/>
    <mergeCell ref="Q547:U547"/>
    <mergeCell ref="W547:Y547"/>
    <mergeCell ref="Z547:AB547"/>
    <mergeCell ref="B552:K552"/>
    <mergeCell ref="L552:P552"/>
    <mergeCell ref="Q552:U552"/>
    <mergeCell ref="W552:Y552"/>
    <mergeCell ref="Z552:AB552"/>
    <mergeCell ref="B553:K553"/>
    <mergeCell ref="L553:P553"/>
    <mergeCell ref="Q553:U553"/>
    <mergeCell ref="W553:Y553"/>
    <mergeCell ref="Z553:AB553"/>
    <mergeCell ref="B550:K550"/>
    <mergeCell ref="L550:P550"/>
    <mergeCell ref="Q550:U550"/>
    <mergeCell ref="W550:Y550"/>
    <mergeCell ref="Z550:AB550"/>
    <mergeCell ref="B551:K551"/>
    <mergeCell ref="L551:P551"/>
    <mergeCell ref="Q551:U551"/>
    <mergeCell ref="W551:Y551"/>
    <mergeCell ref="Z551:AB551"/>
    <mergeCell ref="B556:K556"/>
    <mergeCell ref="L556:P556"/>
    <mergeCell ref="Q556:U556"/>
    <mergeCell ref="W556:Y556"/>
    <mergeCell ref="Z556:AB556"/>
    <mergeCell ref="B557:K557"/>
    <mergeCell ref="L557:P557"/>
    <mergeCell ref="Q557:U557"/>
    <mergeCell ref="W557:Y557"/>
    <mergeCell ref="Z557:AB557"/>
    <mergeCell ref="B554:K554"/>
    <mergeCell ref="L554:P554"/>
    <mergeCell ref="Q554:U554"/>
    <mergeCell ref="W554:Y554"/>
    <mergeCell ref="Z554:AB554"/>
    <mergeCell ref="B555:K555"/>
    <mergeCell ref="L555:P555"/>
    <mergeCell ref="Q555:U555"/>
    <mergeCell ref="W555:Y555"/>
    <mergeCell ref="Z555:AB555"/>
    <mergeCell ref="B560:K560"/>
    <mergeCell ref="L560:P560"/>
    <mergeCell ref="Q560:U560"/>
    <mergeCell ref="W560:Y560"/>
    <mergeCell ref="Z560:AB560"/>
    <mergeCell ref="B561:K561"/>
    <mergeCell ref="L561:P561"/>
    <mergeCell ref="Q561:U561"/>
    <mergeCell ref="W561:Y561"/>
    <mergeCell ref="Z561:AB561"/>
    <mergeCell ref="B558:K558"/>
    <mergeCell ref="L558:P558"/>
    <mergeCell ref="Q558:U558"/>
    <mergeCell ref="W558:Y558"/>
    <mergeCell ref="Z558:AB558"/>
    <mergeCell ref="B559:K559"/>
    <mergeCell ref="L559:P559"/>
    <mergeCell ref="Q559:U559"/>
    <mergeCell ref="W559:Y559"/>
    <mergeCell ref="Z559:AB559"/>
    <mergeCell ref="B564:K564"/>
    <mergeCell ref="L564:P564"/>
    <mergeCell ref="Q564:U564"/>
    <mergeCell ref="W564:Y564"/>
    <mergeCell ref="Z564:AB564"/>
    <mergeCell ref="B565:K565"/>
    <mergeCell ref="L565:P565"/>
    <mergeCell ref="Q565:U565"/>
    <mergeCell ref="W565:Y565"/>
    <mergeCell ref="Z565:AB565"/>
    <mergeCell ref="B562:K562"/>
    <mergeCell ref="L562:P562"/>
    <mergeCell ref="Q562:U562"/>
    <mergeCell ref="W562:Y562"/>
    <mergeCell ref="Z562:AB562"/>
    <mergeCell ref="B563:K563"/>
    <mergeCell ref="L563:P563"/>
    <mergeCell ref="Q563:U563"/>
    <mergeCell ref="W563:Y563"/>
    <mergeCell ref="Z563:AB563"/>
    <mergeCell ref="B568:K568"/>
    <mergeCell ref="L568:P568"/>
    <mergeCell ref="Q568:U568"/>
    <mergeCell ref="W568:Y568"/>
    <mergeCell ref="Z568:AB568"/>
    <mergeCell ref="B569:K569"/>
    <mergeCell ref="L569:P569"/>
    <mergeCell ref="Q569:U569"/>
    <mergeCell ref="W569:Y569"/>
    <mergeCell ref="Z569:AB569"/>
    <mergeCell ref="B566:K566"/>
    <mergeCell ref="L566:P566"/>
    <mergeCell ref="Q566:U566"/>
    <mergeCell ref="W566:Y566"/>
    <mergeCell ref="Z566:AB566"/>
    <mergeCell ref="B567:K567"/>
    <mergeCell ref="L567:P567"/>
    <mergeCell ref="Q567:U567"/>
    <mergeCell ref="W567:Y567"/>
    <mergeCell ref="Z567:AB567"/>
    <mergeCell ref="B572:K572"/>
    <mergeCell ref="L572:P572"/>
    <mergeCell ref="Q572:U572"/>
    <mergeCell ref="W572:Y572"/>
    <mergeCell ref="Z572:AB572"/>
    <mergeCell ref="B573:K573"/>
    <mergeCell ref="L573:P573"/>
    <mergeCell ref="Q573:U573"/>
    <mergeCell ref="W573:Y573"/>
    <mergeCell ref="Z573:AB573"/>
    <mergeCell ref="B570:K570"/>
    <mergeCell ref="L570:P570"/>
    <mergeCell ref="Q570:U570"/>
    <mergeCell ref="W570:Y570"/>
    <mergeCell ref="Z570:AB570"/>
    <mergeCell ref="B571:K571"/>
    <mergeCell ref="L571:P571"/>
    <mergeCell ref="Q571:U571"/>
    <mergeCell ref="W571:Y571"/>
    <mergeCell ref="Z571:AB571"/>
    <mergeCell ref="B576:K576"/>
    <mergeCell ref="L576:P576"/>
    <mergeCell ref="Q576:U576"/>
    <mergeCell ref="W576:Y576"/>
    <mergeCell ref="Z576:AB576"/>
    <mergeCell ref="B577:K577"/>
    <mergeCell ref="L577:P577"/>
    <mergeCell ref="Q577:U577"/>
    <mergeCell ref="W577:Y577"/>
    <mergeCell ref="Z577:AB577"/>
    <mergeCell ref="B574:K574"/>
    <mergeCell ref="L574:P574"/>
    <mergeCell ref="Q574:U574"/>
    <mergeCell ref="W574:Y574"/>
    <mergeCell ref="Z574:AB574"/>
    <mergeCell ref="B575:K575"/>
    <mergeCell ref="L575:P575"/>
    <mergeCell ref="Q575:U575"/>
    <mergeCell ref="W575:Y575"/>
    <mergeCell ref="Z575:AB575"/>
    <mergeCell ref="B580:K580"/>
    <mergeCell ref="L580:P580"/>
    <mergeCell ref="Q580:U580"/>
    <mergeCell ref="W580:Y580"/>
    <mergeCell ref="Z580:AB580"/>
    <mergeCell ref="B581:K581"/>
    <mergeCell ref="L581:P581"/>
    <mergeCell ref="Q581:U581"/>
    <mergeCell ref="W581:Y581"/>
    <mergeCell ref="Z581:AB581"/>
    <mergeCell ref="B578:K578"/>
    <mergeCell ref="L578:P578"/>
    <mergeCell ref="Q578:U578"/>
    <mergeCell ref="W578:Y578"/>
    <mergeCell ref="Z578:AB578"/>
    <mergeCell ref="B579:K579"/>
    <mergeCell ref="L579:P579"/>
    <mergeCell ref="Q579:U579"/>
    <mergeCell ref="W579:Y579"/>
    <mergeCell ref="Z579:AB579"/>
    <mergeCell ref="B584:K584"/>
    <mergeCell ref="L584:P584"/>
    <mergeCell ref="Q584:U584"/>
    <mergeCell ref="W584:Y584"/>
    <mergeCell ref="Z584:AB584"/>
    <mergeCell ref="B585:K585"/>
    <mergeCell ref="L585:P585"/>
    <mergeCell ref="Q585:U585"/>
    <mergeCell ref="W585:Y585"/>
    <mergeCell ref="Z585:AB585"/>
    <mergeCell ref="B582:K582"/>
    <mergeCell ref="L582:P582"/>
    <mergeCell ref="Q582:U582"/>
    <mergeCell ref="W582:Y582"/>
    <mergeCell ref="Z582:AB582"/>
    <mergeCell ref="B583:K583"/>
    <mergeCell ref="L583:P583"/>
    <mergeCell ref="Q583:U583"/>
    <mergeCell ref="W583:Y583"/>
    <mergeCell ref="Z583:AB583"/>
    <mergeCell ref="B588:K588"/>
    <mergeCell ref="L588:P588"/>
    <mergeCell ref="Q588:U588"/>
    <mergeCell ref="W588:Y588"/>
    <mergeCell ref="Z588:AB588"/>
    <mergeCell ref="B589:K589"/>
    <mergeCell ref="L589:P589"/>
    <mergeCell ref="Q589:U589"/>
    <mergeCell ref="W589:Y589"/>
    <mergeCell ref="Z589:AB589"/>
    <mergeCell ref="B586:K586"/>
    <mergeCell ref="L586:P586"/>
    <mergeCell ref="Q586:U586"/>
    <mergeCell ref="W586:Y586"/>
    <mergeCell ref="Z586:AB586"/>
    <mergeCell ref="B587:K587"/>
    <mergeCell ref="L587:P587"/>
    <mergeCell ref="Q587:U587"/>
    <mergeCell ref="W587:Y587"/>
    <mergeCell ref="Z587:AB587"/>
    <mergeCell ref="B592:K592"/>
    <mergeCell ref="L592:P592"/>
    <mergeCell ref="Q592:U592"/>
    <mergeCell ref="W592:Y592"/>
    <mergeCell ref="Z592:AB592"/>
    <mergeCell ref="B593:K593"/>
    <mergeCell ref="L593:P593"/>
    <mergeCell ref="Q593:U593"/>
    <mergeCell ref="W593:Y593"/>
    <mergeCell ref="Z593:AB593"/>
    <mergeCell ref="B590:K590"/>
    <mergeCell ref="L590:P590"/>
    <mergeCell ref="Q590:U590"/>
    <mergeCell ref="W590:Y590"/>
    <mergeCell ref="Z590:AB590"/>
    <mergeCell ref="B591:K591"/>
    <mergeCell ref="L591:P591"/>
    <mergeCell ref="Q591:U591"/>
    <mergeCell ref="W591:Y591"/>
    <mergeCell ref="Z591:AB591"/>
    <mergeCell ref="B596:K596"/>
    <mergeCell ref="L596:P596"/>
    <mergeCell ref="Q596:U596"/>
    <mergeCell ref="W596:Y596"/>
    <mergeCell ref="Z596:AB596"/>
    <mergeCell ref="B597:K597"/>
    <mergeCell ref="L597:P597"/>
    <mergeCell ref="Q597:U597"/>
    <mergeCell ref="W597:Y597"/>
    <mergeCell ref="Z597:AB597"/>
    <mergeCell ref="B594:K594"/>
    <mergeCell ref="L594:P594"/>
    <mergeCell ref="Q594:U594"/>
    <mergeCell ref="W594:Y594"/>
    <mergeCell ref="Z594:AB594"/>
    <mergeCell ref="B595:K595"/>
    <mergeCell ref="L595:P595"/>
    <mergeCell ref="Q595:U595"/>
    <mergeCell ref="W595:Y595"/>
    <mergeCell ref="Z595:AB595"/>
    <mergeCell ref="B600:K600"/>
    <mergeCell ref="L600:P600"/>
    <mergeCell ref="Q600:U600"/>
    <mergeCell ref="W600:Y600"/>
    <mergeCell ref="Z600:AB600"/>
    <mergeCell ref="B601:K601"/>
    <mergeCell ref="L601:P601"/>
    <mergeCell ref="Q601:U601"/>
    <mergeCell ref="W601:Y601"/>
    <mergeCell ref="Z601:AB601"/>
    <mergeCell ref="B598:K598"/>
    <mergeCell ref="L598:P598"/>
    <mergeCell ref="Q598:U598"/>
    <mergeCell ref="W598:Y598"/>
    <mergeCell ref="Z598:AB598"/>
    <mergeCell ref="B599:K599"/>
    <mergeCell ref="L599:P599"/>
    <mergeCell ref="Q599:U599"/>
    <mergeCell ref="W599:Y599"/>
    <mergeCell ref="Z599:AB599"/>
    <mergeCell ref="B604:K604"/>
    <mergeCell ref="L604:P604"/>
    <mergeCell ref="Q604:U604"/>
    <mergeCell ref="W604:Y604"/>
    <mergeCell ref="Z604:AB604"/>
    <mergeCell ref="B605:K605"/>
    <mergeCell ref="L605:P605"/>
    <mergeCell ref="Q605:U605"/>
    <mergeCell ref="W605:Y605"/>
    <mergeCell ref="Z605:AB605"/>
    <mergeCell ref="B602:K602"/>
    <mergeCell ref="L602:P602"/>
    <mergeCell ref="Q602:U602"/>
    <mergeCell ref="W602:Y602"/>
    <mergeCell ref="Z602:AB602"/>
    <mergeCell ref="B603:K603"/>
    <mergeCell ref="L603:P603"/>
    <mergeCell ref="Q603:U603"/>
    <mergeCell ref="W603:Y603"/>
    <mergeCell ref="Z603:AB603"/>
    <mergeCell ref="B608:K608"/>
    <mergeCell ref="L608:P608"/>
    <mergeCell ref="Q608:U608"/>
    <mergeCell ref="W608:Y608"/>
    <mergeCell ref="Z608:AB608"/>
    <mergeCell ref="B609:K609"/>
    <mergeCell ref="L609:P609"/>
    <mergeCell ref="Q609:U609"/>
    <mergeCell ref="W609:Y609"/>
    <mergeCell ref="Z609:AB609"/>
    <mergeCell ref="B606:K606"/>
    <mergeCell ref="L606:P606"/>
    <mergeCell ref="Q606:U606"/>
    <mergeCell ref="W606:Y606"/>
    <mergeCell ref="Z606:AB606"/>
    <mergeCell ref="B607:K607"/>
    <mergeCell ref="L607:P607"/>
    <mergeCell ref="Q607:U607"/>
    <mergeCell ref="W607:Y607"/>
    <mergeCell ref="Z607:AB607"/>
    <mergeCell ref="B612:K612"/>
    <mergeCell ref="L612:P612"/>
    <mergeCell ref="Q612:U612"/>
    <mergeCell ref="W612:Y612"/>
    <mergeCell ref="Z612:AB612"/>
    <mergeCell ref="B613:K613"/>
    <mergeCell ref="L613:P613"/>
    <mergeCell ref="Q613:U613"/>
    <mergeCell ref="W613:Y613"/>
    <mergeCell ref="Z613:AB613"/>
    <mergeCell ref="B610:K610"/>
    <mergeCell ref="L610:P610"/>
    <mergeCell ref="Q610:U610"/>
    <mergeCell ref="W610:Y610"/>
    <mergeCell ref="Z610:AB610"/>
    <mergeCell ref="B611:K611"/>
    <mergeCell ref="L611:P611"/>
    <mergeCell ref="Q611:U611"/>
    <mergeCell ref="W611:Y611"/>
    <mergeCell ref="Z611:AB611"/>
    <mergeCell ref="B616:K616"/>
    <mergeCell ref="L616:P616"/>
    <mergeCell ref="Q616:U616"/>
    <mergeCell ref="W616:Y616"/>
    <mergeCell ref="Z616:AB616"/>
    <mergeCell ref="B617:K617"/>
    <mergeCell ref="L617:P617"/>
    <mergeCell ref="Q617:U617"/>
    <mergeCell ref="W617:Y617"/>
    <mergeCell ref="Z617:AB617"/>
    <mergeCell ref="B614:K614"/>
    <mergeCell ref="L614:P614"/>
    <mergeCell ref="Q614:U614"/>
    <mergeCell ref="W614:Y614"/>
    <mergeCell ref="Z614:AB614"/>
    <mergeCell ref="B615:K615"/>
    <mergeCell ref="L615:P615"/>
    <mergeCell ref="Q615:U615"/>
    <mergeCell ref="W615:Y615"/>
    <mergeCell ref="Z615:AB615"/>
    <mergeCell ref="B620:K620"/>
    <mergeCell ref="L620:P620"/>
    <mergeCell ref="Q620:U620"/>
    <mergeCell ref="W620:Y620"/>
    <mergeCell ref="Z620:AB620"/>
    <mergeCell ref="B621:K621"/>
    <mergeCell ref="L621:P621"/>
    <mergeCell ref="Q621:U621"/>
    <mergeCell ref="W621:Y621"/>
    <mergeCell ref="Z621:AB621"/>
    <mergeCell ref="B618:K618"/>
    <mergeCell ref="L618:P618"/>
    <mergeCell ref="Q618:U618"/>
    <mergeCell ref="W618:Y618"/>
    <mergeCell ref="Z618:AB618"/>
    <mergeCell ref="B619:K619"/>
    <mergeCell ref="L619:P619"/>
    <mergeCell ref="Q619:U619"/>
    <mergeCell ref="W619:Y619"/>
    <mergeCell ref="Z619:AB619"/>
    <mergeCell ref="B624:K624"/>
    <mergeCell ref="L624:P624"/>
    <mergeCell ref="Q624:U624"/>
    <mergeCell ref="W624:Y624"/>
    <mergeCell ref="Z624:AB624"/>
    <mergeCell ref="B625:K625"/>
    <mergeCell ref="L625:P625"/>
    <mergeCell ref="Q625:U625"/>
    <mergeCell ref="W625:Y625"/>
    <mergeCell ref="Z625:AB625"/>
    <mergeCell ref="B622:K622"/>
    <mergeCell ref="L622:P622"/>
    <mergeCell ref="Q622:U622"/>
    <mergeCell ref="W622:Y622"/>
    <mergeCell ref="Z622:AB622"/>
    <mergeCell ref="B623:K623"/>
    <mergeCell ref="L623:P623"/>
    <mergeCell ref="Q623:U623"/>
    <mergeCell ref="W623:Y623"/>
    <mergeCell ref="Z623:AB623"/>
    <mergeCell ref="B628:K628"/>
    <mergeCell ref="L628:P628"/>
    <mergeCell ref="Q628:U628"/>
    <mergeCell ref="W628:Y628"/>
    <mergeCell ref="Z628:AB628"/>
    <mergeCell ref="B629:K629"/>
    <mergeCell ref="L629:P629"/>
    <mergeCell ref="Q629:U629"/>
    <mergeCell ref="W629:Y629"/>
    <mergeCell ref="Z629:AB629"/>
    <mergeCell ref="B626:K626"/>
    <mergeCell ref="L626:P626"/>
    <mergeCell ref="Q626:U626"/>
    <mergeCell ref="W626:Y626"/>
    <mergeCell ref="Z626:AB626"/>
    <mergeCell ref="B627:K627"/>
    <mergeCell ref="L627:P627"/>
    <mergeCell ref="Q627:U627"/>
    <mergeCell ref="W627:Y627"/>
    <mergeCell ref="Z627:AB627"/>
    <mergeCell ref="B632:K632"/>
    <mergeCell ref="L632:P632"/>
    <mergeCell ref="Q632:U632"/>
    <mergeCell ref="W632:Y632"/>
    <mergeCell ref="Z632:AB632"/>
    <mergeCell ref="B633:K633"/>
    <mergeCell ref="L633:P633"/>
    <mergeCell ref="Q633:U633"/>
    <mergeCell ref="W633:Y633"/>
    <mergeCell ref="Z633:AB633"/>
    <mergeCell ref="B630:K630"/>
    <mergeCell ref="L630:P630"/>
    <mergeCell ref="Q630:U630"/>
    <mergeCell ref="W630:Y630"/>
    <mergeCell ref="Z630:AB630"/>
    <mergeCell ref="B631:K631"/>
    <mergeCell ref="L631:P631"/>
    <mergeCell ref="Q631:U631"/>
    <mergeCell ref="W631:Y631"/>
    <mergeCell ref="Z631:AB631"/>
    <mergeCell ref="B636:K636"/>
    <mergeCell ref="L636:P636"/>
    <mergeCell ref="Q636:U636"/>
    <mergeCell ref="W636:Y636"/>
    <mergeCell ref="Z636:AB636"/>
    <mergeCell ref="B637:K637"/>
    <mergeCell ref="L637:P637"/>
    <mergeCell ref="Q637:U637"/>
    <mergeCell ref="W637:Y637"/>
    <mergeCell ref="Z637:AB637"/>
    <mergeCell ref="B634:K634"/>
    <mergeCell ref="L634:P634"/>
    <mergeCell ref="Q634:U634"/>
    <mergeCell ref="W634:Y634"/>
    <mergeCell ref="Z634:AB634"/>
    <mergeCell ref="B635:K635"/>
    <mergeCell ref="L635:P635"/>
    <mergeCell ref="Q635:U635"/>
    <mergeCell ref="W635:Y635"/>
    <mergeCell ref="Z635:AB635"/>
    <mergeCell ref="B640:K640"/>
    <mergeCell ref="L640:P640"/>
    <mergeCell ref="Q640:U640"/>
    <mergeCell ref="W640:Y640"/>
    <mergeCell ref="Z640:AB640"/>
    <mergeCell ref="B641:K641"/>
    <mergeCell ref="L641:P641"/>
    <mergeCell ref="Q641:U641"/>
    <mergeCell ref="W641:Y641"/>
    <mergeCell ref="Z641:AB641"/>
    <mergeCell ref="B638:K638"/>
    <mergeCell ref="L638:P638"/>
    <mergeCell ref="Q638:U638"/>
    <mergeCell ref="W638:Y638"/>
    <mergeCell ref="Z638:AB638"/>
    <mergeCell ref="B639:K639"/>
    <mergeCell ref="L639:P639"/>
    <mergeCell ref="Q639:U639"/>
    <mergeCell ref="W639:Y639"/>
    <mergeCell ref="Z639:AB639"/>
    <mergeCell ref="B644:K644"/>
    <mergeCell ref="L644:P644"/>
    <mergeCell ref="Q644:U644"/>
    <mergeCell ref="W644:Y644"/>
    <mergeCell ref="Z644:AB644"/>
    <mergeCell ref="B645:K645"/>
    <mergeCell ref="L645:P645"/>
    <mergeCell ref="Q645:U645"/>
    <mergeCell ref="W645:Y645"/>
    <mergeCell ref="Z645:AB645"/>
    <mergeCell ref="B642:K642"/>
    <mergeCell ref="L642:P642"/>
    <mergeCell ref="Q642:U642"/>
    <mergeCell ref="W642:Y642"/>
    <mergeCell ref="Z642:AB642"/>
    <mergeCell ref="B643:K643"/>
    <mergeCell ref="L643:P643"/>
    <mergeCell ref="Q643:U643"/>
    <mergeCell ref="W643:Y643"/>
    <mergeCell ref="Z643:AB643"/>
    <mergeCell ref="B648:K648"/>
    <mergeCell ref="L648:P648"/>
    <mergeCell ref="Q648:U648"/>
    <mergeCell ref="W648:Y648"/>
    <mergeCell ref="Z648:AB648"/>
    <mergeCell ref="B649:K649"/>
    <mergeCell ref="L649:P649"/>
    <mergeCell ref="Q649:U649"/>
    <mergeCell ref="W649:Y649"/>
    <mergeCell ref="Z649:AB649"/>
    <mergeCell ref="B646:K646"/>
    <mergeCell ref="L646:P646"/>
    <mergeCell ref="Q646:U646"/>
    <mergeCell ref="W646:Y646"/>
    <mergeCell ref="Z646:AB646"/>
    <mergeCell ref="B647:K647"/>
    <mergeCell ref="L647:P647"/>
    <mergeCell ref="Q647:U647"/>
    <mergeCell ref="W647:Y647"/>
    <mergeCell ref="Z647:AB647"/>
    <mergeCell ref="B652:K652"/>
    <mergeCell ref="L652:P652"/>
    <mergeCell ref="Q652:U652"/>
    <mergeCell ref="W652:Y652"/>
    <mergeCell ref="Z652:AB652"/>
    <mergeCell ref="B653:K653"/>
    <mergeCell ref="L653:P653"/>
    <mergeCell ref="Q653:U653"/>
    <mergeCell ref="W653:Y653"/>
    <mergeCell ref="Z653:AB653"/>
    <mergeCell ref="B650:K650"/>
    <mergeCell ref="L650:P650"/>
    <mergeCell ref="Q650:U650"/>
    <mergeCell ref="W650:Y650"/>
    <mergeCell ref="Z650:AB650"/>
    <mergeCell ref="B651:K651"/>
    <mergeCell ref="L651:P651"/>
    <mergeCell ref="Q651:U651"/>
    <mergeCell ref="W651:Y651"/>
    <mergeCell ref="Z651:AB651"/>
    <mergeCell ref="B656:K656"/>
    <mergeCell ref="L656:P656"/>
    <mergeCell ref="Q656:U656"/>
    <mergeCell ref="W656:Y656"/>
    <mergeCell ref="Z656:AB656"/>
    <mergeCell ref="B657:K657"/>
    <mergeCell ref="L657:P657"/>
    <mergeCell ref="Q657:U657"/>
    <mergeCell ref="W657:Y657"/>
    <mergeCell ref="Z657:AB657"/>
    <mergeCell ref="B654:K654"/>
    <mergeCell ref="L654:P654"/>
    <mergeCell ref="Q654:U654"/>
    <mergeCell ref="W654:Y654"/>
    <mergeCell ref="Z654:AB654"/>
    <mergeCell ref="B655:K655"/>
    <mergeCell ref="L655:P655"/>
    <mergeCell ref="Q655:U655"/>
    <mergeCell ref="W655:Y655"/>
    <mergeCell ref="Z655:AB655"/>
    <mergeCell ref="B660:K660"/>
    <mergeCell ref="L660:P660"/>
    <mergeCell ref="Q660:U660"/>
    <mergeCell ref="W660:Y660"/>
    <mergeCell ref="Z660:AB660"/>
    <mergeCell ref="B661:K661"/>
    <mergeCell ref="L661:P661"/>
    <mergeCell ref="Q661:U661"/>
    <mergeCell ref="W661:Y661"/>
    <mergeCell ref="Z661:AB661"/>
    <mergeCell ref="B658:K658"/>
    <mergeCell ref="L658:P658"/>
    <mergeCell ref="Q658:U658"/>
    <mergeCell ref="W658:Y658"/>
    <mergeCell ref="Z658:AB658"/>
    <mergeCell ref="B659:K659"/>
    <mergeCell ref="L659:P659"/>
    <mergeCell ref="Q659:U659"/>
    <mergeCell ref="W659:Y659"/>
    <mergeCell ref="Z659:AB659"/>
    <mergeCell ref="B664:K664"/>
    <mergeCell ref="L664:P664"/>
    <mergeCell ref="Q664:U664"/>
    <mergeCell ref="W664:Y664"/>
    <mergeCell ref="Z664:AB664"/>
    <mergeCell ref="B665:K665"/>
    <mergeCell ref="L665:P665"/>
    <mergeCell ref="Q665:U665"/>
    <mergeCell ref="W665:Y665"/>
    <mergeCell ref="Z665:AB665"/>
    <mergeCell ref="B662:K662"/>
    <mergeCell ref="L662:P662"/>
    <mergeCell ref="Q662:U662"/>
    <mergeCell ref="W662:Y662"/>
    <mergeCell ref="Z662:AB662"/>
    <mergeCell ref="B663:K663"/>
    <mergeCell ref="L663:P663"/>
    <mergeCell ref="Q663:U663"/>
    <mergeCell ref="W663:Y663"/>
    <mergeCell ref="Z663:AB663"/>
    <mergeCell ref="B668:K668"/>
    <mergeCell ref="L668:P668"/>
    <mergeCell ref="Q668:U668"/>
    <mergeCell ref="W668:Y668"/>
    <mergeCell ref="Z668:AB668"/>
    <mergeCell ref="B669:K669"/>
    <mergeCell ref="L669:P669"/>
    <mergeCell ref="Q669:U669"/>
    <mergeCell ref="W669:Y669"/>
    <mergeCell ref="Z669:AB669"/>
    <mergeCell ref="B666:K666"/>
    <mergeCell ref="L666:P666"/>
    <mergeCell ref="Q666:U666"/>
    <mergeCell ref="W666:Y666"/>
    <mergeCell ref="Z666:AB666"/>
    <mergeCell ref="B667:K667"/>
    <mergeCell ref="L667:P667"/>
    <mergeCell ref="Q667:U667"/>
    <mergeCell ref="W667:Y667"/>
    <mergeCell ref="Z667:AB667"/>
    <mergeCell ref="B672:K672"/>
    <mergeCell ref="L672:P672"/>
    <mergeCell ref="Q672:U672"/>
    <mergeCell ref="W672:Y672"/>
    <mergeCell ref="Z672:AB672"/>
    <mergeCell ref="B673:K673"/>
    <mergeCell ref="L673:P673"/>
    <mergeCell ref="Q673:U673"/>
    <mergeCell ref="W673:Y673"/>
    <mergeCell ref="Z673:AB673"/>
    <mergeCell ref="B670:K670"/>
    <mergeCell ref="L670:P670"/>
    <mergeCell ref="Q670:U670"/>
    <mergeCell ref="W670:Y670"/>
    <mergeCell ref="Z670:AB670"/>
    <mergeCell ref="B671:K671"/>
    <mergeCell ref="L671:P671"/>
    <mergeCell ref="Q671:U671"/>
    <mergeCell ref="W671:Y671"/>
    <mergeCell ref="Z671:AB671"/>
    <mergeCell ref="B676:K676"/>
    <mergeCell ref="L676:P676"/>
    <mergeCell ref="Q676:U676"/>
    <mergeCell ref="W676:Y676"/>
    <mergeCell ref="Z676:AB676"/>
    <mergeCell ref="B677:K677"/>
    <mergeCell ref="L677:P677"/>
    <mergeCell ref="Q677:U677"/>
    <mergeCell ref="W677:Y677"/>
    <mergeCell ref="Z677:AB677"/>
    <mergeCell ref="B674:K674"/>
    <mergeCell ref="L674:P674"/>
    <mergeCell ref="Q674:U674"/>
    <mergeCell ref="W674:Y674"/>
    <mergeCell ref="Z674:AB674"/>
    <mergeCell ref="B675:K675"/>
    <mergeCell ref="L675:P675"/>
    <mergeCell ref="Q675:U675"/>
    <mergeCell ref="W675:Y675"/>
    <mergeCell ref="Z675:AB675"/>
    <mergeCell ref="B680:K680"/>
    <mergeCell ref="L680:P680"/>
    <mergeCell ref="Q680:U680"/>
    <mergeCell ref="W680:Y680"/>
    <mergeCell ref="Z680:AB680"/>
    <mergeCell ref="B681:K681"/>
    <mergeCell ref="L681:P681"/>
    <mergeCell ref="Q681:U681"/>
    <mergeCell ref="W681:Y681"/>
    <mergeCell ref="Z681:AB681"/>
    <mergeCell ref="B678:K678"/>
    <mergeCell ref="L678:P678"/>
    <mergeCell ref="Q678:U678"/>
    <mergeCell ref="W678:Y678"/>
    <mergeCell ref="Z678:AB678"/>
    <mergeCell ref="B679:K679"/>
    <mergeCell ref="L679:P679"/>
    <mergeCell ref="Q679:U679"/>
    <mergeCell ref="W679:Y679"/>
    <mergeCell ref="Z679:AB679"/>
    <mergeCell ref="B684:K684"/>
    <mergeCell ref="L684:P684"/>
    <mergeCell ref="Q684:U684"/>
    <mergeCell ref="W684:Y684"/>
    <mergeCell ref="Z684:AB684"/>
    <mergeCell ref="B685:K685"/>
    <mergeCell ref="L685:P685"/>
    <mergeCell ref="Q685:U685"/>
    <mergeCell ref="W685:Y685"/>
    <mergeCell ref="Z685:AB685"/>
    <mergeCell ref="B682:K682"/>
    <mergeCell ref="L682:P682"/>
    <mergeCell ref="Q682:U682"/>
    <mergeCell ref="W682:Y682"/>
    <mergeCell ref="Z682:AB682"/>
    <mergeCell ref="B683:K683"/>
    <mergeCell ref="L683:P683"/>
    <mergeCell ref="Q683:U683"/>
    <mergeCell ref="W683:Y683"/>
    <mergeCell ref="Z683:AB683"/>
    <mergeCell ref="B688:K688"/>
    <mergeCell ref="L688:P688"/>
    <mergeCell ref="Q688:U688"/>
    <mergeCell ref="W688:Y688"/>
    <mergeCell ref="Z688:AB688"/>
    <mergeCell ref="B689:K689"/>
    <mergeCell ref="L689:P689"/>
    <mergeCell ref="Q689:U689"/>
    <mergeCell ref="W689:Y689"/>
    <mergeCell ref="Z689:AB689"/>
    <mergeCell ref="B686:K686"/>
    <mergeCell ref="L686:P686"/>
    <mergeCell ref="Q686:U686"/>
    <mergeCell ref="W686:Y686"/>
    <mergeCell ref="Z686:AB686"/>
    <mergeCell ref="B687:K687"/>
    <mergeCell ref="L687:P687"/>
    <mergeCell ref="Q687:U687"/>
    <mergeCell ref="W687:Y687"/>
    <mergeCell ref="Z687:AB687"/>
    <mergeCell ref="B692:K692"/>
    <mergeCell ref="L692:P692"/>
    <mergeCell ref="Q692:U692"/>
    <mergeCell ref="W692:Y692"/>
    <mergeCell ref="Z692:AB692"/>
    <mergeCell ref="B693:K693"/>
    <mergeCell ref="L693:P693"/>
    <mergeCell ref="Q693:U693"/>
    <mergeCell ref="W693:Y693"/>
    <mergeCell ref="Z693:AB693"/>
    <mergeCell ref="B690:K690"/>
    <mergeCell ref="L690:P690"/>
    <mergeCell ref="Q690:U690"/>
    <mergeCell ref="W690:Y690"/>
    <mergeCell ref="Z690:AB690"/>
    <mergeCell ref="B691:K691"/>
    <mergeCell ref="L691:P691"/>
    <mergeCell ref="Q691:U691"/>
    <mergeCell ref="W691:Y691"/>
    <mergeCell ref="Z691:AB691"/>
    <mergeCell ref="B696:K696"/>
    <mergeCell ref="L696:P696"/>
    <mergeCell ref="Q696:U696"/>
    <mergeCell ref="W696:Y696"/>
    <mergeCell ref="Z696:AB696"/>
    <mergeCell ref="B697:K697"/>
    <mergeCell ref="L697:P697"/>
    <mergeCell ref="Q697:U697"/>
    <mergeCell ref="W697:Y697"/>
    <mergeCell ref="Z697:AB697"/>
    <mergeCell ref="B694:K694"/>
    <mergeCell ref="L694:P694"/>
    <mergeCell ref="Q694:U694"/>
    <mergeCell ref="W694:Y694"/>
    <mergeCell ref="Z694:AB694"/>
    <mergeCell ref="B695:K695"/>
    <mergeCell ref="L695:P695"/>
    <mergeCell ref="Q695:U695"/>
    <mergeCell ref="W695:Y695"/>
    <mergeCell ref="Z695:AB695"/>
    <mergeCell ref="B700:K700"/>
    <mergeCell ref="L700:P700"/>
    <mergeCell ref="Q700:U700"/>
    <mergeCell ref="W700:Y700"/>
    <mergeCell ref="Z700:AB700"/>
    <mergeCell ref="B701:K701"/>
    <mergeCell ref="L701:P701"/>
    <mergeCell ref="Q701:U701"/>
    <mergeCell ref="W701:Y701"/>
    <mergeCell ref="Z701:AB701"/>
    <mergeCell ref="B698:K698"/>
    <mergeCell ref="L698:P698"/>
    <mergeCell ref="Q698:U698"/>
    <mergeCell ref="W698:Y698"/>
    <mergeCell ref="Z698:AB698"/>
    <mergeCell ref="B699:K699"/>
    <mergeCell ref="L699:P699"/>
    <mergeCell ref="Q699:U699"/>
    <mergeCell ref="W699:Y699"/>
    <mergeCell ref="Z699:AB699"/>
    <mergeCell ref="B704:K704"/>
    <mergeCell ref="L704:P704"/>
    <mergeCell ref="Q704:U704"/>
    <mergeCell ref="W704:Y704"/>
    <mergeCell ref="Z704:AB704"/>
    <mergeCell ref="B705:K705"/>
    <mergeCell ref="L705:P705"/>
    <mergeCell ref="Q705:U705"/>
    <mergeCell ref="W705:Y705"/>
    <mergeCell ref="Z705:AB705"/>
    <mergeCell ref="B702:K702"/>
    <mergeCell ref="L702:P702"/>
    <mergeCell ref="Q702:U702"/>
    <mergeCell ref="W702:Y702"/>
    <mergeCell ref="Z702:AB702"/>
    <mergeCell ref="B703:K703"/>
    <mergeCell ref="L703:P703"/>
    <mergeCell ref="Q703:U703"/>
    <mergeCell ref="W703:Y703"/>
    <mergeCell ref="Z703:AB703"/>
    <mergeCell ref="B708:K708"/>
    <mergeCell ref="L708:P708"/>
    <mergeCell ref="Q708:U708"/>
    <mergeCell ref="W708:Y708"/>
    <mergeCell ref="Z708:AB708"/>
    <mergeCell ref="B709:K709"/>
    <mergeCell ref="L709:P709"/>
    <mergeCell ref="Q709:U709"/>
    <mergeCell ref="W709:Y709"/>
    <mergeCell ref="Z709:AB709"/>
    <mergeCell ref="B706:K706"/>
    <mergeCell ref="L706:P706"/>
    <mergeCell ref="Q706:U706"/>
    <mergeCell ref="W706:Y706"/>
    <mergeCell ref="Z706:AB706"/>
    <mergeCell ref="B707:K707"/>
    <mergeCell ref="L707:P707"/>
    <mergeCell ref="Q707:U707"/>
    <mergeCell ref="W707:Y707"/>
    <mergeCell ref="Z707:AB707"/>
    <mergeCell ref="B712:K712"/>
    <mergeCell ref="L712:P712"/>
    <mergeCell ref="Q712:U712"/>
    <mergeCell ref="W712:Y712"/>
    <mergeCell ref="Z712:AB712"/>
    <mergeCell ref="B713:K713"/>
    <mergeCell ref="L713:P713"/>
    <mergeCell ref="Q713:U713"/>
    <mergeCell ref="W713:Y713"/>
    <mergeCell ref="Z713:AB713"/>
    <mergeCell ref="B710:K710"/>
    <mergeCell ref="L710:P710"/>
    <mergeCell ref="Q710:U710"/>
    <mergeCell ref="W710:Y710"/>
    <mergeCell ref="Z710:AB710"/>
    <mergeCell ref="B711:K711"/>
    <mergeCell ref="L711:P711"/>
    <mergeCell ref="Q711:U711"/>
    <mergeCell ref="W711:Y711"/>
    <mergeCell ref="Z711:AB711"/>
    <mergeCell ref="B716:K716"/>
    <mergeCell ref="L716:P716"/>
    <mergeCell ref="Q716:U716"/>
    <mergeCell ref="W716:Y716"/>
    <mergeCell ref="Z716:AB716"/>
    <mergeCell ref="B717:K717"/>
    <mergeCell ref="L717:P717"/>
    <mergeCell ref="Q717:U717"/>
    <mergeCell ref="W717:Y717"/>
    <mergeCell ref="Z717:AB717"/>
    <mergeCell ref="B714:K714"/>
    <mergeCell ref="L714:P714"/>
    <mergeCell ref="Q714:U714"/>
    <mergeCell ref="W714:Y714"/>
    <mergeCell ref="Z714:AB714"/>
    <mergeCell ref="B715:K715"/>
    <mergeCell ref="L715:P715"/>
    <mergeCell ref="Q715:U715"/>
    <mergeCell ref="W715:Y715"/>
    <mergeCell ref="Z715:AB715"/>
    <mergeCell ref="B720:K720"/>
    <mergeCell ref="L720:P720"/>
    <mergeCell ref="Q720:U720"/>
    <mergeCell ref="W720:Y720"/>
    <mergeCell ref="Z720:AB720"/>
    <mergeCell ref="B721:K721"/>
    <mergeCell ref="L721:P721"/>
    <mergeCell ref="Q721:U721"/>
    <mergeCell ref="W721:Y721"/>
    <mergeCell ref="Z721:AB721"/>
    <mergeCell ref="B718:K718"/>
    <mergeCell ref="L718:P718"/>
    <mergeCell ref="Q718:U718"/>
    <mergeCell ref="W718:Y718"/>
    <mergeCell ref="Z718:AB718"/>
    <mergeCell ref="B719:K719"/>
    <mergeCell ref="L719:P719"/>
    <mergeCell ref="Q719:U719"/>
    <mergeCell ref="W719:Y719"/>
    <mergeCell ref="Z719:AB719"/>
    <mergeCell ref="B724:K724"/>
    <mergeCell ref="L724:P724"/>
    <mergeCell ref="Q724:U724"/>
    <mergeCell ref="W724:Y724"/>
    <mergeCell ref="Z724:AB724"/>
    <mergeCell ref="B725:K725"/>
    <mergeCell ref="L725:P725"/>
    <mergeCell ref="Q725:U725"/>
    <mergeCell ref="W725:Y725"/>
    <mergeCell ref="Z725:AB725"/>
    <mergeCell ref="B722:K722"/>
    <mergeCell ref="L722:P722"/>
    <mergeCell ref="Q722:U722"/>
    <mergeCell ref="W722:Y722"/>
    <mergeCell ref="Z722:AB722"/>
    <mergeCell ref="B723:K723"/>
    <mergeCell ref="L723:P723"/>
    <mergeCell ref="Q723:U723"/>
    <mergeCell ref="W723:Y723"/>
    <mergeCell ref="Z723:AB723"/>
    <mergeCell ref="B728:K728"/>
    <mergeCell ref="L728:P728"/>
    <mergeCell ref="Q728:U728"/>
    <mergeCell ref="W728:Y728"/>
    <mergeCell ref="Z728:AB728"/>
    <mergeCell ref="B729:K729"/>
    <mergeCell ref="L729:P729"/>
    <mergeCell ref="Q729:U729"/>
    <mergeCell ref="W729:Y729"/>
    <mergeCell ref="Z729:AB729"/>
    <mergeCell ref="B726:K726"/>
    <mergeCell ref="L726:P726"/>
    <mergeCell ref="Q726:U726"/>
    <mergeCell ref="W726:Y726"/>
    <mergeCell ref="Z726:AB726"/>
    <mergeCell ref="B727:K727"/>
    <mergeCell ref="L727:P727"/>
    <mergeCell ref="Q727:U727"/>
    <mergeCell ref="W727:Y727"/>
    <mergeCell ref="Z727:AB727"/>
    <mergeCell ref="B732:K732"/>
    <mergeCell ref="L732:P732"/>
    <mergeCell ref="Q732:U732"/>
    <mergeCell ref="W732:Y732"/>
    <mergeCell ref="Z732:AB732"/>
    <mergeCell ref="B733:K733"/>
    <mergeCell ref="L733:P733"/>
    <mergeCell ref="Q733:U733"/>
    <mergeCell ref="W733:Y733"/>
    <mergeCell ref="Z733:AB733"/>
    <mergeCell ref="B730:K730"/>
    <mergeCell ref="L730:P730"/>
    <mergeCell ref="Q730:U730"/>
    <mergeCell ref="W730:Y730"/>
    <mergeCell ref="Z730:AB730"/>
    <mergeCell ref="B731:K731"/>
    <mergeCell ref="L731:P731"/>
    <mergeCell ref="Q731:U731"/>
    <mergeCell ref="W731:Y731"/>
    <mergeCell ref="Z731:AB731"/>
    <mergeCell ref="B736:K736"/>
    <mergeCell ref="L736:P736"/>
    <mergeCell ref="Q736:U736"/>
    <mergeCell ref="W736:Y736"/>
    <mergeCell ref="Z736:AB736"/>
    <mergeCell ref="B737:K737"/>
    <mergeCell ref="L737:P737"/>
    <mergeCell ref="Q737:U737"/>
    <mergeCell ref="W737:Y737"/>
    <mergeCell ref="Z737:AB737"/>
    <mergeCell ref="B734:K734"/>
    <mergeCell ref="L734:P734"/>
    <mergeCell ref="Q734:U734"/>
    <mergeCell ref="W734:Y734"/>
    <mergeCell ref="Z734:AB734"/>
    <mergeCell ref="B735:K735"/>
    <mergeCell ref="L735:P735"/>
    <mergeCell ref="Q735:U735"/>
    <mergeCell ref="W735:Y735"/>
    <mergeCell ref="Z735:AB735"/>
    <mergeCell ref="B740:K740"/>
    <mergeCell ref="L740:P740"/>
    <mergeCell ref="Q740:U740"/>
    <mergeCell ref="W740:Y740"/>
    <mergeCell ref="Z740:AB740"/>
    <mergeCell ref="B741:K741"/>
    <mergeCell ref="L741:P741"/>
    <mergeCell ref="Q741:U741"/>
    <mergeCell ref="W741:Y741"/>
    <mergeCell ref="Z741:AB741"/>
    <mergeCell ref="B738:K738"/>
    <mergeCell ref="L738:P738"/>
    <mergeCell ref="Q738:U738"/>
    <mergeCell ref="W738:Y738"/>
    <mergeCell ref="Z738:AB738"/>
    <mergeCell ref="B739:K739"/>
    <mergeCell ref="L739:P739"/>
    <mergeCell ref="Q739:U739"/>
    <mergeCell ref="W739:Y739"/>
    <mergeCell ref="Z739:AB739"/>
    <mergeCell ref="B744:K744"/>
    <mergeCell ref="L744:P744"/>
    <mergeCell ref="Q744:U744"/>
    <mergeCell ref="W744:Y744"/>
    <mergeCell ref="Z744:AB744"/>
    <mergeCell ref="B745:K745"/>
    <mergeCell ref="L745:P745"/>
    <mergeCell ref="Q745:U745"/>
    <mergeCell ref="W745:Y745"/>
    <mergeCell ref="Z745:AB745"/>
    <mergeCell ref="B742:K742"/>
    <mergeCell ref="L742:P742"/>
    <mergeCell ref="Q742:U742"/>
    <mergeCell ref="W742:Y742"/>
    <mergeCell ref="Z742:AB742"/>
    <mergeCell ref="B743:K743"/>
    <mergeCell ref="L743:P743"/>
    <mergeCell ref="Q743:U743"/>
    <mergeCell ref="W743:Y743"/>
    <mergeCell ref="Z743:AB743"/>
    <mergeCell ref="B748:K748"/>
    <mergeCell ref="L748:P748"/>
    <mergeCell ref="Q748:U748"/>
    <mergeCell ref="W748:Y748"/>
    <mergeCell ref="Z748:AB748"/>
    <mergeCell ref="B749:K749"/>
    <mergeCell ref="L749:P749"/>
    <mergeCell ref="Q749:U749"/>
    <mergeCell ref="W749:Y749"/>
    <mergeCell ref="Z749:AB749"/>
    <mergeCell ref="B746:K746"/>
    <mergeCell ref="L746:P746"/>
    <mergeCell ref="Q746:U746"/>
    <mergeCell ref="W746:Y746"/>
    <mergeCell ref="Z746:AB746"/>
    <mergeCell ref="B747:K747"/>
    <mergeCell ref="L747:P747"/>
    <mergeCell ref="Q747:U747"/>
    <mergeCell ref="W747:Y747"/>
    <mergeCell ref="Z747:AB747"/>
    <mergeCell ref="B752:K752"/>
    <mergeCell ref="L752:P752"/>
    <mergeCell ref="Q752:U752"/>
    <mergeCell ref="W752:Y752"/>
    <mergeCell ref="Z752:AB752"/>
    <mergeCell ref="B753:K753"/>
    <mergeCell ref="L753:P753"/>
    <mergeCell ref="Q753:U753"/>
    <mergeCell ref="W753:Y753"/>
    <mergeCell ref="Z753:AB753"/>
    <mergeCell ref="B750:K750"/>
    <mergeCell ref="L750:P750"/>
    <mergeCell ref="Q750:U750"/>
    <mergeCell ref="W750:Y750"/>
    <mergeCell ref="Z750:AB750"/>
    <mergeCell ref="B751:K751"/>
    <mergeCell ref="L751:P751"/>
    <mergeCell ref="Q751:U751"/>
    <mergeCell ref="W751:Y751"/>
    <mergeCell ref="Z751:AB751"/>
    <mergeCell ref="B756:K756"/>
    <mergeCell ref="L756:P756"/>
    <mergeCell ref="Q756:U756"/>
    <mergeCell ref="W756:Y756"/>
    <mergeCell ref="Z756:AB756"/>
    <mergeCell ref="B757:K757"/>
    <mergeCell ref="L757:P757"/>
    <mergeCell ref="Q757:U757"/>
    <mergeCell ref="W757:Y757"/>
    <mergeCell ref="Z757:AB757"/>
    <mergeCell ref="B754:K754"/>
    <mergeCell ref="L754:P754"/>
    <mergeCell ref="Q754:U754"/>
    <mergeCell ref="W754:Y754"/>
    <mergeCell ref="Z754:AB754"/>
    <mergeCell ref="B755:K755"/>
    <mergeCell ref="L755:P755"/>
    <mergeCell ref="Q755:U755"/>
    <mergeCell ref="W755:Y755"/>
    <mergeCell ref="Z755:AB755"/>
    <mergeCell ref="B760:K760"/>
    <mergeCell ref="L760:P760"/>
    <mergeCell ref="Q760:U760"/>
    <mergeCell ref="W760:Y760"/>
    <mergeCell ref="Z760:AB760"/>
    <mergeCell ref="B761:K761"/>
    <mergeCell ref="L761:P761"/>
    <mergeCell ref="Q761:U761"/>
    <mergeCell ref="W761:Y761"/>
    <mergeCell ref="Z761:AB761"/>
    <mergeCell ref="B758:K758"/>
    <mergeCell ref="L758:P758"/>
    <mergeCell ref="Q758:U758"/>
    <mergeCell ref="W758:Y758"/>
    <mergeCell ref="Z758:AB758"/>
    <mergeCell ref="B759:K759"/>
    <mergeCell ref="L759:P759"/>
    <mergeCell ref="Q759:U759"/>
    <mergeCell ref="W759:Y759"/>
    <mergeCell ref="Z759:AB759"/>
    <mergeCell ref="B764:K764"/>
    <mergeCell ref="L764:P764"/>
    <mergeCell ref="Q764:U764"/>
    <mergeCell ref="W764:Y764"/>
    <mergeCell ref="Z764:AB764"/>
    <mergeCell ref="B765:K765"/>
    <mergeCell ref="L765:P765"/>
    <mergeCell ref="Q765:U765"/>
    <mergeCell ref="W765:Y765"/>
    <mergeCell ref="Z765:AB765"/>
    <mergeCell ref="B762:K762"/>
    <mergeCell ref="L762:P762"/>
    <mergeCell ref="Q762:U762"/>
    <mergeCell ref="W762:Y762"/>
    <mergeCell ref="Z762:AB762"/>
    <mergeCell ref="B763:K763"/>
    <mergeCell ref="L763:P763"/>
    <mergeCell ref="Q763:U763"/>
    <mergeCell ref="W763:Y763"/>
    <mergeCell ref="Z763:AB763"/>
    <mergeCell ref="B768:K768"/>
    <mergeCell ref="L768:P768"/>
    <mergeCell ref="Q768:U768"/>
    <mergeCell ref="W768:Y768"/>
    <mergeCell ref="Z768:AB768"/>
    <mergeCell ref="B769:K769"/>
    <mergeCell ref="L769:P769"/>
    <mergeCell ref="Q769:U769"/>
    <mergeCell ref="W769:Y769"/>
    <mergeCell ref="Z769:AB769"/>
    <mergeCell ref="B766:K766"/>
    <mergeCell ref="L766:P766"/>
    <mergeCell ref="Q766:U766"/>
    <mergeCell ref="W766:Y766"/>
    <mergeCell ref="Z766:AB766"/>
    <mergeCell ref="B767:K767"/>
    <mergeCell ref="L767:P767"/>
    <mergeCell ref="Q767:U767"/>
    <mergeCell ref="W767:Y767"/>
    <mergeCell ref="Z767:AB767"/>
    <mergeCell ref="B772:K772"/>
    <mergeCell ref="L772:P772"/>
    <mergeCell ref="Q772:U772"/>
    <mergeCell ref="W772:Y772"/>
    <mergeCell ref="Z772:AB772"/>
    <mergeCell ref="B773:K773"/>
    <mergeCell ref="L773:P773"/>
    <mergeCell ref="Q773:U773"/>
    <mergeCell ref="W773:Y773"/>
    <mergeCell ref="Z773:AB773"/>
    <mergeCell ref="B770:K770"/>
    <mergeCell ref="L770:P770"/>
    <mergeCell ref="Q770:U770"/>
    <mergeCell ref="W770:Y770"/>
    <mergeCell ref="Z770:AB770"/>
    <mergeCell ref="B771:K771"/>
    <mergeCell ref="L771:P771"/>
    <mergeCell ref="Q771:U771"/>
    <mergeCell ref="W771:Y771"/>
    <mergeCell ref="Z771:AB771"/>
    <mergeCell ref="B776:K776"/>
    <mergeCell ref="L776:P776"/>
    <mergeCell ref="Q776:U776"/>
    <mergeCell ref="W776:Y776"/>
    <mergeCell ref="Z776:AB776"/>
    <mergeCell ref="B777:K777"/>
    <mergeCell ref="L777:P777"/>
    <mergeCell ref="Q777:U777"/>
    <mergeCell ref="W777:Y777"/>
    <mergeCell ref="Z777:AB777"/>
    <mergeCell ref="B774:K774"/>
    <mergeCell ref="L774:P774"/>
    <mergeCell ref="Q774:U774"/>
    <mergeCell ref="W774:Y774"/>
    <mergeCell ref="Z774:AB774"/>
    <mergeCell ref="B775:K775"/>
    <mergeCell ref="L775:P775"/>
    <mergeCell ref="Q775:U775"/>
    <mergeCell ref="W775:Y775"/>
    <mergeCell ref="Z775:AB775"/>
    <mergeCell ref="B780:K780"/>
    <mergeCell ref="L780:P780"/>
    <mergeCell ref="Q780:U780"/>
    <mergeCell ref="W780:Y780"/>
    <mergeCell ref="Z780:AB780"/>
    <mergeCell ref="B781:K781"/>
    <mergeCell ref="L781:P781"/>
    <mergeCell ref="Q781:U781"/>
    <mergeCell ref="W781:Y781"/>
    <mergeCell ref="Z781:AB781"/>
    <mergeCell ref="B778:K778"/>
    <mergeCell ref="L778:P778"/>
    <mergeCell ref="Q778:U778"/>
    <mergeCell ref="W778:Y778"/>
    <mergeCell ref="Z778:AB778"/>
    <mergeCell ref="B779:K779"/>
    <mergeCell ref="L779:P779"/>
    <mergeCell ref="Q779:U779"/>
    <mergeCell ref="W779:Y779"/>
    <mergeCell ref="Z779:AB779"/>
    <mergeCell ref="B784:K784"/>
    <mergeCell ref="L784:P784"/>
    <mergeCell ref="Q784:U784"/>
    <mergeCell ref="W784:Y784"/>
    <mergeCell ref="Z784:AB784"/>
    <mergeCell ref="B785:K785"/>
    <mergeCell ref="L785:P785"/>
    <mergeCell ref="Q785:U785"/>
    <mergeCell ref="W785:Y785"/>
    <mergeCell ref="Z785:AB785"/>
    <mergeCell ref="B782:K782"/>
    <mergeCell ref="L782:P782"/>
    <mergeCell ref="Q782:U782"/>
    <mergeCell ref="W782:Y782"/>
    <mergeCell ref="Z782:AB782"/>
    <mergeCell ref="B783:K783"/>
    <mergeCell ref="L783:P783"/>
    <mergeCell ref="Q783:U783"/>
    <mergeCell ref="W783:Y783"/>
    <mergeCell ref="Z783:AB783"/>
    <mergeCell ref="B788:K788"/>
    <mergeCell ref="L788:P788"/>
    <mergeCell ref="Q788:U788"/>
    <mergeCell ref="W788:Y788"/>
    <mergeCell ref="Z788:AB788"/>
    <mergeCell ref="B789:K789"/>
    <mergeCell ref="L789:P789"/>
    <mergeCell ref="Q789:U789"/>
    <mergeCell ref="W789:Y789"/>
    <mergeCell ref="Z789:AB789"/>
    <mergeCell ref="B786:K786"/>
    <mergeCell ref="L786:P786"/>
    <mergeCell ref="Q786:U786"/>
    <mergeCell ref="W786:Y786"/>
    <mergeCell ref="Z786:AB786"/>
    <mergeCell ref="B787:K787"/>
    <mergeCell ref="L787:P787"/>
    <mergeCell ref="Q787:U787"/>
    <mergeCell ref="W787:Y787"/>
    <mergeCell ref="Z787:AB787"/>
    <mergeCell ref="B792:K792"/>
    <mergeCell ref="L792:P792"/>
    <mergeCell ref="Q792:U792"/>
    <mergeCell ref="W792:Y792"/>
    <mergeCell ref="Z792:AB792"/>
    <mergeCell ref="B793:K793"/>
    <mergeCell ref="L793:P793"/>
    <mergeCell ref="Q793:U793"/>
    <mergeCell ref="W793:Y793"/>
    <mergeCell ref="Z793:AB793"/>
    <mergeCell ref="B790:K790"/>
    <mergeCell ref="L790:P790"/>
    <mergeCell ref="Q790:U790"/>
    <mergeCell ref="W790:Y790"/>
    <mergeCell ref="Z790:AB790"/>
    <mergeCell ref="B791:K791"/>
    <mergeCell ref="L791:P791"/>
    <mergeCell ref="Q791:U791"/>
    <mergeCell ref="W791:Y791"/>
    <mergeCell ref="Z791:AB791"/>
    <mergeCell ref="B796:K796"/>
    <mergeCell ref="L796:P796"/>
    <mergeCell ref="Q796:U796"/>
    <mergeCell ref="W796:Y796"/>
    <mergeCell ref="Z796:AB796"/>
    <mergeCell ref="B797:K797"/>
    <mergeCell ref="L797:P797"/>
    <mergeCell ref="Q797:U797"/>
    <mergeCell ref="W797:Y797"/>
    <mergeCell ref="Z797:AB797"/>
    <mergeCell ref="B794:K794"/>
    <mergeCell ref="L794:P794"/>
    <mergeCell ref="Q794:U794"/>
    <mergeCell ref="W794:Y794"/>
    <mergeCell ref="Z794:AB794"/>
    <mergeCell ref="B795:K795"/>
    <mergeCell ref="L795:P795"/>
    <mergeCell ref="Q795:U795"/>
    <mergeCell ref="W795:Y795"/>
    <mergeCell ref="Z795:AB795"/>
    <mergeCell ref="B800:K800"/>
    <mergeCell ref="L800:P800"/>
    <mergeCell ref="Q800:U800"/>
    <mergeCell ref="W800:Y800"/>
    <mergeCell ref="Z800:AB800"/>
    <mergeCell ref="B801:K801"/>
    <mergeCell ref="L801:P801"/>
    <mergeCell ref="Q801:U801"/>
    <mergeCell ref="W801:Y801"/>
    <mergeCell ref="Z801:AB801"/>
    <mergeCell ref="B798:K798"/>
    <mergeCell ref="L798:P798"/>
    <mergeCell ref="Q798:U798"/>
    <mergeCell ref="W798:Y798"/>
    <mergeCell ref="Z798:AB798"/>
    <mergeCell ref="B799:K799"/>
    <mergeCell ref="L799:P799"/>
    <mergeCell ref="Q799:U799"/>
    <mergeCell ref="W799:Y799"/>
    <mergeCell ref="Z799:AB799"/>
    <mergeCell ref="B804:K804"/>
    <mergeCell ref="L804:P804"/>
    <mergeCell ref="Q804:U804"/>
    <mergeCell ref="W804:Y804"/>
    <mergeCell ref="Z804:AB804"/>
    <mergeCell ref="B805:K805"/>
    <mergeCell ref="L805:P805"/>
    <mergeCell ref="Q805:U805"/>
    <mergeCell ref="W805:Y805"/>
    <mergeCell ref="Z805:AB805"/>
    <mergeCell ref="B802:K802"/>
    <mergeCell ref="L802:P802"/>
    <mergeCell ref="Q802:U802"/>
    <mergeCell ref="W802:Y802"/>
    <mergeCell ref="Z802:AB802"/>
    <mergeCell ref="B803:K803"/>
    <mergeCell ref="L803:P803"/>
    <mergeCell ref="Q803:U803"/>
    <mergeCell ref="W803:Y803"/>
    <mergeCell ref="Z803:AB803"/>
    <mergeCell ref="B808:K808"/>
    <mergeCell ref="L808:P808"/>
    <mergeCell ref="Q808:U808"/>
    <mergeCell ref="W808:Y808"/>
    <mergeCell ref="Z808:AB808"/>
    <mergeCell ref="B809:K809"/>
    <mergeCell ref="L809:P809"/>
    <mergeCell ref="Q809:U809"/>
    <mergeCell ref="W809:Y809"/>
    <mergeCell ref="Z809:AB809"/>
    <mergeCell ref="B806:K806"/>
    <mergeCell ref="L806:P806"/>
    <mergeCell ref="Q806:U806"/>
    <mergeCell ref="W806:Y806"/>
    <mergeCell ref="Z806:AB806"/>
    <mergeCell ref="B807:K807"/>
    <mergeCell ref="L807:P807"/>
    <mergeCell ref="Q807:U807"/>
    <mergeCell ref="W807:Y807"/>
    <mergeCell ref="Z807:AB807"/>
    <mergeCell ref="B812:K812"/>
    <mergeCell ref="L812:P812"/>
    <mergeCell ref="Q812:U812"/>
    <mergeCell ref="W812:Y812"/>
    <mergeCell ref="Z812:AB812"/>
    <mergeCell ref="B813:K813"/>
    <mergeCell ref="L813:P813"/>
    <mergeCell ref="Q813:U813"/>
    <mergeCell ref="W813:Y813"/>
    <mergeCell ref="Z813:AB813"/>
    <mergeCell ref="B810:K810"/>
    <mergeCell ref="L810:P810"/>
    <mergeCell ref="Q810:U810"/>
    <mergeCell ref="W810:Y810"/>
    <mergeCell ref="Z810:AB810"/>
    <mergeCell ref="B811:K811"/>
    <mergeCell ref="L811:P811"/>
    <mergeCell ref="Q811:U811"/>
    <mergeCell ref="W811:Y811"/>
    <mergeCell ref="Z811:AB811"/>
    <mergeCell ref="B816:K816"/>
    <mergeCell ref="L816:P816"/>
    <mergeCell ref="Q816:U816"/>
    <mergeCell ref="W816:Y816"/>
    <mergeCell ref="Z816:AB816"/>
    <mergeCell ref="B817:K817"/>
    <mergeCell ref="L817:P817"/>
    <mergeCell ref="Q817:U817"/>
    <mergeCell ref="W817:Y817"/>
    <mergeCell ref="Z817:AB817"/>
    <mergeCell ref="B814:K814"/>
    <mergeCell ref="L814:P814"/>
    <mergeCell ref="Q814:U814"/>
    <mergeCell ref="W814:Y814"/>
    <mergeCell ref="Z814:AB814"/>
    <mergeCell ref="B815:K815"/>
    <mergeCell ref="L815:P815"/>
    <mergeCell ref="Q815:U815"/>
    <mergeCell ref="W815:Y815"/>
    <mergeCell ref="Z815:AB815"/>
    <mergeCell ref="B820:K820"/>
    <mergeCell ref="L820:P820"/>
    <mergeCell ref="Q820:U820"/>
    <mergeCell ref="W820:Y820"/>
    <mergeCell ref="Z820:AB820"/>
    <mergeCell ref="B821:K821"/>
    <mergeCell ref="L821:P821"/>
    <mergeCell ref="Q821:U821"/>
    <mergeCell ref="W821:Y821"/>
    <mergeCell ref="Z821:AB821"/>
    <mergeCell ref="B818:K818"/>
    <mergeCell ref="L818:P818"/>
    <mergeCell ref="Q818:U818"/>
    <mergeCell ref="W818:Y818"/>
    <mergeCell ref="Z818:AB818"/>
    <mergeCell ref="B819:K819"/>
    <mergeCell ref="L819:P819"/>
    <mergeCell ref="Q819:U819"/>
    <mergeCell ref="W819:Y819"/>
    <mergeCell ref="Z819:AB819"/>
    <mergeCell ref="B824:K824"/>
    <mergeCell ref="L824:P824"/>
    <mergeCell ref="Q824:U824"/>
    <mergeCell ref="W824:Y824"/>
    <mergeCell ref="Z824:AB824"/>
    <mergeCell ref="B825:K825"/>
    <mergeCell ref="L825:P825"/>
    <mergeCell ref="Q825:U825"/>
    <mergeCell ref="W825:Y825"/>
    <mergeCell ref="Z825:AB825"/>
    <mergeCell ref="B822:K822"/>
    <mergeCell ref="L822:P822"/>
    <mergeCell ref="Q822:U822"/>
    <mergeCell ref="W822:Y822"/>
    <mergeCell ref="Z822:AB822"/>
    <mergeCell ref="B823:K823"/>
    <mergeCell ref="L823:P823"/>
    <mergeCell ref="Q823:U823"/>
    <mergeCell ref="W823:Y823"/>
    <mergeCell ref="Z823:AB823"/>
    <mergeCell ref="B828:K828"/>
    <mergeCell ref="L828:P828"/>
    <mergeCell ref="Q828:U828"/>
    <mergeCell ref="W828:Y828"/>
    <mergeCell ref="Z828:AB828"/>
    <mergeCell ref="B829:K829"/>
    <mergeCell ref="L829:P829"/>
    <mergeCell ref="Q829:U829"/>
    <mergeCell ref="W829:Y829"/>
    <mergeCell ref="Z829:AB829"/>
    <mergeCell ref="B826:K826"/>
    <mergeCell ref="L826:P826"/>
    <mergeCell ref="Q826:U826"/>
    <mergeCell ref="W826:Y826"/>
    <mergeCell ref="Z826:AB826"/>
    <mergeCell ref="B827:K827"/>
    <mergeCell ref="L827:P827"/>
    <mergeCell ref="Q827:U827"/>
    <mergeCell ref="W827:Y827"/>
    <mergeCell ref="Z827:AB827"/>
    <mergeCell ref="B832:K832"/>
    <mergeCell ref="L832:P832"/>
    <mergeCell ref="Q832:U832"/>
    <mergeCell ref="W832:Y832"/>
    <mergeCell ref="Z832:AB832"/>
    <mergeCell ref="B833:K833"/>
    <mergeCell ref="L833:P833"/>
    <mergeCell ref="Q833:U833"/>
    <mergeCell ref="W833:Y833"/>
    <mergeCell ref="Z833:AB833"/>
    <mergeCell ref="B830:K830"/>
    <mergeCell ref="L830:P830"/>
    <mergeCell ref="Q830:U830"/>
    <mergeCell ref="W830:Y830"/>
    <mergeCell ref="Z830:AB830"/>
    <mergeCell ref="B831:K831"/>
    <mergeCell ref="L831:P831"/>
    <mergeCell ref="Q831:U831"/>
    <mergeCell ref="W831:Y831"/>
    <mergeCell ref="Z831:AB831"/>
    <mergeCell ref="B836:K836"/>
    <mergeCell ref="L836:P836"/>
    <mergeCell ref="Q836:U836"/>
    <mergeCell ref="W836:Y836"/>
    <mergeCell ref="Z836:AB836"/>
    <mergeCell ref="B837:K837"/>
    <mergeCell ref="L837:P837"/>
    <mergeCell ref="Q837:U837"/>
    <mergeCell ref="W837:Y837"/>
    <mergeCell ref="Z837:AB837"/>
    <mergeCell ref="B834:K834"/>
    <mergeCell ref="L834:P834"/>
    <mergeCell ref="Q834:U834"/>
    <mergeCell ref="W834:Y834"/>
    <mergeCell ref="Z834:AB834"/>
    <mergeCell ref="B835:K835"/>
    <mergeCell ref="L835:P835"/>
    <mergeCell ref="Q835:U835"/>
    <mergeCell ref="W835:Y835"/>
    <mergeCell ref="Z835:AB835"/>
    <mergeCell ref="B840:K840"/>
    <mergeCell ref="L840:P840"/>
    <mergeCell ref="Q840:U840"/>
    <mergeCell ref="W840:Y840"/>
    <mergeCell ref="Z840:AB840"/>
    <mergeCell ref="B841:K841"/>
    <mergeCell ref="L841:P841"/>
    <mergeCell ref="Q841:U841"/>
    <mergeCell ref="W841:Y841"/>
    <mergeCell ref="Z841:AB841"/>
    <mergeCell ref="B838:K838"/>
    <mergeCell ref="L838:P838"/>
    <mergeCell ref="Q838:U838"/>
    <mergeCell ref="W838:Y838"/>
    <mergeCell ref="Z838:AB838"/>
    <mergeCell ref="B839:K839"/>
    <mergeCell ref="L839:P839"/>
    <mergeCell ref="Q839:U839"/>
    <mergeCell ref="W839:Y839"/>
    <mergeCell ref="Z839:AB839"/>
    <mergeCell ref="B844:K844"/>
    <mergeCell ref="L844:P844"/>
    <mergeCell ref="Q844:U844"/>
    <mergeCell ref="W844:Y844"/>
    <mergeCell ref="Z844:AB844"/>
    <mergeCell ref="B845:K845"/>
    <mergeCell ref="L845:P845"/>
    <mergeCell ref="Q845:U845"/>
    <mergeCell ref="W845:Y845"/>
    <mergeCell ref="Z845:AB845"/>
    <mergeCell ref="B842:K842"/>
    <mergeCell ref="L842:P842"/>
    <mergeCell ref="Q842:U842"/>
    <mergeCell ref="W842:Y842"/>
    <mergeCell ref="Z842:AB842"/>
    <mergeCell ref="B843:K843"/>
    <mergeCell ref="L843:P843"/>
    <mergeCell ref="Q843:U843"/>
    <mergeCell ref="W843:Y843"/>
    <mergeCell ref="Z843:AB843"/>
    <mergeCell ref="B848:K848"/>
    <mergeCell ref="L848:P848"/>
    <mergeCell ref="Q848:U848"/>
    <mergeCell ref="W848:Y848"/>
    <mergeCell ref="Z848:AB848"/>
    <mergeCell ref="B849:K849"/>
    <mergeCell ref="L849:P849"/>
    <mergeCell ref="Q849:U849"/>
    <mergeCell ref="W849:Y849"/>
    <mergeCell ref="Z849:AB849"/>
    <mergeCell ref="B846:K846"/>
    <mergeCell ref="L846:P846"/>
    <mergeCell ref="Q846:U846"/>
    <mergeCell ref="W846:Y846"/>
    <mergeCell ref="Z846:AB846"/>
    <mergeCell ref="B847:K847"/>
    <mergeCell ref="L847:P847"/>
    <mergeCell ref="Q847:U847"/>
    <mergeCell ref="W847:Y847"/>
    <mergeCell ref="Z847:AB847"/>
    <mergeCell ref="B852:K852"/>
    <mergeCell ref="L852:P852"/>
    <mergeCell ref="Q852:U852"/>
    <mergeCell ref="W852:Y852"/>
    <mergeCell ref="Z852:AB852"/>
    <mergeCell ref="B853:K853"/>
    <mergeCell ref="L853:P853"/>
    <mergeCell ref="Q853:U853"/>
    <mergeCell ref="W853:Y853"/>
    <mergeCell ref="Z853:AB853"/>
    <mergeCell ref="B850:K850"/>
    <mergeCell ref="L850:P850"/>
    <mergeCell ref="Q850:U850"/>
    <mergeCell ref="W850:Y850"/>
    <mergeCell ref="Z850:AB850"/>
    <mergeCell ref="B851:K851"/>
    <mergeCell ref="L851:P851"/>
    <mergeCell ref="Q851:U851"/>
    <mergeCell ref="W851:Y851"/>
    <mergeCell ref="Z851:AB851"/>
    <mergeCell ref="B856:K856"/>
    <mergeCell ref="L856:P856"/>
    <mergeCell ref="Q856:U856"/>
    <mergeCell ref="W856:Y856"/>
    <mergeCell ref="Z856:AB856"/>
    <mergeCell ref="B857:K857"/>
    <mergeCell ref="L857:P857"/>
    <mergeCell ref="Q857:U857"/>
    <mergeCell ref="W857:Y857"/>
    <mergeCell ref="Z857:AB857"/>
    <mergeCell ref="B854:K854"/>
    <mergeCell ref="L854:P854"/>
    <mergeCell ref="Q854:U854"/>
    <mergeCell ref="W854:Y854"/>
    <mergeCell ref="Z854:AB854"/>
    <mergeCell ref="B855:K855"/>
    <mergeCell ref="L855:P855"/>
    <mergeCell ref="Q855:U855"/>
    <mergeCell ref="W855:Y855"/>
    <mergeCell ref="Z855:AB855"/>
    <mergeCell ref="B860:K860"/>
    <mergeCell ref="L860:P860"/>
    <mergeCell ref="Q860:U860"/>
    <mergeCell ref="W860:Y860"/>
    <mergeCell ref="Z860:AB860"/>
    <mergeCell ref="B861:K861"/>
    <mergeCell ref="L861:P861"/>
    <mergeCell ref="Q861:U861"/>
    <mergeCell ref="W861:Y861"/>
    <mergeCell ref="Z861:AB861"/>
    <mergeCell ref="B858:K858"/>
    <mergeCell ref="L858:P858"/>
    <mergeCell ref="Q858:U858"/>
    <mergeCell ref="W858:Y858"/>
    <mergeCell ref="Z858:AB858"/>
    <mergeCell ref="B859:K859"/>
    <mergeCell ref="L859:P859"/>
    <mergeCell ref="Q859:U859"/>
    <mergeCell ref="W859:Y859"/>
    <mergeCell ref="Z859:AB859"/>
    <mergeCell ref="B864:K864"/>
    <mergeCell ref="L864:P864"/>
    <mergeCell ref="Q864:U864"/>
    <mergeCell ref="W864:Y864"/>
    <mergeCell ref="Z864:AB864"/>
    <mergeCell ref="B865:K865"/>
    <mergeCell ref="L865:P865"/>
    <mergeCell ref="Q865:U865"/>
    <mergeCell ref="W865:Y865"/>
    <mergeCell ref="Z865:AB865"/>
    <mergeCell ref="B862:K862"/>
    <mergeCell ref="L862:P862"/>
    <mergeCell ref="Q862:U862"/>
    <mergeCell ref="W862:Y862"/>
    <mergeCell ref="Z862:AB862"/>
    <mergeCell ref="B863:K863"/>
    <mergeCell ref="L863:P863"/>
    <mergeCell ref="Q863:U863"/>
    <mergeCell ref="W863:Y863"/>
    <mergeCell ref="Z863:AB863"/>
    <mergeCell ref="B868:K868"/>
    <mergeCell ref="L868:P868"/>
    <mergeCell ref="Q868:U868"/>
    <mergeCell ref="W868:Y868"/>
    <mergeCell ref="Z868:AB868"/>
    <mergeCell ref="B869:K869"/>
    <mergeCell ref="L869:P869"/>
    <mergeCell ref="Q869:U869"/>
    <mergeCell ref="W869:Y869"/>
    <mergeCell ref="Z869:AB869"/>
    <mergeCell ref="B866:K866"/>
    <mergeCell ref="L866:P866"/>
    <mergeCell ref="Q866:U866"/>
    <mergeCell ref="W866:Y866"/>
    <mergeCell ref="Z866:AB866"/>
    <mergeCell ref="B867:K867"/>
    <mergeCell ref="L867:P867"/>
    <mergeCell ref="Q867:U867"/>
    <mergeCell ref="W867:Y867"/>
    <mergeCell ref="Z867:AB867"/>
    <mergeCell ref="B872:K872"/>
    <mergeCell ref="L872:P872"/>
    <mergeCell ref="Q872:U872"/>
    <mergeCell ref="W872:Y872"/>
    <mergeCell ref="Z872:AB872"/>
    <mergeCell ref="B873:K873"/>
    <mergeCell ref="L873:P873"/>
    <mergeCell ref="Q873:U873"/>
    <mergeCell ref="W873:Y873"/>
    <mergeCell ref="Z873:AB873"/>
    <mergeCell ref="B870:K870"/>
    <mergeCell ref="L870:P870"/>
    <mergeCell ref="Q870:U870"/>
    <mergeCell ref="W870:Y870"/>
    <mergeCell ref="Z870:AB870"/>
    <mergeCell ref="B871:K871"/>
    <mergeCell ref="L871:P871"/>
    <mergeCell ref="Q871:U871"/>
    <mergeCell ref="W871:Y871"/>
    <mergeCell ref="Z871:AB871"/>
    <mergeCell ref="B876:K876"/>
    <mergeCell ref="L876:P876"/>
    <mergeCell ref="Q876:U876"/>
    <mergeCell ref="W876:Y876"/>
    <mergeCell ref="Z876:AB876"/>
    <mergeCell ref="B877:K877"/>
    <mergeCell ref="L877:P877"/>
    <mergeCell ref="Q877:U877"/>
    <mergeCell ref="W877:Y877"/>
    <mergeCell ref="Z877:AB877"/>
    <mergeCell ref="B874:K874"/>
    <mergeCell ref="L874:P874"/>
    <mergeCell ref="Q874:U874"/>
    <mergeCell ref="W874:Y874"/>
    <mergeCell ref="Z874:AB874"/>
    <mergeCell ref="B875:K875"/>
    <mergeCell ref="L875:P875"/>
    <mergeCell ref="Q875:U875"/>
    <mergeCell ref="W875:Y875"/>
    <mergeCell ref="Z875:AB875"/>
    <mergeCell ref="B880:K880"/>
    <mergeCell ref="L880:P880"/>
    <mergeCell ref="Q880:U880"/>
    <mergeCell ref="W880:Y880"/>
    <mergeCell ref="Z880:AB880"/>
    <mergeCell ref="B881:K881"/>
    <mergeCell ref="L881:P881"/>
    <mergeCell ref="Q881:U881"/>
    <mergeCell ref="W881:Y881"/>
    <mergeCell ref="Z881:AB881"/>
    <mergeCell ref="B878:K878"/>
    <mergeCell ref="L878:P878"/>
    <mergeCell ref="Q878:U878"/>
    <mergeCell ref="W878:Y878"/>
    <mergeCell ref="Z878:AB878"/>
    <mergeCell ref="B879:K879"/>
    <mergeCell ref="L879:P879"/>
    <mergeCell ref="Q879:U879"/>
    <mergeCell ref="W879:Y879"/>
    <mergeCell ref="Z879:AB879"/>
    <mergeCell ref="B884:K884"/>
    <mergeCell ref="L884:P884"/>
    <mergeCell ref="Q884:U884"/>
    <mergeCell ref="W884:Y884"/>
    <mergeCell ref="Z884:AB884"/>
    <mergeCell ref="B885:K885"/>
    <mergeCell ref="L885:P885"/>
    <mergeCell ref="Q885:U885"/>
    <mergeCell ref="W885:Y885"/>
    <mergeCell ref="Z885:AB885"/>
    <mergeCell ref="B882:K882"/>
    <mergeCell ref="L882:P882"/>
    <mergeCell ref="Q882:U882"/>
    <mergeCell ref="W882:Y882"/>
    <mergeCell ref="Z882:AB882"/>
    <mergeCell ref="B883:K883"/>
    <mergeCell ref="L883:P883"/>
    <mergeCell ref="Q883:U883"/>
    <mergeCell ref="W883:Y883"/>
    <mergeCell ref="Z883:AB883"/>
    <mergeCell ref="B888:K888"/>
    <mergeCell ref="L888:P888"/>
    <mergeCell ref="Q888:U888"/>
    <mergeCell ref="W888:Y888"/>
    <mergeCell ref="Z888:AB888"/>
    <mergeCell ref="B889:K889"/>
    <mergeCell ref="L889:P889"/>
    <mergeCell ref="Q889:U889"/>
    <mergeCell ref="W889:Y889"/>
    <mergeCell ref="Z889:AB889"/>
    <mergeCell ref="B886:K886"/>
    <mergeCell ref="L886:P886"/>
    <mergeCell ref="Q886:U886"/>
    <mergeCell ref="W886:Y886"/>
    <mergeCell ref="Z886:AB886"/>
    <mergeCell ref="B887:K887"/>
    <mergeCell ref="L887:P887"/>
    <mergeCell ref="Q887:U887"/>
    <mergeCell ref="W887:Y887"/>
    <mergeCell ref="Z887:AB887"/>
    <mergeCell ref="B892:K892"/>
    <mergeCell ref="L892:P892"/>
    <mergeCell ref="Q892:U892"/>
    <mergeCell ref="W892:Y892"/>
    <mergeCell ref="Z892:AB892"/>
    <mergeCell ref="B893:K893"/>
    <mergeCell ref="L893:P893"/>
    <mergeCell ref="Q893:U893"/>
    <mergeCell ref="W893:Y893"/>
    <mergeCell ref="Z893:AB893"/>
    <mergeCell ref="B890:K890"/>
    <mergeCell ref="L890:P890"/>
    <mergeCell ref="Q890:U890"/>
    <mergeCell ref="W890:Y890"/>
    <mergeCell ref="Z890:AB890"/>
    <mergeCell ref="B891:K891"/>
    <mergeCell ref="L891:P891"/>
    <mergeCell ref="Q891:U891"/>
    <mergeCell ref="W891:Y891"/>
    <mergeCell ref="Z891:AB891"/>
    <mergeCell ref="B896:K896"/>
    <mergeCell ref="L896:P896"/>
    <mergeCell ref="Q896:U896"/>
    <mergeCell ref="W896:Y896"/>
    <mergeCell ref="Z896:AB896"/>
    <mergeCell ref="B897:K897"/>
    <mergeCell ref="L897:P897"/>
    <mergeCell ref="Q897:U897"/>
    <mergeCell ref="W897:Y897"/>
    <mergeCell ref="Z897:AB897"/>
    <mergeCell ref="B894:K894"/>
    <mergeCell ref="L894:P894"/>
    <mergeCell ref="Q894:U894"/>
    <mergeCell ref="W894:Y894"/>
    <mergeCell ref="Z894:AB894"/>
    <mergeCell ref="B895:K895"/>
    <mergeCell ref="L895:P895"/>
    <mergeCell ref="Q895:U895"/>
    <mergeCell ref="W895:Y895"/>
    <mergeCell ref="Z895:AB895"/>
    <mergeCell ref="B900:K900"/>
    <mergeCell ref="L900:P900"/>
    <mergeCell ref="Q900:U900"/>
    <mergeCell ref="W900:Y900"/>
    <mergeCell ref="Z900:AB900"/>
    <mergeCell ref="B901:K901"/>
    <mergeCell ref="L901:P901"/>
    <mergeCell ref="Q901:U901"/>
    <mergeCell ref="W901:Y901"/>
    <mergeCell ref="Z901:AB901"/>
    <mergeCell ref="B898:K898"/>
    <mergeCell ref="L898:P898"/>
    <mergeCell ref="Q898:U898"/>
    <mergeCell ref="W898:Y898"/>
    <mergeCell ref="Z898:AB898"/>
    <mergeCell ref="B899:K899"/>
    <mergeCell ref="L899:P899"/>
    <mergeCell ref="Q899:U899"/>
    <mergeCell ref="W899:Y899"/>
    <mergeCell ref="Z899:AB899"/>
    <mergeCell ref="B904:K904"/>
    <mergeCell ref="L904:P904"/>
    <mergeCell ref="Q904:U904"/>
    <mergeCell ref="W904:Y904"/>
    <mergeCell ref="Z904:AB904"/>
    <mergeCell ref="B905:K905"/>
    <mergeCell ref="L905:P905"/>
    <mergeCell ref="Q905:U905"/>
    <mergeCell ref="W905:Y905"/>
    <mergeCell ref="Z905:AB905"/>
    <mergeCell ref="B902:K902"/>
    <mergeCell ref="L902:P902"/>
    <mergeCell ref="Q902:U902"/>
    <mergeCell ref="W902:Y902"/>
    <mergeCell ref="Z902:AB902"/>
    <mergeCell ref="B903:K903"/>
    <mergeCell ref="L903:P903"/>
    <mergeCell ref="Q903:U903"/>
    <mergeCell ref="W903:Y903"/>
    <mergeCell ref="Z903:AB903"/>
    <mergeCell ref="B908:K908"/>
    <mergeCell ref="L908:P908"/>
    <mergeCell ref="Q908:U908"/>
    <mergeCell ref="W908:Y908"/>
    <mergeCell ref="Z908:AB908"/>
    <mergeCell ref="B909:K909"/>
    <mergeCell ref="L909:P909"/>
    <mergeCell ref="Q909:U909"/>
    <mergeCell ref="W909:Y909"/>
    <mergeCell ref="Z909:AB909"/>
    <mergeCell ref="B906:K906"/>
    <mergeCell ref="L906:P906"/>
    <mergeCell ref="Q906:U906"/>
    <mergeCell ref="W906:Y906"/>
    <mergeCell ref="Z906:AB906"/>
    <mergeCell ref="B907:K907"/>
    <mergeCell ref="L907:P907"/>
    <mergeCell ref="Q907:U907"/>
    <mergeCell ref="W907:Y907"/>
    <mergeCell ref="Z907:AB907"/>
    <mergeCell ref="B912:K912"/>
    <mergeCell ref="L912:P912"/>
    <mergeCell ref="Q912:U912"/>
    <mergeCell ref="W912:Y912"/>
    <mergeCell ref="Z912:AB912"/>
    <mergeCell ref="B913:K913"/>
    <mergeCell ref="L913:P913"/>
    <mergeCell ref="Q913:U913"/>
    <mergeCell ref="W913:Y913"/>
    <mergeCell ref="Z913:AB913"/>
    <mergeCell ref="B910:K910"/>
    <mergeCell ref="L910:P910"/>
    <mergeCell ref="Q910:U910"/>
    <mergeCell ref="W910:Y910"/>
    <mergeCell ref="Z910:AB910"/>
    <mergeCell ref="B911:K911"/>
    <mergeCell ref="L911:P911"/>
    <mergeCell ref="Q911:U911"/>
    <mergeCell ref="W911:Y911"/>
    <mergeCell ref="Z911:AB911"/>
    <mergeCell ref="B916:K916"/>
    <mergeCell ref="L916:P916"/>
    <mergeCell ref="Q916:U916"/>
    <mergeCell ref="W916:Y916"/>
    <mergeCell ref="Z916:AB916"/>
    <mergeCell ref="B917:K917"/>
    <mergeCell ref="L917:P917"/>
    <mergeCell ref="Q917:U917"/>
    <mergeCell ref="W917:Y917"/>
    <mergeCell ref="Z917:AB917"/>
    <mergeCell ref="B914:K914"/>
    <mergeCell ref="L914:P914"/>
    <mergeCell ref="Q914:U914"/>
    <mergeCell ref="W914:Y914"/>
    <mergeCell ref="Z914:AB914"/>
    <mergeCell ref="B915:K915"/>
    <mergeCell ref="L915:P915"/>
    <mergeCell ref="Q915:U915"/>
    <mergeCell ref="W915:Y915"/>
    <mergeCell ref="Z915:AB915"/>
    <mergeCell ref="B920:K920"/>
    <mergeCell ref="L920:P920"/>
    <mergeCell ref="Q920:U920"/>
    <mergeCell ref="W920:Y920"/>
    <mergeCell ref="Z920:AB920"/>
    <mergeCell ref="B921:K921"/>
    <mergeCell ref="L921:P921"/>
    <mergeCell ref="Q921:U921"/>
    <mergeCell ref="W921:Y921"/>
    <mergeCell ref="Z921:AB921"/>
    <mergeCell ref="B918:K918"/>
    <mergeCell ref="L918:P918"/>
    <mergeCell ref="Q918:U918"/>
    <mergeCell ref="W918:Y918"/>
    <mergeCell ref="Z918:AB918"/>
    <mergeCell ref="B919:K919"/>
    <mergeCell ref="L919:P919"/>
    <mergeCell ref="Q919:U919"/>
    <mergeCell ref="W919:Y919"/>
    <mergeCell ref="Z919:AB919"/>
    <mergeCell ref="B924:K924"/>
    <mergeCell ref="L924:P924"/>
    <mergeCell ref="Q924:U924"/>
    <mergeCell ref="W924:Y924"/>
    <mergeCell ref="Z924:AB924"/>
    <mergeCell ref="B925:K925"/>
    <mergeCell ref="L925:P925"/>
    <mergeCell ref="Q925:U925"/>
    <mergeCell ref="W925:Y925"/>
    <mergeCell ref="Z925:AB925"/>
    <mergeCell ref="B922:K922"/>
    <mergeCell ref="L922:P922"/>
    <mergeCell ref="Q922:U922"/>
    <mergeCell ref="W922:Y922"/>
    <mergeCell ref="Z922:AB922"/>
    <mergeCell ref="B923:K923"/>
    <mergeCell ref="L923:P923"/>
    <mergeCell ref="Q923:U923"/>
    <mergeCell ref="W923:Y923"/>
    <mergeCell ref="Z923:AB923"/>
    <mergeCell ref="B928:K928"/>
    <mergeCell ref="L928:P928"/>
    <mergeCell ref="Q928:U928"/>
    <mergeCell ref="W928:Y928"/>
    <mergeCell ref="Z928:AB928"/>
    <mergeCell ref="B929:K929"/>
    <mergeCell ref="L929:P929"/>
    <mergeCell ref="Q929:U929"/>
    <mergeCell ref="W929:Y929"/>
    <mergeCell ref="Z929:AB929"/>
    <mergeCell ref="B926:K926"/>
    <mergeCell ref="L926:P926"/>
    <mergeCell ref="Q926:U926"/>
    <mergeCell ref="W926:Y926"/>
    <mergeCell ref="Z926:AB926"/>
    <mergeCell ref="B927:K927"/>
    <mergeCell ref="L927:P927"/>
    <mergeCell ref="Q927:U927"/>
    <mergeCell ref="W927:Y927"/>
    <mergeCell ref="Z927:AB927"/>
    <mergeCell ref="B932:K932"/>
    <mergeCell ref="L932:P932"/>
    <mergeCell ref="Q932:U932"/>
    <mergeCell ref="W932:Y932"/>
    <mergeCell ref="Z932:AB932"/>
    <mergeCell ref="B933:K933"/>
    <mergeCell ref="L933:P933"/>
    <mergeCell ref="Q933:U933"/>
    <mergeCell ref="W933:Y933"/>
    <mergeCell ref="Z933:AB933"/>
    <mergeCell ref="B930:K930"/>
    <mergeCell ref="L930:P930"/>
    <mergeCell ref="Q930:U930"/>
    <mergeCell ref="W930:Y930"/>
    <mergeCell ref="Z930:AB930"/>
    <mergeCell ref="B931:K931"/>
    <mergeCell ref="L931:P931"/>
    <mergeCell ref="Q931:U931"/>
    <mergeCell ref="W931:Y931"/>
    <mergeCell ref="Z931:AB931"/>
    <mergeCell ref="B936:K936"/>
    <mergeCell ref="L936:P936"/>
    <mergeCell ref="Q936:U936"/>
    <mergeCell ref="W936:Y936"/>
    <mergeCell ref="Z936:AB936"/>
    <mergeCell ref="B937:K937"/>
    <mergeCell ref="L937:P937"/>
    <mergeCell ref="Q937:U937"/>
    <mergeCell ref="W937:Y937"/>
    <mergeCell ref="Z937:AB937"/>
    <mergeCell ref="B934:K934"/>
    <mergeCell ref="L934:P934"/>
    <mergeCell ref="Q934:U934"/>
    <mergeCell ref="W934:Y934"/>
    <mergeCell ref="Z934:AB934"/>
    <mergeCell ref="B935:K935"/>
    <mergeCell ref="L935:P935"/>
    <mergeCell ref="Q935:U935"/>
    <mergeCell ref="W935:Y935"/>
    <mergeCell ref="Z935:AB935"/>
    <mergeCell ref="B940:K940"/>
    <mergeCell ref="L940:P940"/>
    <mergeCell ref="Q940:U940"/>
    <mergeCell ref="W940:Y940"/>
    <mergeCell ref="Z940:AB940"/>
    <mergeCell ref="B941:K941"/>
    <mergeCell ref="L941:P941"/>
    <mergeCell ref="Q941:U941"/>
    <mergeCell ref="W941:Y941"/>
    <mergeCell ref="Z941:AB941"/>
    <mergeCell ref="B938:K938"/>
    <mergeCell ref="L938:P938"/>
    <mergeCell ref="Q938:U938"/>
    <mergeCell ref="W938:Y938"/>
    <mergeCell ref="Z938:AB938"/>
    <mergeCell ref="B939:K939"/>
    <mergeCell ref="L939:P939"/>
    <mergeCell ref="Q939:U939"/>
    <mergeCell ref="W939:Y939"/>
    <mergeCell ref="Z939:AB939"/>
    <mergeCell ref="B944:K944"/>
    <mergeCell ref="L944:P944"/>
    <mergeCell ref="Q944:U944"/>
    <mergeCell ref="W944:Y944"/>
    <mergeCell ref="Z944:AB944"/>
    <mergeCell ref="B945:K945"/>
    <mergeCell ref="L945:P945"/>
    <mergeCell ref="Q945:U945"/>
    <mergeCell ref="W945:Y945"/>
    <mergeCell ref="Z945:AB945"/>
    <mergeCell ref="B942:K942"/>
    <mergeCell ref="L942:P942"/>
    <mergeCell ref="Q942:U942"/>
    <mergeCell ref="W942:Y942"/>
    <mergeCell ref="Z942:AB942"/>
    <mergeCell ref="B943:K943"/>
    <mergeCell ref="L943:P943"/>
    <mergeCell ref="Q943:U943"/>
    <mergeCell ref="W943:Y943"/>
    <mergeCell ref="Z943:AB943"/>
    <mergeCell ref="B948:K948"/>
    <mergeCell ref="L948:P948"/>
    <mergeCell ref="Q948:U948"/>
    <mergeCell ref="W948:Y948"/>
    <mergeCell ref="Z948:AB948"/>
    <mergeCell ref="B949:K949"/>
    <mergeCell ref="L949:P949"/>
    <mergeCell ref="Q949:U949"/>
    <mergeCell ref="W949:Y949"/>
    <mergeCell ref="Z949:AB949"/>
    <mergeCell ref="B946:K946"/>
    <mergeCell ref="L946:P946"/>
    <mergeCell ref="Q946:U946"/>
    <mergeCell ref="W946:Y946"/>
    <mergeCell ref="Z946:AB946"/>
    <mergeCell ref="B947:K947"/>
    <mergeCell ref="L947:P947"/>
    <mergeCell ref="Q947:U947"/>
    <mergeCell ref="W947:Y947"/>
    <mergeCell ref="Z947:AB947"/>
    <mergeCell ref="B952:K952"/>
    <mergeCell ref="L952:P952"/>
    <mergeCell ref="Q952:U952"/>
    <mergeCell ref="W952:Y952"/>
    <mergeCell ref="Z952:AB952"/>
    <mergeCell ref="B953:K953"/>
    <mergeCell ref="L953:P953"/>
    <mergeCell ref="Q953:U953"/>
    <mergeCell ref="W953:Y953"/>
    <mergeCell ref="Z953:AB953"/>
    <mergeCell ref="B950:K950"/>
    <mergeCell ref="L950:P950"/>
    <mergeCell ref="Q950:U950"/>
    <mergeCell ref="W950:Y950"/>
    <mergeCell ref="Z950:AB950"/>
    <mergeCell ref="B951:K951"/>
    <mergeCell ref="L951:P951"/>
    <mergeCell ref="Q951:U951"/>
    <mergeCell ref="W951:Y951"/>
    <mergeCell ref="Z951:AB951"/>
    <mergeCell ref="B956:K956"/>
    <mergeCell ref="L956:P956"/>
    <mergeCell ref="Q956:U956"/>
    <mergeCell ref="W956:Y956"/>
    <mergeCell ref="Z956:AB956"/>
    <mergeCell ref="B957:K957"/>
    <mergeCell ref="L957:P957"/>
    <mergeCell ref="Q957:U957"/>
    <mergeCell ref="W957:Y957"/>
    <mergeCell ref="Z957:AB957"/>
    <mergeCell ref="B954:K954"/>
    <mergeCell ref="L954:P954"/>
    <mergeCell ref="Q954:U954"/>
    <mergeCell ref="W954:Y954"/>
    <mergeCell ref="Z954:AB954"/>
    <mergeCell ref="B955:K955"/>
    <mergeCell ref="L955:P955"/>
    <mergeCell ref="Q955:U955"/>
    <mergeCell ref="W955:Y955"/>
    <mergeCell ref="Z955:AB955"/>
    <mergeCell ref="B960:K960"/>
    <mergeCell ref="L960:P960"/>
    <mergeCell ref="Q960:U960"/>
    <mergeCell ref="W960:Y960"/>
    <mergeCell ref="Z960:AB960"/>
    <mergeCell ref="B961:K961"/>
    <mergeCell ref="L961:P961"/>
    <mergeCell ref="Q961:U961"/>
    <mergeCell ref="W961:Y961"/>
    <mergeCell ref="Z961:AB961"/>
    <mergeCell ref="B958:K958"/>
    <mergeCell ref="L958:P958"/>
    <mergeCell ref="Q958:U958"/>
    <mergeCell ref="W958:Y958"/>
    <mergeCell ref="Z958:AB958"/>
    <mergeCell ref="B959:K959"/>
    <mergeCell ref="L959:P959"/>
    <mergeCell ref="Q959:U959"/>
    <mergeCell ref="W959:Y959"/>
    <mergeCell ref="Z959:AB959"/>
    <mergeCell ref="B964:K964"/>
    <mergeCell ref="L964:P964"/>
    <mergeCell ref="Q964:U964"/>
    <mergeCell ref="W964:Y964"/>
    <mergeCell ref="Z964:AB964"/>
    <mergeCell ref="B965:K965"/>
    <mergeCell ref="L965:P965"/>
    <mergeCell ref="Q965:U965"/>
    <mergeCell ref="W965:Y965"/>
    <mergeCell ref="Z965:AB965"/>
    <mergeCell ref="B962:K962"/>
    <mergeCell ref="L962:P962"/>
    <mergeCell ref="Q962:U962"/>
    <mergeCell ref="W962:Y962"/>
    <mergeCell ref="Z962:AB962"/>
    <mergeCell ref="B963:K963"/>
    <mergeCell ref="L963:P963"/>
    <mergeCell ref="Q963:U963"/>
    <mergeCell ref="W963:Y963"/>
    <mergeCell ref="Z963:AB963"/>
    <mergeCell ref="B968:K968"/>
    <mergeCell ref="L968:P968"/>
    <mergeCell ref="Q968:U968"/>
    <mergeCell ref="W968:Y968"/>
    <mergeCell ref="Z968:AB968"/>
    <mergeCell ref="B969:K969"/>
    <mergeCell ref="L969:P969"/>
    <mergeCell ref="Q969:U969"/>
    <mergeCell ref="W969:Y969"/>
    <mergeCell ref="Z969:AB969"/>
    <mergeCell ref="B966:K966"/>
    <mergeCell ref="L966:P966"/>
    <mergeCell ref="Q966:U966"/>
    <mergeCell ref="W966:Y966"/>
    <mergeCell ref="Z966:AB966"/>
    <mergeCell ref="B967:K967"/>
    <mergeCell ref="L967:P967"/>
    <mergeCell ref="Q967:U967"/>
    <mergeCell ref="W967:Y967"/>
    <mergeCell ref="Z967:AB967"/>
    <mergeCell ref="B972:K972"/>
    <mergeCell ref="L972:P972"/>
    <mergeCell ref="Q972:U972"/>
    <mergeCell ref="W972:Y972"/>
    <mergeCell ref="Z972:AB972"/>
    <mergeCell ref="B973:K973"/>
    <mergeCell ref="L973:P973"/>
    <mergeCell ref="Q973:U973"/>
    <mergeCell ref="W973:Y973"/>
    <mergeCell ref="Z973:AB973"/>
    <mergeCell ref="B970:K970"/>
    <mergeCell ref="L970:P970"/>
    <mergeCell ref="Q970:U970"/>
    <mergeCell ref="W970:Y970"/>
    <mergeCell ref="Z970:AB970"/>
    <mergeCell ref="B971:K971"/>
    <mergeCell ref="L971:P971"/>
    <mergeCell ref="Q971:U971"/>
    <mergeCell ref="W971:Y971"/>
    <mergeCell ref="Z971:AB971"/>
    <mergeCell ref="B976:K976"/>
    <mergeCell ref="L976:P976"/>
    <mergeCell ref="Q976:U976"/>
    <mergeCell ref="W976:Y976"/>
    <mergeCell ref="Z976:AB976"/>
    <mergeCell ref="B977:K977"/>
    <mergeCell ref="L977:P977"/>
    <mergeCell ref="Q977:U977"/>
    <mergeCell ref="W977:Y977"/>
    <mergeCell ref="Z977:AB977"/>
    <mergeCell ref="B974:K974"/>
    <mergeCell ref="L974:P974"/>
    <mergeCell ref="Q974:U974"/>
    <mergeCell ref="W974:Y974"/>
    <mergeCell ref="Z974:AB974"/>
    <mergeCell ref="B975:K975"/>
    <mergeCell ref="L975:P975"/>
    <mergeCell ref="Q975:U975"/>
    <mergeCell ref="W975:Y975"/>
    <mergeCell ref="Z975:AB975"/>
    <mergeCell ref="B980:K980"/>
    <mergeCell ref="L980:P980"/>
    <mergeCell ref="Q980:U980"/>
    <mergeCell ref="W980:Y980"/>
    <mergeCell ref="Z980:AB980"/>
    <mergeCell ref="B981:K981"/>
    <mergeCell ref="L981:P981"/>
    <mergeCell ref="Q981:U981"/>
    <mergeCell ref="W981:Y981"/>
    <mergeCell ref="Z981:AB981"/>
    <mergeCell ref="B978:K978"/>
    <mergeCell ref="L978:P978"/>
    <mergeCell ref="Q978:U978"/>
    <mergeCell ref="W978:Y978"/>
    <mergeCell ref="Z978:AB978"/>
    <mergeCell ref="B979:K979"/>
    <mergeCell ref="L979:P979"/>
    <mergeCell ref="Q979:U979"/>
    <mergeCell ref="W979:Y979"/>
    <mergeCell ref="Z979:AB979"/>
    <mergeCell ref="B984:K984"/>
    <mergeCell ref="L984:P984"/>
    <mergeCell ref="Q984:U984"/>
    <mergeCell ref="W984:Y984"/>
    <mergeCell ref="Z984:AB984"/>
    <mergeCell ref="B985:K985"/>
    <mergeCell ref="L985:P985"/>
    <mergeCell ref="Q985:U985"/>
    <mergeCell ref="W985:Y985"/>
    <mergeCell ref="Z985:AB985"/>
    <mergeCell ref="B982:K982"/>
    <mergeCell ref="L982:P982"/>
    <mergeCell ref="Q982:U982"/>
    <mergeCell ref="W982:Y982"/>
    <mergeCell ref="Z982:AB982"/>
    <mergeCell ref="B983:K983"/>
    <mergeCell ref="L983:P983"/>
    <mergeCell ref="Q983:U983"/>
    <mergeCell ref="W983:Y983"/>
    <mergeCell ref="Z983:AB983"/>
    <mergeCell ref="B988:K988"/>
    <mergeCell ref="L988:P988"/>
    <mergeCell ref="Q988:U988"/>
    <mergeCell ref="W988:Y988"/>
    <mergeCell ref="Z988:AB988"/>
    <mergeCell ref="B989:K989"/>
    <mergeCell ref="L989:P989"/>
    <mergeCell ref="Q989:U989"/>
    <mergeCell ref="W989:Y989"/>
    <mergeCell ref="Z989:AB989"/>
    <mergeCell ref="B986:K986"/>
    <mergeCell ref="L986:P986"/>
    <mergeCell ref="Q986:U986"/>
    <mergeCell ref="W986:Y986"/>
    <mergeCell ref="Z986:AB986"/>
    <mergeCell ref="B987:K987"/>
    <mergeCell ref="L987:P987"/>
    <mergeCell ref="Q987:U987"/>
    <mergeCell ref="W987:Y987"/>
    <mergeCell ref="Z987:AB987"/>
    <mergeCell ref="B992:K992"/>
    <mergeCell ref="L992:P992"/>
    <mergeCell ref="Q992:U992"/>
    <mergeCell ref="W992:Y992"/>
    <mergeCell ref="Z992:AB992"/>
    <mergeCell ref="B993:K993"/>
    <mergeCell ref="L993:P993"/>
    <mergeCell ref="Q993:U993"/>
    <mergeCell ref="W993:Y993"/>
    <mergeCell ref="Z993:AB993"/>
    <mergeCell ref="B990:K990"/>
    <mergeCell ref="L990:P990"/>
    <mergeCell ref="Q990:U990"/>
    <mergeCell ref="W990:Y990"/>
    <mergeCell ref="Z990:AB990"/>
    <mergeCell ref="B991:K991"/>
    <mergeCell ref="L991:P991"/>
    <mergeCell ref="Q991:U991"/>
    <mergeCell ref="W991:Y991"/>
    <mergeCell ref="Z991:AB991"/>
    <mergeCell ref="B996:K996"/>
    <mergeCell ref="L996:P996"/>
    <mergeCell ref="Q996:U996"/>
    <mergeCell ref="W996:Y996"/>
    <mergeCell ref="Z996:AB996"/>
    <mergeCell ref="B997:K997"/>
    <mergeCell ref="L997:P997"/>
    <mergeCell ref="Q997:U997"/>
    <mergeCell ref="W997:Y997"/>
    <mergeCell ref="Z997:AB997"/>
    <mergeCell ref="B994:K994"/>
    <mergeCell ref="L994:P994"/>
    <mergeCell ref="Q994:U994"/>
    <mergeCell ref="W994:Y994"/>
    <mergeCell ref="Z994:AB994"/>
    <mergeCell ref="B995:K995"/>
    <mergeCell ref="L995:P995"/>
    <mergeCell ref="Q995:U995"/>
    <mergeCell ref="W995:Y995"/>
    <mergeCell ref="Z995:AB995"/>
    <mergeCell ref="B1000:K1000"/>
    <mergeCell ref="L1000:P1000"/>
    <mergeCell ref="Q1000:U1000"/>
    <mergeCell ref="W1000:Y1000"/>
    <mergeCell ref="Z1000:AB1000"/>
    <mergeCell ref="B1001:K1001"/>
    <mergeCell ref="L1001:P1001"/>
    <mergeCell ref="Q1001:U1001"/>
    <mergeCell ref="W1001:Y1001"/>
    <mergeCell ref="Z1001:AB1001"/>
    <mergeCell ref="B998:K998"/>
    <mergeCell ref="L998:P998"/>
    <mergeCell ref="Q998:U998"/>
    <mergeCell ref="W998:Y998"/>
    <mergeCell ref="Z998:AB998"/>
    <mergeCell ref="B999:K999"/>
    <mergeCell ref="L999:P999"/>
    <mergeCell ref="Q999:U999"/>
    <mergeCell ref="W999:Y999"/>
    <mergeCell ref="Z999:AB999"/>
    <mergeCell ref="B1004:K1004"/>
    <mergeCell ref="L1004:P1004"/>
    <mergeCell ref="Q1004:U1004"/>
    <mergeCell ref="W1004:Y1004"/>
    <mergeCell ref="Z1004:AB1004"/>
    <mergeCell ref="B1005:K1005"/>
    <mergeCell ref="L1005:P1005"/>
    <mergeCell ref="Q1005:U1005"/>
    <mergeCell ref="W1005:Y1005"/>
    <mergeCell ref="Z1005:AB1005"/>
    <mergeCell ref="B1002:K1002"/>
    <mergeCell ref="L1002:P1002"/>
    <mergeCell ref="Q1002:U1002"/>
    <mergeCell ref="W1002:Y1002"/>
    <mergeCell ref="Z1002:AB1002"/>
    <mergeCell ref="B1003:K1003"/>
    <mergeCell ref="L1003:P1003"/>
    <mergeCell ref="Q1003:U1003"/>
    <mergeCell ref="W1003:Y1003"/>
    <mergeCell ref="Z1003:AB1003"/>
    <mergeCell ref="B1008:K1008"/>
    <mergeCell ref="L1008:P1008"/>
    <mergeCell ref="Q1008:U1008"/>
    <mergeCell ref="W1008:Y1008"/>
    <mergeCell ref="Z1008:AB1008"/>
    <mergeCell ref="B1009:K1009"/>
    <mergeCell ref="L1009:P1009"/>
    <mergeCell ref="Q1009:U1009"/>
    <mergeCell ref="W1009:Y1009"/>
    <mergeCell ref="Z1009:AB1009"/>
    <mergeCell ref="B1006:K1006"/>
    <mergeCell ref="L1006:P1006"/>
    <mergeCell ref="Q1006:U1006"/>
    <mergeCell ref="W1006:Y1006"/>
    <mergeCell ref="Z1006:AB1006"/>
    <mergeCell ref="B1007:K1007"/>
    <mergeCell ref="L1007:P1007"/>
    <mergeCell ref="Q1007:U1007"/>
    <mergeCell ref="W1007:Y1007"/>
    <mergeCell ref="Z1007:AB1007"/>
    <mergeCell ref="B1012:K1012"/>
    <mergeCell ref="L1012:P1012"/>
    <mergeCell ref="Q1012:U1012"/>
    <mergeCell ref="W1012:Y1012"/>
    <mergeCell ref="Z1012:AB1012"/>
    <mergeCell ref="B1013:K1013"/>
    <mergeCell ref="L1013:P1013"/>
    <mergeCell ref="Q1013:U1013"/>
    <mergeCell ref="W1013:Y1013"/>
    <mergeCell ref="Z1013:AB1013"/>
    <mergeCell ref="B1010:K1010"/>
    <mergeCell ref="L1010:P1010"/>
    <mergeCell ref="Q1010:U1010"/>
    <mergeCell ref="W1010:Y1010"/>
    <mergeCell ref="Z1010:AB1010"/>
    <mergeCell ref="B1011:K1011"/>
    <mergeCell ref="L1011:P1011"/>
    <mergeCell ref="Q1011:U1011"/>
    <mergeCell ref="W1011:Y1011"/>
    <mergeCell ref="Z1011:AB1011"/>
    <mergeCell ref="B1016:K1016"/>
    <mergeCell ref="L1016:P1016"/>
    <mergeCell ref="Q1016:U1016"/>
    <mergeCell ref="W1016:Y1016"/>
    <mergeCell ref="Z1016:AB1016"/>
    <mergeCell ref="B1017:K1017"/>
    <mergeCell ref="L1017:P1017"/>
    <mergeCell ref="Q1017:U1017"/>
    <mergeCell ref="W1017:Y1017"/>
    <mergeCell ref="Z1017:AB1017"/>
    <mergeCell ref="B1014:K1014"/>
    <mergeCell ref="L1014:P1014"/>
    <mergeCell ref="Q1014:U1014"/>
    <mergeCell ref="W1014:Y1014"/>
    <mergeCell ref="Z1014:AB1014"/>
    <mergeCell ref="B1015:K1015"/>
    <mergeCell ref="L1015:P1015"/>
    <mergeCell ref="Q1015:U1015"/>
    <mergeCell ref="W1015:Y1015"/>
    <mergeCell ref="Z1015:AB1015"/>
    <mergeCell ref="B1020:K1020"/>
    <mergeCell ref="L1020:P1020"/>
    <mergeCell ref="Q1020:U1020"/>
    <mergeCell ref="W1020:Y1020"/>
    <mergeCell ref="Z1020:AB1020"/>
    <mergeCell ref="B1021:K1021"/>
    <mergeCell ref="L1021:P1021"/>
    <mergeCell ref="Q1021:U1021"/>
    <mergeCell ref="W1021:Y1021"/>
    <mergeCell ref="Z1021:AB1021"/>
    <mergeCell ref="B1018:K1018"/>
    <mergeCell ref="L1018:P1018"/>
    <mergeCell ref="Q1018:U1018"/>
    <mergeCell ref="W1018:Y1018"/>
    <mergeCell ref="Z1018:AB1018"/>
    <mergeCell ref="B1019:K1019"/>
    <mergeCell ref="L1019:P1019"/>
    <mergeCell ref="Q1019:U1019"/>
    <mergeCell ref="W1019:Y1019"/>
    <mergeCell ref="Z1019:AB1019"/>
    <mergeCell ref="B1024:K1024"/>
    <mergeCell ref="L1024:P1024"/>
    <mergeCell ref="Q1024:U1024"/>
    <mergeCell ref="W1024:Y1024"/>
    <mergeCell ref="Z1024:AB1024"/>
    <mergeCell ref="B1025:K1025"/>
    <mergeCell ref="L1025:P1025"/>
    <mergeCell ref="Q1025:U1025"/>
    <mergeCell ref="W1025:Y1025"/>
    <mergeCell ref="Z1025:AB1025"/>
    <mergeCell ref="B1022:K1022"/>
    <mergeCell ref="L1022:P1022"/>
    <mergeCell ref="Q1022:U1022"/>
    <mergeCell ref="W1022:Y1022"/>
    <mergeCell ref="Z1022:AB1022"/>
    <mergeCell ref="B1023:K1023"/>
    <mergeCell ref="L1023:P1023"/>
    <mergeCell ref="Q1023:U1023"/>
    <mergeCell ref="W1023:Y1023"/>
    <mergeCell ref="Z1023:AB1023"/>
    <mergeCell ref="B1028:K1028"/>
    <mergeCell ref="L1028:P1028"/>
    <mergeCell ref="Q1028:U1028"/>
    <mergeCell ref="W1028:Y1028"/>
    <mergeCell ref="Z1028:AB1028"/>
    <mergeCell ref="B1029:K1029"/>
    <mergeCell ref="L1029:P1029"/>
    <mergeCell ref="Q1029:U1029"/>
    <mergeCell ref="W1029:Y1029"/>
    <mergeCell ref="Z1029:AB1029"/>
    <mergeCell ref="B1026:K1026"/>
    <mergeCell ref="L1026:P1026"/>
    <mergeCell ref="Q1026:U1026"/>
    <mergeCell ref="W1026:Y1026"/>
    <mergeCell ref="Z1026:AB1026"/>
    <mergeCell ref="B1027:K1027"/>
    <mergeCell ref="L1027:P1027"/>
    <mergeCell ref="Q1027:U1027"/>
    <mergeCell ref="W1027:Y1027"/>
    <mergeCell ref="Z1027:AB1027"/>
    <mergeCell ref="B1032:K1032"/>
    <mergeCell ref="L1032:P1032"/>
    <mergeCell ref="Q1032:U1032"/>
    <mergeCell ref="W1032:Y1032"/>
    <mergeCell ref="Z1032:AB1032"/>
    <mergeCell ref="B1033:K1033"/>
    <mergeCell ref="L1033:P1033"/>
    <mergeCell ref="Q1033:U1033"/>
    <mergeCell ref="W1033:Y1033"/>
    <mergeCell ref="Z1033:AB1033"/>
    <mergeCell ref="B1030:K1030"/>
    <mergeCell ref="L1030:P1030"/>
    <mergeCell ref="Q1030:U1030"/>
    <mergeCell ref="W1030:Y1030"/>
    <mergeCell ref="Z1030:AB1030"/>
    <mergeCell ref="B1031:K1031"/>
    <mergeCell ref="L1031:P1031"/>
    <mergeCell ref="Q1031:U1031"/>
    <mergeCell ref="W1031:Y1031"/>
    <mergeCell ref="Z1031:AB1031"/>
    <mergeCell ref="B1036:K1036"/>
    <mergeCell ref="L1036:P1036"/>
    <mergeCell ref="Q1036:U1036"/>
    <mergeCell ref="W1036:Y1036"/>
    <mergeCell ref="Z1036:AB1036"/>
    <mergeCell ref="B1037:K1037"/>
    <mergeCell ref="L1037:P1037"/>
    <mergeCell ref="Q1037:U1037"/>
    <mergeCell ref="W1037:Y1037"/>
    <mergeCell ref="Z1037:AB1037"/>
    <mergeCell ref="B1034:K1034"/>
    <mergeCell ref="L1034:P1034"/>
    <mergeCell ref="Q1034:U1034"/>
    <mergeCell ref="W1034:Y1034"/>
    <mergeCell ref="Z1034:AB1034"/>
    <mergeCell ref="B1035:K1035"/>
    <mergeCell ref="L1035:P1035"/>
    <mergeCell ref="Q1035:U1035"/>
    <mergeCell ref="W1035:Y1035"/>
    <mergeCell ref="Z1035:AB1035"/>
    <mergeCell ref="B1040:K1040"/>
    <mergeCell ref="L1040:P1040"/>
    <mergeCell ref="Q1040:U1040"/>
    <mergeCell ref="W1040:Y1040"/>
    <mergeCell ref="Z1040:AB1040"/>
    <mergeCell ref="B1041:K1041"/>
    <mergeCell ref="L1041:P1041"/>
    <mergeCell ref="Q1041:U1041"/>
    <mergeCell ref="W1041:Y1041"/>
    <mergeCell ref="Z1041:AB1041"/>
    <mergeCell ref="B1038:K1038"/>
    <mergeCell ref="L1038:P1038"/>
    <mergeCell ref="Q1038:U1038"/>
    <mergeCell ref="W1038:Y1038"/>
    <mergeCell ref="Z1038:AB1038"/>
    <mergeCell ref="B1039:K1039"/>
    <mergeCell ref="L1039:P1039"/>
    <mergeCell ref="Q1039:U1039"/>
    <mergeCell ref="W1039:Y1039"/>
    <mergeCell ref="Z1039:AB1039"/>
    <mergeCell ref="B1044:K1044"/>
    <mergeCell ref="L1044:P1044"/>
    <mergeCell ref="Q1044:U1044"/>
    <mergeCell ref="W1044:Y1044"/>
    <mergeCell ref="Z1044:AB1044"/>
    <mergeCell ref="B1045:K1045"/>
    <mergeCell ref="L1045:P1045"/>
    <mergeCell ref="Q1045:U1045"/>
    <mergeCell ref="W1045:Y1045"/>
    <mergeCell ref="Z1045:AB1045"/>
    <mergeCell ref="B1042:K1042"/>
    <mergeCell ref="L1042:P1042"/>
    <mergeCell ref="Q1042:U1042"/>
    <mergeCell ref="W1042:Y1042"/>
    <mergeCell ref="Z1042:AB1042"/>
    <mergeCell ref="B1043:K1043"/>
    <mergeCell ref="L1043:P1043"/>
    <mergeCell ref="Q1043:U1043"/>
    <mergeCell ref="W1043:Y1043"/>
    <mergeCell ref="Z1043:AB1043"/>
    <mergeCell ref="B1048:K1048"/>
    <mergeCell ref="L1048:P1048"/>
    <mergeCell ref="Q1048:U1048"/>
    <mergeCell ref="W1048:Y1048"/>
    <mergeCell ref="Z1048:AB1048"/>
    <mergeCell ref="B1049:K1049"/>
    <mergeCell ref="L1049:P1049"/>
    <mergeCell ref="Q1049:U1049"/>
    <mergeCell ref="W1049:Y1049"/>
    <mergeCell ref="Z1049:AB1049"/>
    <mergeCell ref="B1046:K1046"/>
    <mergeCell ref="L1046:P1046"/>
    <mergeCell ref="Q1046:U1046"/>
    <mergeCell ref="W1046:Y1046"/>
    <mergeCell ref="Z1046:AB1046"/>
    <mergeCell ref="B1047:K1047"/>
    <mergeCell ref="L1047:P1047"/>
    <mergeCell ref="Q1047:U1047"/>
    <mergeCell ref="W1047:Y1047"/>
    <mergeCell ref="Z1047:AB1047"/>
  </mergeCells>
  <phoneticPr fontId="10"/>
  <conditionalFormatting sqref="AE50:AE1049">
    <cfRule type="expression" dxfId="3" priority="2378">
      <formula>$AE50="数式を削除して手入力"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0:K1049"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34:U34 J34:K34 O34" xr:uid="{58C76371-F684-4249-A0C3-33A191484C14}"/>
    <dataValidation imeMode="hiragana" allowBlank="1" showInputMessage="1" showErrorMessage="1" sqref="W36 AB35" xr:uid="{0AB2D868-8BED-4FE6-B825-536CD6E7B3A1}"/>
    <dataValidation type="list" allowBlank="1" showInputMessage="1" showErrorMessage="1" sqref="V50:V1049" xr:uid="{66348D41-B832-432D-AE11-3C2691DEDF5E}">
      <formula1>INDIRECT(Q50)</formula1>
    </dataValidation>
  </dataValidations>
  <pageMargins left="0.7" right="0.7" top="0.75" bottom="0.75" header="0.3" footer="0.3"/>
  <pageSetup paperSize="9" scale="66" fitToHeight="0" orientation="portrait" r:id="rId1"/>
  <rowBreaks count="1" manualBreakCount="1">
    <brk id="38"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W43:W46 B32</xm:sqref>
        </x14:dataValidation>
        <x14:dataValidation type="list" allowBlank="1" showInputMessage="1" showErrorMessage="1" xr:uid="{9DAE3ADC-92C3-476C-AED7-ABA654180295}">
          <x14:formula1>
            <xm:f>【参考】数式用!$AJ$3:$AJ$48</xm:f>
          </x14:formula1>
          <xm:sqref>C13:R13 Q50:U1049</xm:sqref>
        </x14:dataValidation>
        <x14:dataValidation type="list" allowBlank="1" showInputMessage="1" showErrorMessage="1" xr:uid="{81748AE2-D3F3-4029-8C6E-F82606D98F83}">
          <x14:formula1>
            <xm:f>【参考】数式用!$A$4:$A$54</xm:f>
          </x14:formula1>
          <xm:sqref>Z50:AB1049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8"/>
  <sheetViews>
    <sheetView view="pageBreakPreview" topLeftCell="A40" zoomScale="91" zoomScaleNormal="91" zoomScaleSheetLayoutView="95" workbookViewId="0">
      <selection activeCell="AB61" sqref="AB61"/>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664062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55</v>
      </c>
      <c r="B1" s="38"/>
      <c r="C1" s="38"/>
      <c r="D1" s="38"/>
      <c r="E1" s="38"/>
      <c r="F1" s="38"/>
      <c r="G1" s="38"/>
      <c r="H1" s="38"/>
      <c r="I1" s="38"/>
      <c r="J1" s="38"/>
      <c r="K1" s="38"/>
      <c r="L1" s="38"/>
      <c r="M1" s="38"/>
      <c r="N1" s="38"/>
      <c r="O1" s="38"/>
      <c r="P1" s="38"/>
      <c r="Q1" s="38"/>
      <c r="R1" s="38"/>
      <c r="S1" s="38"/>
      <c r="T1" s="38"/>
      <c r="U1" s="38"/>
      <c r="V1" s="38"/>
      <c r="W1" s="33"/>
      <c r="X1" s="33"/>
      <c r="Y1" s="33"/>
      <c r="Z1" s="33"/>
      <c r="AA1" s="33"/>
      <c r="AB1" s="576" t="s">
        <v>5</v>
      </c>
      <c r="AC1" s="577"/>
      <c r="AD1" s="577"/>
      <c r="AE1" s="576" t="str">
        <f>IF(基本情報入力シート!C13&lt;&gt;"", 基本情報入力シート!C13, "")</f>
        <v>群馬県</v>
      </c>
      <c r="AF1" s="577"/>
      <c r="AG1" s="577"/>
      <c r="AH1" s="577"/>
      <c r="AI1" s="578"/>
      <c r="AJ1" s="33"/>
      <c r="AK1" s="71"/>
    </row>
    <row r="2" spans="1:48" ht="14.4" customHeight="1">
      <c r="A2" s="49" t="s">
        <v>56</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08" t="s">
        <v>10</v>
      </c>
      <c r="B3" s="609"/>
      <c r="C3" s="609"/>
      <c r="D3" s="609"/>
      <c r="E3" s="609"/>
      <c r="F3" s="610"/>
      <c r="G3" s="597" t="str">
        <f>IF(基本情報入力シート!L17="","",基本情報入力シート!L17)</f>
        <v/>
      </c>
      <c r="H3" s="598"/>
      <c r="I3" s="598"/>
      <c r="J3" s="598"/>
      <c r="K3" s="598"/>
      <c r="L3" s="598"/>
      <c r="M3" s="598"/>
      <c r="N3" s="598"/>
      <c r="O3" s="598"/>
      <c r="P3" s="598"/>
      <c r="Q3" s="598"/>
      <c r="R3" s="598"/>
      <c r="S3" s="598"/>
      <c r="T3" s="598"/>
      <c r="U3" s="598"/>
      <c r="V3" s="598"/>
      <c r="W3" s="598"/>
      <c r="X3" s="598"/>
      <c r="Y3" s="598"/>
      <c r="Z3" s="598"/>
      <c r="AA3" s="598"/>
      <c r="AB3" s="598"/>
      <c r="AC3" s="598"/>
      <c r="AD3" s="598"/>
      <c r="AE3" s="598"/>
      <c r="AF3" s="598"/>
      <c r="AG3" s="598"/>
      <c r="AH3" s="598"/>
      <c r="AI3" s="598"/>
      <c r="AJ3" s="50"/>
    </row>
    <row r="4" spans="1:48" s="23" customFormat="1" ht="14.25" customHeight="1">
      <c r="A4" s="611" t="s">
        <v>32</v>
      </c>
      <c r="B4" s="612"/>
      <c r="C4" s="612"/>
      <c r="D4" s="612"/>
      <c r="E4" s="612"/>
      <c r="F4" s="613"/>
      <c r="G4" s="599" t="str">
        <f>IF(基本情報入力シート!L18="","",基本情報入力シート!L18)</f>
        <v/>
      </c>
      <c r="H4" s="600"/>
      <c r="I4" s="600"/>
      <c r="J4" s="600"/>
      <c r="K4" s="600"/>
      <c r="L4" s="600"/>
      <c r="M4" s="600"/>
      <c r="N4" s="600"/>
      <c r="O4" s="600"/>
      <c r="P4" s="600"/>
      <c r="Q4" s="600"/>
      <c r="R4" s="600"/>
      <c r="S4" s="600"/>
      <c r="T4" s="600"/>
      <c r="U4" s="600"/>
      <c r="V4" s="600"/>
      <c r="W4" s="600"/>
      <c r="X4" s="600"/>
      <c r="Y4" s="600"/>
      <c r="Z4" s="600"/>
      <c r="AA4" s="600"/>
      <c r="AB4" s="600"/>
      <c r="AC4" s="600"/>
      <c r="AD4" s="600"/>
      <c r="AE4" s="600"/>
      <c r="AF4" s="600"/>
      <c r="AG4" s="600"/>
      <c r="AH4" s="600"/>
      <c r="AI4" s="600"/>
      <c r="AJ4" s="50"/>
    </row>
    <row r="5" spans="1:48" s="23" customFormat="1" ht="12.75" customHeight="1">
      <c r="A5" s="587" t="s">
        <v>57</v>
      </c>
      <c r="B5" s="588"/>
      <c r="C5" s="588"/>
      <c r="D5" s="588"/>
      <c r="E5" s="588"/>
      <c r="F5" s="589"/>
      <c r="G5" s="55" t="s">
        <v>13</v>
      </c>
      <c r="H5" s="593" t="str">
        <f>IF(基本情報入力シート!AN20="－","",基本情報入力シート!AN20)</f>
        <v>-</v>
      </c>
      <c r="I5" s="593"/>
      <c r="J5" s="593"/>
      <c r="K5" s="593"/>
      <c r="L5" s="593"/>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590"/>
      <c r="B6" s="591"/>
      <c r="C6" s="591"/>
      <c r="D6" s="591"/>
      <c r="E6" s="591"/>
      <c r="F6" s="592"/>
      <c r="G6" s="601" t="str">
        <f>IF(基本情報入力シート!L20="","",基本情報入力シート!L20)</f>
        <v/>
      </c>
      <c r="H6" s="602"/>
      <c r="I6" s="602"/>
      <c r="J6" s="602"/>
      <c r="K6" s="602"/>
      <c r="L6" s="602"/>
      <c r="M6" s="602"/>
      <c r="N6" s="602"/>
      <c r="O6" s="602"/>
      <c r="P6" s="602"/>
      <c r="Q6" s="602"/>
      <c r="R6" s="602"/>
      <c r="S6" s="602"/>
      <c r="T6" s="602"/>
      <c r="U6" s="602"/>
      <c r="V6" s="602"/>
      <c r="W6" s="602"/>
      <c r="X6" s="602"/>
      <c r="Y6" s="602"/>
      <c r="Z6" s="602"/>
      <c r="AA6" s="602"/>
      <c r="AB6" s="602"/>
      <c r="AC6" s="602"/>
      <c r="AD6" s="602"/>
      <c r="AE6" s="602"/>
      <c r="AF6" s="602"/>
      <c r="AG6" s="602"/>
      <c r="AH6" s="602"/>
      <c r="AI6" s="602"/>
      <c r="AJ6" s="50"/>
    </row>
    <row r="7" spans="1:48" s="23" customFormat="1" ht="11.4" customHeight="1">
      <c r="A7" s="590"/>
      <c r="B7" s="591"/>
      <c r="C7" s="591"/>
      <c r="D7" s="591"/>
      <c r="E7" s="591"/>
      <c r="F7" s="592"/>
      <c r="G7" s="603" t="str">
        <f>IF(基本情報入力シート!L21="","",基本情報入力シート!L21)</f>
        <v/>
      </c>
      <c r="H7" s="604"/>
      <c r="I7" s="604"/>
      <c r="J7" s="604"/>
      <c r="K7" s="604"/>
      <c r="L7" s="604"/>
      <c r="M7" s="604"/>
      <c r="N7" s="604"/>
      <c r="O7" s="604"/>
      <c r="P7" s="604"/>
      <c r="Q7" s="604"/>
      <c r="R7" s="604"/>
      <c r="S7" s="604"/>
      <c r="T7" s="604"/>
      <c r="U7" s="604"/>
      <c r="V7" s="604"/>
      <c r="W7" s="604"/>
      <c r="X7" s="604"/>
      <c r="Y7" s="604"/>
      <c r="Z7" s="604"/>
      <c r="AA7" s="604"/>
      <c r="AB7" s="604"/>
      <c r="AC7" s="604"/>
      <c r="AD7" s="604"/>
      <c r="AE7" s="604"/>
      <c r="AF7" s="604"/>
      <c r="AG7" s="604"/>
      <c r="AH7" s="604"/>
      <c r="AI7" s="604"/>
      <c r="AJ7" s="50"/>
    </row>
    <row r="8" spans="1:48" s="23" customFormat="1" ht="13.5" customHeight="1">
      <c r="A8" s="594" t="s">
        <v>10</v>
      </c>
      <c r="B8" s="595"/>
      <c r="C8" s="595"/>
      <c r="D8" s="595"/>
      <c r="E8" s="595"/>
      <c r="F8" s="596"/>
      <c r="G8" s="617" t="str">
        <f>IF(基本情報入力シート!L25="","",基本情報入力シート!L25)</f>
        <v/>
      </c>
      <c r="H8" s="618"/>
      <c r="I8" s="618"/>
      <c r="J8" s="618"/>
      <c r="K8" s="618"/>
      <c r="L8" s="618"/>
      <c r="M8" s="618"/>
      <c r="N8" s="618"/>
      <c r="O8" s="618"/>
      <c r="P8" s="618"/>
      <c r="Q8" s="618"/>
      <c r="R8" s="618"/>
      <c r="S8" s="618"/>
      <c r="T8" s="618"/>
      <c r="U8" s="618"/>
      <c r="V8" s="618"/>
      <c r="W8" s="618"/>
      <c r="X8" s="618"/>
      <c r="Y8" s="618"/>
      <c r="Z8" s="618"/>
      <c r="AA8" s="618"/>
      <c r="AB8" s="618"/>
      <c r="AC8" s="618"/>
      <c r="AD8" s="618"/>
      <c r="AE8" s="618"/>
      <c r="AF8" s="618"/>
      <c r="AG8" s="618"/>
      <c r="AH8" s="618"/>
      <c r="AI8" s="618"/>
      <c r="AJ8" s="50"/>
    </row>
    <row r="9" spans="1:48" s="23" customFormat="1">
      <c r="A9" s="590" t="s">
        <v>58</v>
      </c>
      <c r="B9" s="591"/>
      <c r="C9" s="591"/>
      <c r="D9" s="591"/>
      <c r="E9" s="591"/>
      <c r="F9" s="592"/>
      <c r="G9" s="641" t="str">
        <f>IF(基本情報入力シート!L26="","",基本情報入力シート!L26)</f>
        <v/>
      </c>
      <c r="H9" s="642"/>
      <c r="I9" s="642"/>
      <c r="J9" s="642"/>
      <c r="K9" s="642"/>
      <c r="L9" s="642"/>
      <c r="M9" s="642"/>
      <c r="N9" s="642"/>
      <c r="O9" s="642"/>
      <c r="P9" s="642"/>
      <c r="Q9" s="642"/>
      <c r="R9" s="642"/>
      <c r="S9" s="642"/>
      <c r="T9" s="642"/>
      <c r="U9" s="642"/>
      <c r="V9" s="642"/>
      <c r="W9" s="642"/>
      <c r="X9" s="642"/>
      <c r="Y9" s="642"/>
      <c r="Z9" s="642"/>
      <c r="AA9" s="642"/>
      <c r="AB9" s="642"/>
      <c r="AC9" s="642"/>
      <c r="AD9" s="642"/>
      <c r="AE9" s="642"/>
      <c r="AF9" s="642"/>
      <c r="AG9" s="642"/>
      <c r="AH9" s="642"/>
      <c r="AI9" s="642"/>
      <c r="AJ9" s="50"/>
    </row>
    <row r="10" spans="1:48" s="23" customFormat="1" ht="13.5" customHeight="1">
      <c r="A10" s="619" t="s">
        <v>59</v>
      </c>
      <c r="B10" s="619"/>
      <c r="C10" s="619"/>
      <c r="D10" s="619"/>
      <c r="E10" s="619"/>
      <c r="F10" s="619"/>
      <c r="G10" s="620" t="s">
        <v>24</v>
      </c>
      <c r="H10" s="621"/>
      <c r="I10" s="621"/>
      <c r="J10" s="621"/>
      <c r="K10" s="614" t="str">
        <f>IF(基本情報入力シート!L27="","",基本情報入力シート!L27)</f>
        <v/>
      </c>
      <c r="L10" s="615"/>
      <c r="M10" s="615"/>
      <c r="N10" s="615"/>
      <c r="O10" s="615"/>
      <c r="P10" s="615"/>
      <c r="Q10" s="615"/>
      <c r="R10" s="615"/>
      <c r="S10" s="615"/>
      <c r="T10" s="616"/>
      <c r="U10" s="605" t="s">
        <v>25</v>
      </c>
      <c r="V10" s="606"/>
      <c r="W10" s="606"/>
      <c r="X10" s="607"/>
      <c r="Y10" s="614" t="str">
        <f>IF(基本情報入力シート!L28="","",基本情報入力シート!L28)</f>
        <v/>
      </c>
      <c r="Z10" s="615"/>
      <c r="AA10" s="615"/>
      <c r="AB10" s="615"/>
      <c r="AC10" s="615"/>
      <c r="AD10" s="615"/>
      <c r="AE10" s="615"/>
      <c r="AF10" s="615"/>
      <c r="AG10" s="615"/>
      <c r="AH10" s="615"/>
      <c r="AI10" s="615"/>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0" t="s">
        <v>60</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6" t="s">
        <v>61</v>
      </c>
      <c r="B13" s="551" t="s">
        <v>62</v>
      </c>
      <c r="C13" s="551"/>
      <c r="D13" s="551"/>
      <c r="E13" s="551"/>
      <c r="F13" s="551"/>
      <c r="G13" s="551"/>
      <c r="H13" s="551"/>
      <c r="I13" s="551"/>
      <c r="J13" s="551"/>
      <c r="K13" s="551"/>
      <c r="L13" s="551"/>
      <c r="M13" s="551"/>
      <c r="N13" s="551"/>
      <c r="O13" s="551"/>
      <c r="P13" s="551"/>
      <c r="Q13" s="551"/>
      <c r="R13" s="551"/>
      <c r="S13" s="551"/>
      <c r="T13" s="551"/>
      <c r="U13" s="551"/>
      <c r="V13" s="551"/>
      <c r="W13" s="551"/>
      <c r="X13" s="551"/>
      <c r="Y13" s="551"/>
      <c r="Z13" s="551"/>
      <c r="AA13" s="551"/>
      <c r="AB13" s="551"/>
      <c r="AC13" s="551"/>
      <c r="AD13" s="551"/>
      <c r="AE13" s="551"/>
      <c r="AF13" s="551"/>
      <c r="AG13" s="551"/>
      <c r="AH13" s="551"/>
      <c r="AI13" s="551"/>
      <c r="AK13" s="86"/>
      <c r="AL13" s="86"/>
      <c r="AM13" s="86"/>
      <c r="AN13" s="86"/>
      <c r="AO13" s="86"/>
      <c r="AP13" s="86"/>
      <c r="AQ13" s="86"/>
      <c r="AR13" s="86"/>
      <c r="AS13" s="86"/>
      <c r="AT13" s="86"/>
      <c r="AU13" s="86"/>
      <c r="AV13" s="86"/>
    </row>
    <row r="14" spans="1:48" ht="18" customHeight="1" thickBot="1">
      <c r="A14" s="51"/>
      <c r="B14" s="552" t="s">
        <v>63</v>
      </c>
      <c r="C14" s="553"/>
      <c r="D14" s="553"/>
      <c r="E14" s="553"/>
      <c r="F14" s="553"/>
      <c r="G14" s="553"/>
      <c r="H14" s="553"/>
      <c r="I14" s="553"/>
      <c r="J14" s="553"/>
      <c r="K14" s="553"/>
      <c r="L14" s="553"/>
      <c r="M14" s="553"/>
      <c r="N14" s="553"/>
      <c r="O14" s="553"/>
      <c r="P14" s="553"/>
      <c r="Q14" s="553"/>
      <c r="R14" s="553"/>
      <c r="S14" s="553"/>
      <c r="T14" s="553"/>
      <c r="U14" s="553"/>
      <c r="V14" s="553"/>
      <c r="W14" s="553"/>
      <c r="X14" s="553"/>
      <c r="Y14" s="553"/>
      <c r="Z14" s="553"/>
      <c r="AA14" s="553"/>
      <c r="AB14" s="553"/>
      <c r="AC14" s="553"/>
      <c r="AD14" s="553"/>
      <c r="AE14" s="553"/>
      <c r="AF14" s="553"/>
      <c r="AG14" s="553"/>
      <c r="AH14" s="451" t="str">
        <f>IF(G4="","",IF(COUNTIF(基本情報入力シート!AN50:AN149,"加算対象")=COUNTIFS('別紙様式2-3（個表） '!J15:J114,"&lt;&gt;",'別紙様式2-3（個表） '!AG15:AG114,"加算対象"),"○","×"))</f>
        <v/>
      </c>
      <c r="AI14" s="452"/>
      <c r="AJ14" s="38"/>
    </row>
    <row r="15" spans="1:48" ht="28.2" customHeight="1">
      <c r="A15" s="51"/>
      <c r="B15" s="623" t="s">
        <v>64</v>
      </c>
      <c r="C15" s="623"/>
      <c r="D15" s="623"/>
      <c r="E15" s="623"/>
      <c r="F15" s="623"/>
      <c r="G15" s="623"/>
      <c r="H15" s="623"/>
      <c r="I15" s="623"/>
      <c r="J15" s="623"/>
      <c r="K15" s="623"/>
      <c r="L15" s="623"/>
      <c r="M15" s="623"/>
      <c r="N15" s="623"/>
      <c r="O15" s="623"/>
      <c r="P15" s="623"/>
      <c r="Q15" s="623"/>
      <c r="R15" s="623"/>
      <c r="S15" s="623"/>
      <c r="T15" s="623"/>
      <c r="U15" s="623"/>
      <c r="V15" s="623"/>
      <c r="W15" s="623"/>
      <c r="X15" s="623"/>
      <c r="Y15" s="623"/>
      <c r="Z15" s="623"/>
      <c r="AA15" s="623"/>
      <c r="AB15" s="623"/>
      <c r="AC15" s="623"/>
      <c r="AD15" s="623"/>
      <c r="AE15" s="623"/>
      <c r="AF15" s="623"/>
      <c r="AG15" s="623"/>
      <c r="AH15" s="623"/>
      <c r="AI15" s="623"/>
      <c r="AJ15" s="38"/>
    </row>
    <row r="16" spans="1:48" ht="6" customHeight="1">
      <c r="A16" s="51"/>
      <c r="B16" s="188"/>
      <c r="C16" s="188"/>
      <c r="D16" s="188"/>
      <c r="E16" s="188"/>
      <c r="F16" s="188"/>
      <c r="G16" s="188"/>
      <c r="H16" s="188"/>
      <c r="I16" s="188"/>
      <c r="J16" s="188"/>
      <c r="K16" s="188"/>
      <c r="L16" s="188"/>
      <c r="M16" s="188"/>
      <c r="N16" s="188"/>
      <c r="O16" s="188"/>
      <c r="P16" s="188"/>
      <c r="Q16" s="188"/>
      <c r="R16" s="188"/>
      <c r="S16" s="188"/>
      <c r="T16" s="188"/>
      <c r="U16" s="188"/>
      <c r="V16" s="188"/>
      <c r="W16" s="188"/>
      <c r="X16" s="188"/>
      <c r="Y16" s="188"/>
      <c r="Z16" s="188"/>
      <c r="AA16" s="188"/>
      <c r="AB16" s="188"/>
      <c r="AC16" s="188"/>
      <c r="AD16" s="188"/>
      <c r="AE16" s="188"/>
      <c r="AF16" s="188"/>
      <c r="AG16" s="188"/>
      <c r="AH16" s="188"/>
      <c r="AI16" s="188"/>
      <c r="AJ16" s="188"/>
      <c r="AK16" s="100"/>
      <c r="AL16" s="100"/>
      <c r="AM16" s="100"/>
      <c r="AN16" s="100"/>
      <c r="AO16" s="100"/>
      <c r="AP16" s="100"/>
      <c r="AQ16" s="100"/>
      <c r="AR16" s="100"/>
      <c r="AS16" s="100"/>
      <c r="AT16" s="100"/>
      <c r="AU16" s="100"/>
      <c r="AV16" s="100"/>
    </row>
    <row r="17" spans="1:53" ht="27.6" customHeight="1" thickBot="1">
      <c r="A17" s="51" t="s">
        <v>65</v>
      </c>
      <c r="B17" s="54" t="s">
        <v>66</v>
      </c>
      <c r="C17" s="188"/>
      <c r="D17" s="188"/>
      <c r="E17" s="188"/>
      <c r="F17" s="188"/>
      <c r="G17" s="188"/>
      <c r="H17" s="188"/>
      <c r="I17" s="188"/>
      <c r="J17" s="188"/>
      <c r="K17" s="188"/>
      <c r="L17" s="188"/>
      <c r="M17" s="188"/>
      <c r="N17" s="188"/>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255"/>
      <c r="AR17" s="25"/>
    </row>
    <row r="18" spans="1:53" ht="94.95" customHeight="1" thickBot="1">
      <c r="A18" s="51"/>
      <c r="B18" s="554" t="s">
        <v>67</v>
      </c>
      <c r="C18" s="554"/>
      <c r="D18" s="554"/>
      <c r="E18" s="554"/>
      <c r="F18" s="554"/>
      <c r="G18" s="554"/>
      <c r="H18" s="554"/>
      <c r="I18" s="554"/>
      <c r="J18" s="554"/>
      <c r="K18" s="554"/>
      <c r="L18" s="554"/>
      <c r="M18" s="554"/>
      <c r="N18" s="554"/>
      <c r="O18" s="554"/>
      <c r="P18" s="554"/>
      <c r="Q18" s="554"/>
      <c r="R18" s="554"/>
      <c r="S18" s="554"/>
      <c r="T18" s="554"/>
      <c r="U18" s="554"/>
      <c r="V18" s="554"/>
      <c r="W18" s="554"/>
      <c r="X18" s="554"/>
      <c r="Y18" s="554"/>
      <c r="Z18" s="554"/>
      <c r="AA18" s="554"/>
      <c r="AB18" s="554"/>
      <c r="AC18" s="554"/>
      <c r="AD18" s="554"/>
      <c r="AE18" s="554"/>
      <c r="AF18" s="554"/>
      <c r="AG18" s="552"/>
      <c r="AH18" s="451" t="str">
        <f>IF(G4="","",IF(AND(COUNTIFS('別紙様式2-3（個表） '!K15:K114,"要件を満たさない",'別紙様式2-3（個表） '!AG15:AG114,"加算対象")=0,COUNTIF(基本情報入力シート!AN50:AN149,"加算対象")=COUNTIFS('別紙様式2-3（個表） '!K15:K114,"&lt;&gt;",'別紙様式2-3（個表） '!AG15:AG114,"加算対象")),"○",
IF(AND(COUNTIFS('別紙様式2-3（個表） '!K15:K114,"要件を満たさない",'別紙様式2-3（個表） '!AG15:AG114,"加算対象")&gt;=1,COUNTIF(基本情報入力シート!AN50:AN149,"加算対象")=COUNTIFS('別紙様式2-3（個表） '!K15:K114,"&lt;&gt;",'別紙様式2-3（個表） '!AG15:AG114,"加算対象")),"△","×")))</f>
        <v/>
      </c>
      <c r="AI18" s="452"/>
      <c r="AJ18" s="188"/>
      <c r="AK18" s="255"/>
      <c r="AR18" s="25"/>
    </row>
    <row r="19" spans="1:53" ht="53.4" customHeight="1">
      <c r="A19" s="51"/>
      <c r="B19" s="631" t="s">
        <v>68</v>
      </c>
      <c r="C19" s="631"/>
      <c r="D19" s="631"/>
      <c r="E19" s="631"/>
      <c r="F19" s="631"/>
      <c r="G19" s="631"/>
      <c r="H19" s="631"/>
      <c r="I19" s="631"/>
      <c r="J19" s="631"/>
      <c r="K19" s="631"/>
      <c r="L19" s="631"/>
      <c r="M19" s="631"/>
      <c r="N19" s="631"/>
      <c r="O19" s="631"/>
      <c r="P19" s="631"/>
      <c r="Q19" s="631"/>
      <c r="R19" s="631"/>
      <c r="S19" s="631"/>
      <c r="T19" s="631"/>
      <c r="U19" s="631"/>
      <c r="V19" s="631"/>
      <c r="W19" s="631"/>
      <c r="X19" s="631"/>
      <c r="Y19" s="631"/>
      <c r="Z19" s="631"/>
      <c r="AA19" s="631"/>
      <c r="AB19" s="631"/>
      <c r="AC19" s="631"/>
      <c r="AD19" s="631"/>
      <c r="AE19" s="631"/>
      <c r="AF19" s="631"/>
      <c r="AG19" s="631"/>
      <c r="AH19" s="346"/>
      <c r="AI19" s="346"/>
      <c r="AJ19" s="188"/>
      <c r="AK19" s="255"/>
      <c r="AR19" s="25"/>
    </row>
    <row r="20" spans="1:53" s="33" customFormat="1" ht="10.95" customHeight="1">
      <c r="A20" s="51"/>
      <c r="B20" s="206"/>
      <c r="C20" s="206"/>
      <c r="D20" s="206"/>
      <c r="E20" s="206"/>
      <c r="F20" s="206"/>
      <c r="G20" s="206"/>
      <c r="H20" s="206"/>
      <c r="I20" s="206"/>
      <c r="J20" s="206"/>
      <c r="K20" s="206"/>
      <c r="L20" s="206"/>
      <c r="M20" s="206"/>
      <c r="N20" s="206"/>
      <c r="O20" s="206"/>
      <c r="P20" s="206"/>
      <c r="Q20" s="206"/>
      <c r="R20" s="206"/>
      <c r="S20" s="206"/>
      <c r="T20" s="206"/>
      <c r="U20" s="206"/>
      <c r="V20" s="206"/>
      <c r="W20" s="206"/>
      <c r="X20" s="206"/>
      <c r="Y20" s="206"/>
      <c r="Z20" s="206"/>
      <c r="AA20" s="206"/>
      <c r="AB20" s="206"/>
      <c r="AC20" s="206"/>
      <c r="AD20" s="206"/>
      <c r="AE20" s="206"/>
      <c r="AF20" s="206"/>
      <c r="AG20" s="206"/>
      <c r="AH20" s="206"/>
      <c r="AI20" s="206"/>
      <c r="AJ20" s="188"/>
      <c r="AK20" s="255"/>
      <c r="AL20"/>
      <c r="AM20"/>
      <c r="AN20"/>
      <c r="AO20"/>
      <c r="AP20"/>
      <c r="AQ20"/>
      <c r="AR20" s="25"/>
      <c r="AS20"/>
      <c r="AT20"/>
      <c r="AU20"/>
      <c r="AV20"/>
    </row>
    <row r="21" spans="1:53" ht="27" customHeight="1" thickBot="1">
      <c r="A21" s="51" t="s">
        <v>69</v>
      </c>
      <c r="B21" s="224" t="s">
        <v>70</v>
      </c>
      <c r="C21" s="187"/>
      <c r="D21" s="187"/>
      <c r="E21" s="187"/>
      <c r="F21" s="187"/>
      <c r="G21" s="187"/>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8"/>
      <c r="AK21" s="255"/>
      <c r="AR21" s="25"/>
    </row>
    <row r="22" spans="1:53" ht="27.6" customHeight="1" thickBot="1">
      <c r="A22" s="51"/>
      <c r="B22" s="632" t="s">
        <v>71</v>
      </c>
      <c r="C22" s="573"/>
      <c r="D22" s="573"/>
      <c r="E22" s="573"/>
      <c r="F22" s="573"/>
      <c r="G22" s="573"/>
      <c r="H22" s="573"/>
      <c r="I22" s="573"/>
      <c r="J22" s="573"/>
      <c r="K22" s="573"/>
      <c r="L22" s="573"/>
      <c r="M22" s="573"/>
      <c r="N22" s="573"/>
      <c r="O22" s="573"/>
      <c r="P22" s="573"/>
      <c r="Q22" s="573"/>
      <c r="R22" s="573"/>
      <c r="S22" s="573"/>
      <c r="T22" s="573"/>
      <c r="U22" s="573"/>
      <c r="V22" s="573"/>
      <c r="W22" s="573"/>
      <c r="X22" s="573"/>
      <c r="Y22" s="573"/>
      <c r="Z22" s="573"/>
      <c r="AA22" s="573"/>
      <c r="AB22" s="573"/>
      <c r="AC22" s="573"/>
      <c r="AD22" s="573"/>
      <c r="AE22" s="573"/>
      <c r="AF22" s="573"/>
      <c r="AG22" s="573"/>
      <c r="AH22" s="451" t="str">
        <f>IF(OR(G4="",COUNTIFS('別紙様式2-3（個表） '!L15:L114,"職場環境改善の取組を行っている")=COUNTIF(基本情報入力シート!AN50:AN149,"加算対象")),"",IF(AND(COUNTIFS('別紙様式2-3（個表） '!L15:L114,"要件を満たさない",'別紙様式2-3（個表） '!AG15:AG114,"加算対象")=0,COUNTIF(基本情報入力シート!AN50:AN149,"加算対象")=COUNTIFS('別紙様式2-3（個表） '!L15:L114,"&lt;&gt;",'別紙様式2-3（個表） '!AG15:AG114,"加算対象")),"○",
IF(AND(COUNTIFS('別紙様式2-3（個表） '!L15:L114,"要件を満たさない",'別紙様式2-3（個表） '!AG15:AG114,"加算対象")&gt;=1,COUNTIF(基本情報入力シート!AN50:AN149,"加算対象")=COUNTIFS('別紙様式2-3（個表） '!L15:L114,"&lt;&gt;",'別紙様式2-3（個表） '!AG15:AG114,"加算対象")),"△","×")))</f>
        <v/>
      </c>
      <c r="AI22" s="452"/>
      <c r="AJ22" s="188"/>
      <c r="AK22" s="255"/>
      <c r="AR22" s="25"/>
    </row>
    <row r="23" spans="1:53" ht="33" customHeight="1" thickBot="1">
      <c r="A23" s="51"/>
      <c r="B23" s="646" t="s">
        <v>72</v>
      </c>
      <c r="C23" s="573"/>
      <c r="D23" s="573"/>
      <c r="E23" s="573"/>
      <c r="F23" s="573"/>
      <c r="G23" s="573"/>
      <c r="H23" s="573"/>
      <c r="I23" s="573"/>
      <c r="J23" s="573"/>
      <c r="K23" s="573"/>
      <c r="L23" s="573"/>
      <c r="M23" s="573"/>
      <c r="N23" s="573"/>
      <c r="O23" s="573"/>
      <c r="P23" s="573"/>
      <c r="Q23" s="573"/>
      <c r="R23" s="573"/>
      <c r="S23" s="573"/>
      <c r="T23" s="573"/>
      <c r="U23" s="573"/>
      <c r="V23" s="573"/>
      <c r="W23" s="573"/>
      <c r="X23" s="573"/>
      <c r="Y23" s="573"/>
      <c r="Z23" s="573"/>
      <c r="AA23" s="573"/>
      <c r="AB23" s="573"/>
      <c r="AC23" s="573"/>
      <c r="AD23" s="573"/>
      <c r="AE23" s="573"/>
      <c r="AF23" s="573"/>
      <c r="AG23" s="574"/>
      <c r="AH23" s="451" t="str">
        <f>IF(OR(G4="",COUNTIF('別紙様式2-3（個表） '!L12:L114,"職場環境改善の取組を行っている")=0),"",IF(OR(B24="✓",B25="✓", B26="✓"),"○", "×"))</f>
        <v/>
      </c>
      <c r="AI23" s="452"/>
      <c r="AJ23" s="186"/>
      <c r="AK23" s="255"/>
      <c r="AR23" s="25"/>
      <c r="BA23" s="46" t="str">
        <f>'別紙様式2-2（処遇改善加算対象外サービス　総括表）'!AW17</f>
        <v/>
      </c>
    </row>
    <row r="24" spans="1:53" ht="19.95" customHeight="1">
      <c r="A24" s="33"/>
      <c r="B24" s="75"/>
      <c r="C24" s="569" t="s">
        <v>73</v>
      </c>
      <c r="D24" s="570"/>
      <c r="E24" s="570"/>
      <c r="F24" s="570"/>
      <c r="G24" s="570"/>
      <c r="H24" s="570"/>
      <c r="I24" s="570"/>
      <c r="J24" s="570"/>
      <c r="K24" s="570"/>
      <c r="L24" s="570"/>
      <c r="M24" s="570"/>
      <c r="N24" s="570"/>
      <c r="O24" s="570"/>
      <c r="P24" s="570"/>
      <c r="Q24" s="570"/>
      <c r="R24" s="570"/>
      <c r="S24" s="570"/>
      <c r="T24" s="570"/>
      <c r="U24" s="570"/>
      <c r="V24" s="570"/>
      <c r="W24" s="570"/>
      <c r="X24" s="570"/>
      <c r="Y24" s="570"/>
      <c r="Z24" s="570"/>
      <c r="AA24" s="570"/>
      <c r="AB24" s="570"/>
      <c r="AC24" s="570"/>
      <c r="AD24" s="570"/>
      <c r="AE24" s="570"/>
      <c r="AF24" s="570"/>
      <c r="AG24" s="570"/>
      <c r="AH24" s="570"/>
      <c r="AI24" s="571"/>
      <c r="AJ24" s="38"/>
      <c r="AR24" s="25"/>
    </row>
    <row r="25" spans="1:53" ht="19.95" customHeight="1">
      <c r="A25" s="33"/>
      <c r="B25" s="73"/>
      <c r="C25" s="572" t="s">
        <v>74</v>
      </c>
      <c r="D25" s="573"/>
      <c r="E25" s="573"/>
      <c r="F25" s="573"/>
      <c r="G25" s="573"/>
      <c r="H25" s="573"/>
      <c r="I25" s="573"/>
      <c r="J25" s="573"/>
      <c r="K25" s="573"/>
      <c r="L25" s="573"/>
      <c r="M25" s="573"/>
      <c r="N25" s="573"/>
      <c r="O25" s="573"/>
      <c r="P25" s="573"/>
      <c r="Q25" s="573"/>
      <c r="R25" s="573"/>
      <c r="S25" s="573"/>
      <c r="T25" s="573"/>
      <c r="U25" s="573"/>
      <c r="V25" s="573"/>
      <c r="W25" s="573"/>
      <c r="X25" s="573"/>
      <c r="Y25" s="573"/>
      <c r="Z25" s="573"/>
      <c r="AA25" s="573"/>
      <c r="AB25" s="573"/>
      <c r="AC25" s="573"/>
      <c r="AD25" s="573"/>
      <c r="AE25" s="573"/>
      <c r="AF25" s="573"/>
      <c r="AG25" s="573"/>
      <c r="AH25" s="573"/>
      <c r="AI25" s="574"/>
      <c r="AJ25" s="38"/>
      <c r="AR25" s="25"/>
    </row>
    <row r="26" spans="1:53" ht="19.95" customHeight="1" thickBot="1">
      <c r="A26" s="33"/>
      <c r="B26" s="74"/>
      <c r="C26" s="572" t="s">
        <v>75</v>
      </c>
      <c r="D26" s="573"/>
      <c r="E26" s="573"/>
      <c r="F26" s="573"/>
      <c r="G26" s="573"/>
      <c r="H26" s="573"/>
      <c r="I26" s="573"/>
      <c r="J26" s="573"/>
      <c r="K26" s="573"/>
      <c r="L26" s="573"/>
      <c r="M26" s="573"/>
      <c r="N26" s="573"/>
      <c r="O26" s="573"/>
      <c r="P26" s="573"/>
      <c r="Q26" s="573"/>
      <c r="R26" s="573"/>
      <c r="S26" s="573"/>
      <c r="T26" s="573"/>
      <c r="U26" s="573"/>
      <c r="V26" s="573"/>
      <c r="W26" s="573"/>
      <c r="X26" s="573"/>
      <c r="Y26" s="573"/>
      <c r="Z26" s="573"/>
      <c r="AA26" s="573"/>
      <c r="AB26" s="573"/>
      <c r="AC26" s="573"/>
      <c r="AD26" s="573"/>
      <c r="AE26" s="573"/>
      <c r="AF26" s="573"/>
      <c r="AG26" s="573"/>
      <c r="AH26" s="573"/>
      <c r="AI26" s="574"/>
      <c r="AJ26" s="38"/>
      <c r="AR26" s="25"/>
    </row>
    <row r="27" spans="1:53" ht="19.95" customHeight="1" thickBot="1">
      <c r="A27" s="33"/>
      <c r="B27" s="349" t="s">
        <v>76</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95" customHeight="1" thickBot="1">
      <c r="A28" s="33"/>
      <c r="B28" s="349"/>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451" t="str">
        <f>IF(G4="","",IF(OR(AND(B30="✓",B31="✓",M32&lt;&gt;""),AND(B30="",B31="✓",M32&lt;&gt;""),AND(B30="✓",B31="",M32=""),),"○", "×"))</f>
        <v/>
      </c>
      <c r="AI28" s="452"/>
      <c r="AJ28" s="38"/>
      <c r="AR28" s="25"/>
    </row>
    <row r="29" spans="1:53" ht="21" customHeight="1" thickBot="1">
      <c r="A29" s="33"/>
      <c r="B29" s="624" t="s">
        <v>77</v>
      </c>
      <c r="C29" s="553"/>
      <c r="D29" s="553"/>
      <c r="E29" s="553"/>
      <c r="F29" s="553"/>
      <c r="G29" s="553"/>
      <c r="H29" s="553"/>
      <c r="I29" s="553"/>
      <c r="J29" s="553"/>
      <c r="K29" s="553"/>
      <c r="L29" s="553"/>
      <c r="M29" s="553"/>
      <c r="N29" s="553"/>
      <c r="O29" s="553"/>
      <c r="P29" s="553"/>
      <c r="Q29" s="553"/>
      <c r="R29" s="553"/>
      <c r="S29" s="553"/>
      <c r="T29" s="553"/>
      <c r="U29" s="553"/>
      <c r="V29" s="553"/>
      <c r="W29" s="553"/>
      <c r="X29" s="553"/>
      <c r="Y29" s="553"/>
      <c r="Z29" s="553"/>
      <c r="AA29" s="553"/>
      <c r="AB29" s="553"/>
      <c r="AC29" s="553"/>
      <c r="AD29" s="553"/>
      <c r="AE29" s="553"/>
      <c r="AF29" s="553"/>
      <c r="AG29" s="553"/>
      <c r="AH29" s="553"/>
      <c r="AI29" s="559"/>
      <c r="AJ29" s="38"/>
      <c r="AR29" s="25"/>
    </row>
    <row r="30" spans="1:53" ht="19.95" customHeight="1">
      <c r="A30" s="33"/>
      <c r="B30" s="75"/>
      <c r="C30" s="569" t="s">
        <v>78</v>
      </c>
      <c r="D30" s="570"/>
      <c r="E30" s="570"/>
      <c r="F30" s="570"/>
      <c r="G30" s="570"/>
      <c r="H30" s="570"/>
      <c r="I30" s="570"/>
      <c r="J30" s="570"/>
      <c r="K30" s="570"/>
      <c r="L30" s="570"/>
      <c r="M30" s="570"/>
      <c r="N30" s="570"/>
      <c r="O30" s="570"/>
      <c r="P30" s="570"/>
      <c r="Q30" s="570"/>
      <c r="R30" s="570"/>
      <c r="S30" s="570"/>
      <c r="T30" s="570"/>
      <c r="U30" s="570"/>
      <c r="V30" s="570"/>
      <c r="W30" s="570"/>
      <c r="X30" s="570"/>
      <c r="Y30" s="570"/>
      <c r="Z30" s="570"/>
      <c r="AA30" s="570"/>
      <c r="AB30" s="570"/>
      <c r="AC30" s="570"/>
      <c r="AD30" s="570"/>
      <c r="AE30" s="570"/>
      <c r="AF30" s="570"/>
      <c r="AG30" s="570"/>
      <c r="AH30" s="570"/>
      <c r="AI30" s="571"/>
      <c r="AJ30" s="38"/>
      <c r="AR30" s="25"/>
    </row>
    <row r="31" spans="1:53" ht="19.95" customHeight="1" thickBot="1">
      <c r="A31" s="33"/>
      <c r="B31" s="74"/>
      <c r="C31" s="625" t="s">
        <v>79</v>
      </c>
      <c r="D31" s="626"/>
      <c r="E31" s="626"/>
      <c r="F31" s="626"/>
      <c r="G31" s="626"/>
      <c r="H31" s="626"/>
      <c r="I31" s="626"/>
      <c r="J31" s="626"/>
      <c r="K31" s="626"/>
      <c r="L31" s="626"/>
      <c r="M31" s="626"/>
      <c r="N31" s="626"/>
      <c r="O31" s="626"/>
      <c r="P31" s="626"/>
      <c r="Q31" s="626"/>
      <c r="R31" s="626"/>
      <c r="S31" s="626"/>
      <c r="T31" s="626"/>
      <c r="U31" s="626"/>
      <c r="V31" s="626"/>
      <c r="W31" s="626"/>
      <c r="X31" s="626"/>
      <c r="Y31" s="626"/>
      <c r="Z31" s="626"/>
      <c r="AA31" s="626"/>
      <c r="AB31" s="626"/>
      <c r="AC31" s="626"/>
      <c r="AD31" s="626"/>
      <c r="AE31" s="626"/>
      <c r="AF31" s="626"/>
      <c r="AG31" s="626"/>
      <c r="AH31" s="626"/>
      <c r="AI31" s="627"/>
      <c r="AJ31" s="38"/>
      <c r="AR31" s="25"/>
    </row>
    <row r="32" spans="1:53" ht="29.4" customHeight="1" thickBot="1">
      <c r="A32" s="33"/>
      <c r="B32" s="628" t="s">
        <v>80</v>
      </c>
      <c r="C32" s="629"/>
      <c r="D32" s="629"/>
      <c r="E32" s="629"/>
      <c r="F32" s="629"/>
      <c r="G32" s="629"/>
      <c r="H32" s="629"/>
      <c r="I32" s="629"/>
      <c r="J32" s="629"/>
      <c r="K32" s="629"/>
      <c r="L32" s="630"/>
      <c r="M32" s="643"/>
      <c r="N32" s="644"/>
      <c r="O32" s="644"/>
      <c r="P32" s="644"/>
      <c r="Q32" s="644"/>
      <c r="R32" s="644"/>
      <c r="S32" s="644"/>
      <c r="T32" s="644"/>
      <c r="U32" s="644"/>
      <c r="V32" s="644"/>
      <c r="W32" s="644"/>
      <c r="X32" s="644"/>
      <c r="Y32" s="644"/>
      <c r="Z32" s="644"/>
      <c r="AA32" s="644"/>
      <c r="AB32" s="644"/>
      <c r="AC32" s="644"/>
      <c r="AD32" s="644"/>
      <c r="AE32" s="644"/>
      <c r="AF32" s="644"/>
      <c r="AG32" s="644"/>
      <c r="AH32" s="644"/>
      <c r="AI32" s="645"/>
      <c r="AJ32" s="38"/>
      <c r="AR32" s="25"/>
    </row>
    <row r="33" spans="1:48" ht="100.2" customHeight="1">
      <c r="A33" s="33"/>
      <c r="B33" s="622" t="s">
        <v>2486</v>
      </c>
      <c r="C33" s="622"/>
      <c r="D33" s="622"/>
      <c r="E33" s="622"/>
      <c r="F33" s="622"/>
      <c r="G33" s="622"/>
      <c r="H33" s="622"/>
      <c r="I33" s="622"/>
      <c r="J33" s="622"/>
      <c r="K33" s="622"/>
      <c r="L33" s="622"/>
      <c r="M33" s="622"/>
      <c r="N33" s="622"/>
      <c r="O33" s="622"/>
      <c r="P33" s="622"/>
      <c r="Q33" s="622"/>
      <c r="R33" s="622"/>
      <c r="S33" s="622"/>
      <c r="T33" s="622"/>
      <c r="U33" s="622"/>
      <c r="V33" s="622"/>
      <c r="W33" s="622"/>
      <c r="X33" s="622"/>
      <c r="Y33" s="622"/>
      <c r="Z33" s="622"/>
      <c r="AA33" s="622"/>
      <c r="AB33" s="622"/>
      <c r="AC33" s="622"/>
      <c r="AD33" s="622"/>
      <c r="AE33" s="622"/>
      <c r="AF33" s="622"/>
      <c r="AG33" s="622"/>
      <c r="AH33" s="622"/>
      <c r="AI33" s="622"/>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1" t="s">
        <v>81</v>
      </c>
      <c r="B35" s="181"/>
      <c r="C35" s="181"/>
      <c r="D35" s="181"/>
      <c r="E35" s="181"/>
      <c r="F35" s="181"/>
      <c r="G35" s="181"/>
      <c r="H35" s="181"/>
      <c r="I35" s="181"/>
      <c r="J35" s="181"/>
      <c r="K35" s="181"/>
      <c r="L35" s="181"/>
      <c r="M35" s="181"/>
      <c r="N35" s="181"/>
      <c r="O35" s="181"/>
      <c r="P35" s="181"/>
      <c r="Q35" s="181"/>
      <c r="R35" s="181"/>
      <c r="S35" s="181"/>
      <c r="T35" s="181"/>
      <c r="U35" s="181"/>
      <c r="V35" s="181"/>
      <c r="W35" s="181"/>
      <c r="X35" s="181"/>
      <c r="Y35" s="181"/>
      <c r="Z35" s="181"/>
      <c r="AA35" s="181"/>
      <c r="AB35" s="181"/>
      <c r="AC35" s="181"/>
      <c r="AD35" s="181"/>
      <c r="AE35" s="181"/>
      <c r="AF35" s="181"/>
      <c r="AG35" s="181"/>
      <c r="AH35" s="181"/>
      <c r="AI35" s="181"/>
      <c r="AJ35" s="33"/>
    </row>
    <row r="36" spans="1:48" ht="17.25" customHeight="1" thickBot="1">
      <c r="A36" s="579" t="s">
        <v>82</v>
      </c>
      <c r="B36" s="579"/>
      <c r="C36" s="579"/>
      <c r="D36" s="579"/>
      <c r="E36" s="579"/>
      <c r="F36" s="579"/>
      <c r="G36" s="579"/>
      <c r="H36" s="579"/>
      <c r="I36" s="579"/>
      <c r="J36" s="579"/>
      <c r="K36" s="579"/>
      <c r="L36" s="579"/>
      <c r="M36" s="579"/>
      <c r="N36" s="579"/>
      <c r="O36" s="579"/>
      <c r="P36" s="579"/>
      <c r="Q36" s="579"/>
      <c r="R36" s="579"/>
      <c r="S36" s="579"/>
      <c r="T36" s="579"/>
      <c r="U36" s="579"/>
      <c r="V36" s="579"/>
      <c r="W36" s="579"/>
      <c r="X36" s="579"/>
      <c r="Y36" s="579"/>
      <c r="Z36" s="579"/>
      <c r="AA36" s="579"/>
      <c r="AB36" s="579"/>
      <c r="AC36" s="579"/>
      <c r="AD36" s="579"/>
      <c r="AE36" s="579"/>
      <c r="AF36" s="579"/>
      <c r="AG36" s="580"/>
      <c r="AH36" s="636" t="str" cm="1">
        <f t="array" ref="AH36">IF(G4="", "", IF(PRODUCT((A38:A44="✓")*1)=1,"○","×"))</f>
        <v/>
      </c>
      <c r="AI36" s="637"/>
      <c r="AJ36" s="30"/>
      <c r="AK36" s="633" t="s">
        <v>83</v>
      </c>
      <c r="AL36" s="634"/>
      <c r="AM36" s="634"/>
      <c r="AN36" s="634"/>
      <c r="AO36" s="634"/>
      <c r="AP36" s="634"/>
      <c r="AQ36" s="634"/>
      <c r="AR36" s="634"/>
      <c r="AS36" s="634"/>
      <c r="AT36" s="634"/>
      <c r="AU36" s="634"/>
      <c r="AV36" s="635"/>
    </row>
    <row r="37" spans="1:48" ht="14.25" customHeight="1" thickBot="1">
      <c r="A37" s="581" t="s">
        <v>84</v>
      </c>
      <c r="B37" s="582"/>
      <c r="C37" s="582"/>
      <c r="D37" s="582"/>
      <c r="E37" s="582"/>
      <c r="F37" s="582"/>
      <c r="G37" s="582"/>
      <c r="H37" s="582"/>
      <c r="I37" s="582"/>
      <c r="J37" s="582"/>
      <c r="K37" s="582"/>
      <c r="L37" s="582"/>
      <c r="M37" s="582"/>
      <c r="N37" s="582"/>
      <c r="O37" s="582"/>
      <c r="P37" s="582"/>
      <c r="Q37" s="582"/>
      <c r="R37" s="582"/>
      <c r="S37" s="582"/>
      <c r="T37" s="582"/>
      <c r="U37" s="582"/>
      <c r="V37" s="582"/>
      <c r="W37" s="582"/>
      <c r="X37" s="582"/>
      <c r="Y37" s="582"/>
      <c r="Z37" s="583"/>
      <c r="AA37" s="638" t="s">
        <v>85</v>
      </c>
      <c r="AB37" s="639"/>
      <c r="AC37" s="639"/>
      <c r="AD37" s="639"/>
      <c r="AE37" s="639"/>
      <c r="AF37" s="639"/>
      <c r="AG37" s="639"/>
      <c r="AH37" s="639"/>
      <c r="AI37" s="640"/>
      <c r="AJ37" s="33"/>
      <c r="AL37" s="26"/>
    </row>
    <row r="38" spans="1:48" ht="19.95" customHeight="1">
      <c r="A38" s="75"/>
      <c r="B38" s="555" t="s">
        <v>86</v>
      </c>
      <c r="C38" s="556"/>
      <c r="D38" s="556"/>
      <c r="E38" s="556"/>
      <c r="F38" s="556"/>
      <c r="G38" s="556"/>
      <c r="H38" s="556"/>
      <c r="I38" s="556"/>
      <c r="J38" s="556"/>
      <c r="K38" s="556"/>
      <c r="L38" s="556"/>
      <c r="M38" s="556"/>
      <c r="N38" s="556"/>
      <c r="O38" s="556"/>
      <c r="P38" s="556"/>
      <c r="Q38" s="556"/>
      <c r="R38" s="556"/>
      <c r="S38" s="556"/>
      <c r="T38" s="556"/>
      <c r="U38" s="556"/>
      <c r="V38" s="556"/>
      <c r="W38" s="556"/>
      <c r="X38" s="556"/>
      <c r="Y38" s="556"/>
      <c r="Z38" s="557"/>
      <c r="AA38" s="560" t="s">
        <v>87</v>
      </c>
      <c r="AB38" s="561"/>
      <c r="AC38" s="561"/>
      <c r="AD38" s="561"/>
      <c r="AE38" s="561"/>
      <c r="AF38" s="561"/>
      <c r="AG38" s="561"/>
      <c r="AH38" s="561"/>
      <c r="AI38" s="562"/>
      <c r="AJ38" s="40"/>
    </row>
    <row r="39" spans="1:48" ht="19.95" customHeight="1">
      <c r="A39" s="73"/>
      <c r="B39" s="555" t="s">
        <v>88</v>
      </c>
      <c r="C39" s="556"/>
      <c r="D39" s="556"/>
      <c r="E39" s="556"/>
      <c r="F39" s="556"/>
      <c r="G39" s="556"/>
      <c r="H39" s="556"/>
      <c r="I39" s="556"/>
      <c r="J39" s="556"/>
      <c r="K39" s="556"/>
      <c r="L39" s="556"/>
      <c r="M39" s="556"/>
      <c r="N39" s="556"/>
      <c r="O39" s="556"/>
      <c r="P39" s="556"/>
      <c r="Q39" s="556"/>
      <c r="R39" s="556"/>
      <c r="S39" s="556"/>
      <c r="T39" s="556"/>
      <c r="U39" s="556"/>
      <c r="V39" s="556"/>
      <c r="W39" s="556"/>
      <c r="X39" s="556"/>
      <c r="Y39" s="556"/>
      <c r="Z39" s="557"/>
      <c r="AA39" s="563" t="s">
        <v>87</v>
      </c>
      <c r="AB39" s="564"/>
      <c r="AC39" s="564"/>
      <c r="AD39" s="564"/>
      <c r="AE39" s="564"/>
      <c r="AF39" s="564"/>
      <c r="AG39" s="564"/>
      <c r="AH39" s="564"/>
      <c r="AI39" s="565"/>
      <c r="AJ39" s="40"/>
    </row>
    <row r="40" spans="1:48" ht="30" customHeight="1">
      <c r="A40" s="73"/>
      <c r="B40" s="566" t="s">
        <v>89</v>
      </c>
      <c r="C40" s="567"/>
      <c r="D40" s="567"/>
      <c r="E40" s="567"/>
      <c r="F40" s="567"/>
      <c r="G40" s="567"/>
      <c r="H40" s="567"/>
      <c r="I40" s="567"/>
      <c r="J40" s="567"/>
      <c r="K40" s="567"/>
      <c r="L40" s="567"/>
      <c r="M40" s="567"/>
      <c r="N40" s="567"/>
      <c r="O40" s="567"/>
      <c r="P40" s="567"/>
      <c r="Q40" s="567"/>
      <c r="R40" s="567"/>
      <c r="S40" s="567"/>
      <c r="T40" s="567"/>
      <c r="U40" s="567"/>
      <c r="V40" s="567"/>
      <c r="W40" s="567"/>
      <c r="X40" s="567"/>
      <c r="Y40" s="567"/>
      <c r="Z40" s="568"/>
      <c r="AA40" s="563" t="s">
        <v>90</v>
      </c>
      <c r="AB40" s="564"/>
      <c r="AC40" s="564"/>
      <c r="AD40" s="564"/>
      <c r="AE40" s="564"/>
      <c r="AF40" s="564"/>
      <c r="AG40" s="564"/>
      <c r="AH40" s="564"/>
      <c r="AI40" s="565"/>
      <c r="AJ40" s="30"/>
    </row>
    <row r="41" spans="1:48" ht="30" customHeight="1">
      <c r="A41" s="73"/>
      <c r="B41" s="555" t="s">
        <v>91</v>
      </c>
      <c r="C41" s="556"/>
      <c r="D41" s="556"/>
      <c r="E41" s="556"/>
      <c r="F41" s="556"/>
      <c r="G41" s="556"/>
      <c r="H41" s="556"/>
      <c r="I41" s="556"/>
      <c r="J41" s="556"/>
      <c r="K41" s="556"/>
      <c r="L41" s="556"/>
      <c r="M41" s="556"/>
      <c r="N41" s="556"/>
      <c r="O41" s="556"/>
      <c r="P41" s="556"/>
      <c r="Q41" s="556"/>
      <c r="R41" s="556"/>
      <c r="S41" s="556"/>
      <c r="T41" s="556"/>
      <c r="U41" s="556"/>
      <c r="V41" s="556"/>
      <c r="W41" s="556"/>
      <c r="X41" s="556"/>
      <c r="Y41" s="556"/>
      <c r="Z41" s="557"/>
      <c r="AA41" s="560" t="s">
        <v>87</v>
      </c>
      <c r="AB41" s="561"/>
      <c r="AC41" s="561"/>
      <c r="AD41" s="561"/>
      <c r="AE41" s="561"/>
      <c r="AF41" s="561"/>
      <c r="AG41" s="561"/>
      <c r="AH41" s="561"/>
      <c r="AI41" s="562"/>
      <c r="AJ41" s="30"/>
      <c r="AK41" s="26"/>
    </row>
    <row r="42" spans="1:48" ht="30" customHeight="1">
      <c r="A42" s="73"/>
      <c r="B42" s="555" t="s">
        <v>92</v>
      </c>
      <c r="C42" s="556"/>
      <c r="D42" s="556"/>
      <c r="E42" s="556"/>
      <c r="F42" s="556"/>
      <c r="G42" s="556"/>
      <c r="H42" s="556"/>
      <c r="I42" s="556"/>
      <c r="J42" s="556"/>
      <c r="K42" s="556"/>
      <c r="L42" s="556"/>
      <c r="M42" s="556"/>
      <c r="N42" s="556"/>
      <c r="O42" s="556"/>
      <c r="P42" s="556"/>
      <c r="Q42" s="556"/>
      <c r="R42" s="556"/>
      <c r="S42" s="556"/>
      <c r="T42" s="556"/>
      <c r="U42" s="556"/>
      <c r="V42" s="556"/>
      <c r="W42" s="556"/>
      <c r="X42" s="556"/>
      <c r="Y42" s="556"/>
      <c r="Z42" s="557"/>
      <c r="AA42" s="563" t="s">
        <v>93</v>
      </c>
      <c r="AB42" s="564"/>
      <c r="AC42" s="564"/>
      <c r="AD42" s="564"/>
      <c r="AE42" s="564"/>
      <c r="AF42" s="564"/>
      <c r="AG42" s="564"/>
      <c r="AH42" s="564"/>
      <c r="AI42" s="565"/>
      <c r="AJ42" s="30"/>
      <c r="AK42" s="26"/>
      <c r="AL42" s="27"/>
    </row>
    <row r="43" spans="1:48" ht="19.95" customHeight="1">
      <c r="A43" s="73"/>
      <c r="B43" s="566" t="s">
        <v>94</v>
      </c>
      <c r="C43" s="567"/>
      <c r="D43" s="567"/>
      <c r="E43" s="567"/>
      <c r="F43" s="567"/>
      <c r="G43" s="567"/>
      <c r="H43" s="567"/>
      <c r="I43" s="567"/>
      <c r="J43" s="567"/>
      <c r="K43" s="567"/>
      <c r="L43" s="567"/>
      <c r="M43" s="567"/>
      <c r="N43" s="567"/>
      <c r="O43" s="567"/>
      <c r="P43" s="567"/>
      <c r="Q43" s="567"/>
      <c r="R43" s="567"/>
      <c r="S43" s="567"/>
      <c r="T43" s="567"/>
      <c r="U43" s="567"/>
      <c r="V43" s="567"/>
      <c r="W43" s="567"/>
      <c r="X43" s="567"/>
      <c r="Y43" s="567"/>
      <c r="Z43" s="568"/>
      <c r="AA43" s="560" t="s">
        <v>95</v>
      </c>
      <c r="AB43" s="561"/>
      <c r="AC43" s="561"/>
      <c r="AD43" s="561"/>
      <c r="AE43" s="561"/>
      <c r="AF43" s="561"/>
      <c r="AG43" s="561"/>
      <c r="AH43" s="561"/>
      <c r="AI43" s="562"/>
      <c r="AJ43" s="30"/>
      <c r="AK43" s="26"/>
      <c r="AL43" s="27"/>
    </row>
    <row r="44" spans="1:48" ht="19.95" customHeight="1" thickBot="1">
      <c r="A44" s="76"/>
      <c r="B44" s="558" t="s">
        <v>96</v>
      </c>
      <c r="C44" s="553"/>
      <c r="D44" s="553"/>
      <c r="E44" s="553"/>
      <c r="F44" s="553"/>
      <c r="G44" s="553"/>
      <c r="H44" s="553"/>
      <c r="I44" s="553"/>
      <c r="J44" s="553"/>
      <c r="K44" s="553"/>
      <c r="L44" s="553"/>
      <c r="M44" s="553"/>
      <c r="N44" s="553"/>
      <c r="O44" s="553"/>
      <c r="P44" s="553"/>
      <c r="Q44" s="553"/>
      <c r="R44" s="553"/>
      <c r="S44" s="553"/>
      <c r="T44" s="553"/>
      <c r="U44" s="553"/>
      <c r="V44" s="553"/>
      <c r="W44" s="553"/>
      <c r="X44" s="553"/>
      <c r="Y44" s="553"/>
      <c r="Z44" s="559"/>
      <c r="AA44" s="560" t="s">
        <v>87</v>
      </c>
      <c r="AB44" s="561"/>
      <c r="AC44" s="561"/>
      <c r="AD44" s="561"/>
      <c r="AE44" s="561"/>
      <c r="AF44" s="561"/>
      <c r="AG44" s="561"/>
      <c r="AH44" s="561"/>
      <c r="AI44" s="562"/>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97</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98</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2" t="s">
        <v>99</v>
      </c>
      <c r="B49" s="183"/>
      <c r="C49" s="183"/>
      <c r="D49" s="183"/>
      <c r="E49" s="183"/>
      <c r="F49" s="183"/>
      <c r="G49" s="183"/>
      <c r="H49" s="183"/>
      <c r="I49" s="183"/>
      <c r="J49" s="183"/>
      <c r="K49" s="183"/>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3"/>
      <c r="AJ49" s="184"/>
      <c r="BA49" s="46" t="s">
        <v>100</v>
      </c>
    </row>
    <row r="50" spans="1:53" ht="13.95" customHeight="1">
      <c r="A50" s="347" t="s">
        <v>101</v>
      </c>
      <c r="B50" s="348"/>
      <c r="C50" s="348"/>
      <c r="D50" s="348"/>
      <c r="E50" s="348"/>
      <c r="F50" s="348"/>
      <c r="G50" s="348"/>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584" t="str">
        <f>IF(G4="","",AH14)</f>
        <v/>
      </c>
      <c r="AF50" s="585"/>
      <c r="AG50" s="585"/>
      <c r="AH50" s="585"/>
      <c r="AI50" s="585"/>
      <c r="AJ50" s="586"/>
      <c r="BA50" s="46">
        <f>COUNTIF(A53:AJ55, "×")</f>
        <v>0</v>
      </c>
    </row>
    <row r="51" spans="1:53" ht="15" customHeight="1">
      <c r="A51" s="347" t="s">
        <v>102</v>
      </c>
      <c r="B51" s="348"/>
      <c r="C51" s="348"/>
      <c r="D51" s="348"/>
      <c r="E51" s="348"/>
      <c r="F51" s="348"/>
      <c r="G51" s="348"/>
      <c r="H51" s="348"/>
      <c r="I51" s="348"/>
      <c r="J51" s="348"/>
      <c r="K51" s="348"/>
      <c r="L51" s="348"/>
      <c r="M51" s="348"/>
      <c r="N51" s="348"/>
      <c r="O51" s="348"/>
      <c r="P51" s="348"/>
      <c r="Q51" s="348"/>
      <c r="R51" s="348"/>
      <c r="S51" s="348"/>
      <c r="T51" s="348"/>
      <c r="U51" s="348"/>
      <c r="V51" s="348"/>
      <c r="W51" s="348"/>
      <c r="X51" s="348"/>
      <c r="Y51" s="348"/>
      <c r="Z51" s="348"/>
      <c r="AA51" s="348"/>
      <c r="AB51" s="348"/>
      <c r="AC51" s="348"/>
      <c r="AD51" s="348"/>
      <c r="AE51" s="584" t="str">
        <f>IF(G4="","",AH18)</f>
        <v/>
      </c>
      <c r="AF51" s="585"/>
      <c r="AG51" s="585"/>
      <c r="AH51" s="585"/>
      <c r="AI51" s="585"/>
      <c r="AJ51" s="586"/>
    </row>
    <row r="52" spans="1:53">
      <c r="A52" s="347" t="s">
        <v>103</v>
      </c>
      <c r="B52" s="348"/>
      <c r="C52" s="348"/>
      <c r="D52" s="348"/>
      <c r="E52" s="348"/>
      <c r="F52" s="348"/>
      <c r="G52" s="348"/>
      <c r="H52" s="348"/>
      <c r="I52" s="348"/>
      <c r="J52" s="348"/>
      <c r="K52" s="348"/>
      <c r="L52" s="348"/>
      <c r="M52" s="348"/>
      <c r="N52" s="348"/>
      <c r="O52" s="348"/>
      <c r="P52" s="348"/>
      <c r="Q52" s="348"/>
      <c r="R52" s="348"/>
      <c r="S52" s="348"/>
      <c r="T52" s="348"/>
      <c r="U52" s="348"/>
      <c r="V52" s="348"/>
      <c r="W52" s="348"/>
      <c r="X52" s="348"/>
      <c r="Y52" s="348"/>
      <c r="Z52" s="348"/>
      <c r="AA52" s="348"/>
      <c r="AB52" s="348"/>
      <c r="AC52" s="348"/>
      <c r="AD52" s="348"/>
      <c r="AE52" s="584" t="str">
        <f>IF(G4="","",IF(AND(AH22&lt;&gt;"×",AH23&lt;&gt;"×"),"○","×"))</f>
        <v/>
      </c>
      <c r="AF52" s="585"/>
      <c r="AG52" s="585"/>
      <c r="AH52" s="585"/>
      <c r="AI52" s="585"/>
      <c r="AJ52" s="586"/>
    </row>
    <row r="53" spans="1:53" ht="13.95" customHeight="1">
      <c r="A53" s="347" t="s">
        <v>104</v>
      </c>
      <c r="B53" s="348"/>
      <c r="C53" s="348"/>
      <c r="D53" s="348"/>
      <c r="E53" s="348"/>
      <c r="F53" s="348"/>
      <c r="G53" s="348"/>
      <c r="H53" s="348"/>
      <c r="I53" s="348"/>
      <c r="J53" s="348"/>
      <c r="K53" s="348"/>
      <c r="L53" s="348"/>
      <c r="M53" s="348"/>
      <c r="N53" s="348"/>
      <c r="O53" s="348"/>
      <c r="P53" s="348"/>
      <c r="Q53" s="348"/>
      <c r="R53" s="348"/>
      <c r="S53" s="348"/>
      <c r="T53" s="348"/>
      <c r="U53" s="348"/>
      <c r="V53" s="348"/>
      <c r="W53" s="348"/>
      <c r="X53" s="348"/>
      <c r="Y53" s="348"/>
      <c r="Z53" s="348"/>
      <c r="AA53" s="348"/>
      <c r="AB53" s="348"/>
      <c r="AC53" s="348"/>
      <c r="AD53" s="348"/>
      <c r="AE53" s="584" t="str">
        <f>IF(G4="","",AH28)</f>
        <v/>
      </c>
      <c r="AF53" s="585"/>
      <c r="AG53" s="585"/>
      <c r="AH53" s="585"/>
      <c r="AI53" s="585"/>
      <c r="AJ53" s="586"/>
    </row>
    <row r="54" spans="1:53" ht="15" customHeight="1">
      <c r="A54" s="182" t="s">
        <v>105</v>
      </c>
      <c r="B54" s="183"/>
      <c r="C54" s="183"/>
      <c r="D54" s="183"/>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3"/>
      <c r="AD54" s="183"/>
      <c r="AE54" s="183"/>
      <c r="AF54" s="183"/>
      <c r="AG54" s="183"/>
      <c r="AH54" s="183"/>
      <c r="AI54" s="183"/>
      <c r="AJ54" s="184"/>
    </row>
    <row r="55" spans="1:53">
      <c r="A55" s="347" t="s">
        <v>106</v>
      </c>
      <c r="B55" s="348"/>
      <c r="C55" s="348"/>
      <c r="D55" s="348"/>
      <c r="E55" s="348"/>
      <c r="F55" s="348"/>
      <c r="G55" s="348"/>
      <c r="H55" s="348"/>
      <c r="I55" s="348"/>
      <c r="J55" s="348"/>
      <c r="K55" s="348"/>
      <c r="L55" s="348"/>
      <c r="M55" s="348"/>
      <c r="N55" s="348"/>
      <c r="O55" s="348"/>
      <c r="P55" s="348"/>
      <c r="Q55" s="348"/>
      <c r="R55" s="348"/>
      <c r="S55" s="348"/>
      <c r="T55" s="348"/>
      <c r="U55" s="348"/>
      <c r="V55" s="348"/>
      <c r="W55" s="348"/>
      <c r="X55" s="348"/>
      <c r="Y55" s="348"/>
      <c r="Z55" s="348"/>
      <c r="AA55" s="348"/>
      <c r="AB55" s="348"/>
      <c r="AC55" s="348"/>
      <c r="AD55" s="432"/>
      <c r="AE55" s="584" t="str">
        <f>AH36</f>
        <v/>
      </c>
      <c r="AF55" s="585"/>
      <c r="AG55" s="585"/>
      <c r="AH55" s="585"/>
      <c r="AI55" s="585"/>
      <c r="AJ55" s="586"/>
    </row>
    <row r="56" spans="1:53" ht="14.4" customHeight="1">
      <c r="A56" s="58"/>
      <c r="B56" s="58"/>
      <c r="C56" s="59"/>
      <c r="D56" s="59"/>
      <c r="E56" s="59"/>
      <c r="F56" s="59"/>
      <c r="G56" s="59"/>
      <c r="H56" s="60"/>
      <c r="I56" s="60"/>
      <c r="J56" s="60"/>
      <c r="K56" s="60"/>
      <c r="L56" s="60"/>
      <c r="M56" s="60"/>
      <c r="N56" s="60"/>
      <c r="O56" s="60"/>
      <c r="P56" s="60"/>
      <c r="Q56" s="60"/>
      <c r="R56" s="60"/>
      <c r="S56" s="60"/>
      <c r="T56" s="61"/>
      <c r="U56" s="61"/>
      <c r="V56" s="61"/>
      <c r="W56" s="61"/>
      <c r="X56" s="61"/>
      <c r="Y56" s="61"/>
      <c r="Z56" s="61"/>
      <c r="AA56" s="61"/>
      <c r="AB56" s="61"/>
      <c r="AC56" s="61"/>
      <c r="AD56" s="61"/>
      <c r="AE56" s="61"/>
      <c r="AF56" s="61"/>
      <c r="AG56" s="61"/>
      <c r="AH56" s="61"/>
      <c r="AI56" s="61"/>
      <c r="AJ56" s="61"/>
    </row>
    <row r="57" spans="1:53" s="32" customFormat="1" ht="29.4" customHeight="1">
      <c r="A57"/>
      <c r="B57"/>
      <c r="C57"/>
      <c r="D57"/>
      <c r="E57"/>
      <c r="F57"/>
      <c r="G57"/>
      <c r="H57"/>
      <c r="I57"/>
      <c r="J57"/>
      <c r="K57"/>
      <c r="L57"/>
      <c r="M57"/>
      <c r="N57"/>
      <c r="O57"/>
      <c r="P57"/>
      <c r="Q57"/>
      <c r="R57"/>
      <c r="S57"/>
      <c r="T57"/>
      <c r="U57"/>
      <c r="V57"/>
      <c r="W57"/>
      <c r="X57"/>
      <c r="Y57"/>
      <c r="Z57"/>
      <c r="AA57"/>
      <c r="AB57"/>
      <c r="AC57"/>
      <c r="AD57"/>
      <c r="AE57"/>
      <c r="AF57"/>
      <c r="AG57"/>
      <c r="AH57"/>
      <c r="AI57"/>
      <c r="AJ57"/>
    </row>
    <row r="58" spans="1:53" ht="13.95" customHeight="1"/>
    <row r="59" spans="1:53" ht="13.95" customHeight="1"/>
    <row r="60" spans="1:53" ht="13.95"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row>
    <row r="61" spans="1:53" ht="13.95" customHeight="1"/>
    <row r="62" spans="1:53" ht="13.95" customHeight="1"/>
    <row r="63" spans="1:53" ht="13.95" customHeight="1">
      <c r="A63" s="550"/>
      <c r="B63" s="550"/>
      <c r="C63" s="548"/>
      <c r="D63" s="548"/>
      <c r="E63" s="548"/>
      <c r="F63" s="548"/>
      <c r="G63" s="548"/>
      <c r="H63" s="549"/>
      <c r="I63" s="549"/>
      <c r="J63" s="549"/>
      <c r="K63" s="549"/>
      <c r="L63" s="549"/>
      <c r="M63" s="549"/>
      <c r="N63" s="549"/>
      <c r="O63" s="549"/>
      <c r="P63" s="549"/>
      <c r="Q63" s="549"/>
      <c r="R63" s="549"/>
      <c r="S63" s="549"/>
      <c r="T63" s="575"/>
      <c r="U63" s="575"/>
      <c r="V63" s="575"/>
      <c r="W63" s="575"/>
      <c r="X63" s="575"/>
      <c r="Y63" s="575"/>
      <c r="Z63" s="575"/>
      <c r="AA63" s="575"/>
      <c r="AB63" s="575"/>
      <c r="AC63" s="575"/>
      <c r="AD63" s="575"/>
      <c r="AE63" s="61"/>
      <c r="AF63" s="61"/>
      <c r="AG63" s="61"/>
      <c r="AH63" s="61"/>
      <c r="AI63" s="61"/>
      <c r="AJ63" s="61"/>
    </row>
    <row r="64" spans="1:53" ht="13.95" customHeight="1">
      <c r="A64" s="550"/>
      <c r="B64" s="550"/>
      <c r="C64" s="548"/>
      <c r="D64" s="548"/>
      <c r="E64" s="548"/>
      <c r="F64" s="548"/>
      <c r="G64" s="548"/>
      <c r="H64" s="549"/>
      <c r="I64" s="549"/>
      <c r="J64" s="549"/>
      <c r="K64" s="549"/>
      <c r="L64" s="549"/>
      <c r="M64" s="549"/>
      <c r="N64" s="549"/>
      <c r="O64" s="549"/>
      <c r="P64" s="549"/>
      <c r="Q64" s="549"/>
      <c r="R64" s="549"/>
      <c r="S64" s="549"/>
      <c r="T64" s="575"/>
      <c r="U64" s="575"/>
      <c r="V64" s="575"/>
      <c r="W64" s="575"/>
      <c r="X64" s="575"/>
      <c r="Y64" s="575"/>
      <c r="Z64" s="575"/>
      <c r="AA64" s="575"/>
      <c r="AB64" s="575"/>
      <c r="AC64" s="575"/>
      <c r="AD64" s="575"/>
      <c r="AE64" s="61"/>
      <c r="AF64" s="61"/>
      <c r="AG64" s="61"/>
      <c r="AH64" s="61"/>
      <c r="AI64" s="61"/>
      <c r="AJ64" s="61"/>
    </row>
    <row r="65" spans="1:36" ht="13.95" customHeight="1">
      <c r="A65" s="550"/>
      <c r="B65" s="550"/>
      <c r="C65" s="548"/>
      <c r="D65" s="548"/>
      <c r="E65" s="548"/>
      <c r="F65" s="548"/>
      <c r="G65" s="548"/>
      <c r="H65" s="549"/>
      <c r="I65" s="549"/>
      <c r="J65" s="549"/>
      <c r="K65" s="549"/>
      <c r="L65" s="549"/>
      <c r="M65" s="549"/>
      <c r="N65" s="549"/>
      <c r="O65" s="549"/>
      <c r="P65" s="549"/>
      <c r="Q65" s="549"/>
      <c r="R65" s="549"/>
      <c r="S65" s="549"/>
      <c r="T65" s="575"/>
      <c r="U65" s="575"/>
      <c r="V65" s="575"/>
      <c r="W65" s="575"/>
      <c r="X65" s="575"/>
      <c r="Y65" s="575"/>
      <c r="Z65" s="575"/>
      <c r="AA65" s="575"/>
      <c r="AB65" s="575"/>
      <c r="AC65" s="575"/>
      <c r="AD65" s="575"/>
      <c r="AE65" s="61"/>
      <c r="AF65" s="61"/>
      <c r="AG65" s="61"/>
      <c r="AH65" s="61"/>
      <c r="AI65" s="61"/>
      <c r="AJ65" s="61"/>
    </row>
    <row r="66" spans="1:36" ht="13.95" customHeight="1">
      <c r="A66" s="550"/>
      <c r="B66" s="550"/>
      <c r="C66" s="548"/>
      <c r="D66" s="548"/>
      <c r="E66" s="548"/>
      <c r="F66" s="548"/>
      <c r="G66" s="548"/>
      <c r="H66" s="549"/>
      <c r="I66" s="549"/>
      <c r="J66" s="549"/>
      <c r="K66" s="549"/>
      <c r="L66" s="549"/>
      <c r="M66" s="549"/>
      <c r="N66" s="549"/>
      <c r="O66" s="549"/>
      <c r="P66" s="549"/>
      <c r="Q66" s="549"/>
      <c r="R66" s="549"/>
      <c r="S66" s="549"/>
      <c r="T66" s="575"/>
      <c r="U66" s="575"/>
      <c r="V66" s="575"/>
      <c r="W66" s="575"/>
      <c r="X66" s="575"/>
      <c r="Y66" s="575"/>
      <c r="Z66" s="575"/>
      <c r="AA66" s="575"/>
      <c r="AB66" s="575"/>
      <c r="AC66" s="575"/>
      <c r="AD66" s="575"/>
      <c r="AE66" s="61"/>
      <c r="AF66" s="61"/>
      <c r="AG66" s="61"/>
      <c r="AH66" s="61"/>
      <c r="AI66" s="61"/>
      <c r="AJ66" s="61"/>
    </row>
    <row r="67" spans="1:36" ht="13.95" customHeight="1">
      <c r="A67" s="550"/>
      <c r="B67" s="550"/>
      <c r="C67" s="548"/>
      <c r="D67" s="548"/>
      <c r="E67" s="548"/>
      <c r="F67" s="548"/>
      <c r="G67" s="548"/>
      <c r="H67" s="549"/>
      <c r="I67" s="549"/>
      <c r="J67" s="549"/>
      <c r="K67" s="549"/>
      <c r="L67" s="549"/>
      <c r="M67" s="549"/>
      <c r="N67" s="549"/>
      <c r="O67" s="549"/>
      <c r="P67" s="549"/>
      <c r="Q67" s="549"/>
      <c r="R67" s="549"/>
      <c r="S67" s="549"/>
      <c r="T67" s="575"/>
      <c r="U67" s="575"/>
      <c r="V67" s="575"/>
      <c r="W67" s="575"/>
      <c r="X67" s="575"/>
      <c r="Y67" s="575"/>
      <c r="Z67" s="575"/>
      <c r="AA67" s="575"/>
      <c r="AB67" s="575"/>
      <c r="AC67" s="575"/>
      <c r="AD67" s="575"/>
      <c r="AE67" s="61"/>
      <c r="AF67" s="61"/>
      <c r="AG67" s="61"/>
      <c r="AH67" s="61"/>
      <c r="AI67" s="61"/>
      <c r="AJ67" s="61"/>
    </row>
    <row r="68" spans="1:36" ht="13.95" customHeight="1">
      <c r="A68" s="550"/>
      <c r="B68" s="550"/>
      <c r="C68" s="548"/>
      <c r="D68" s="548"/>
      <c r="E68" s="548"/>
      <c r="F68" s="548"/>
      <c r="G68" s="548"/>
      <c r="H68" s="549"/>
      <c r="I68" s="549"/>
      <c r="J68" s="549"/>
      <c r="K68" s="549"/>
      <c r="L68" s="549"/>
      <c r="M68" s="549"/>
      <c r="N68" s="549"/>
      <c r="O68" s="549"/>
      <c r="P68" s="549"/>
      <c r="Q68" s="549"/>
      <c r="R68" s="549"/>
      <c r="S68" s="549"/>
      <c r="T68" s="575"/>
      <c r="U68" s="575"/>
      <c r="V68" s="575"/>
      <c r="W68" s="575"/>
      <c r="X68" s="575"/>
      <c r="Y68" s="575"/>
      <c r="Z68" s="575"/>
      <c r="AA68" s="575"/>
      <c r="AB68" s="575"/>
      <c r="AC68" s="575"/>
      <c r="AD68" s="575"/>
      <c r="AE68" s="61"/>
      <c r="AF68" s="61"/>
      <c r="AG68" s="61"/>
      <c r="AH68" s="61"/>
      <c r="AI68" s="61"/>
      <c r="AJ68" s="61"/>
    </row>
    <row r="69" spans="1:36" ht="13.95" customHeight="1">
      <c r="A69" s="550"/>
      <c r="B69" s="550"/>
      <c r="C69" s="548"/>
      <c r="D69" s="548"/>
      <c r="E69" s="548"/>
      <c r="F69" s="548"/>
      <c r="G69" s="548"/>
      <c r="H69" s="549"/>
      <c r="I69" s="549"/>
      <c r="J69" s="549"/>
      <c r="K69" s="549"/>
      <c r="L69" s="549"/>
      <c r="M69" s="549"/>
      <c r="N69" s="549"/>
      <c r="O69" s="549"/>
      <c r="P69" s="549"/>
      <c r="Q69" s="549"/>
      <c r="R69" s="549"/>
      <c r="S69" s="549"/>
      <c r="T69" s="575"/>
      <c r="U69" s="575"/>
      <c r="V69" s="575"/>
      <c r="W69" s="575"/>
      <c r="X69" s="575"/>
      <c r="Y69" s="575"/>
      <c r="Z69" s="575"/>
      <c r="AA69" s="575"/>
      <c r="AB69" s="575"/>
      <c r="AC69" s="575"/>
      <c r="AD69" s="575"/>
      <c r="AE69" s="61"/>
      <c r="AF69" s="61"/>
      <c r="AG69" s="61"/>
      <c r="AH69" s="61"/>
      <c r="AI69" s="61"/>
      <c r="AJ69" s="61"/>
    </row>
    <row r="70" spans="1:36" ht="13.95" customHeight="1">
      <c r="A70" s="550"/>
      <c r="B70" s="550"/>
      <c r="C70" s="548"/>
      <c r="D70" s="548"/>
      <c r="E70" s="548"/>
      <c r="F70" s="548"/>
      <c r="G70" s="548"/>
      <c r="H70" s="549"/>
      <c r="I70" s="549"/>
      <c r="J70" s="549"/>
      <c r="K70" s="549"/>
      <c r="L70" s="549"/>
      <c r="M70" s="549"/>
      <c r="N70" s="549"/>
      <c r="O70" s="549"/>
      <c r="P70" s="549"/>
      <c r="Q70" s="549"/>
      <c r="R70" s="549"/>
      <c r="S70" s="549"/>
      <c r="T70" s="575"/>
      <c r="U70" s="575"/>
      <c r="V70" s="575"/>
      <c r="W70" s="575"/>
      <c r="X70" s="575"/>
      <c r="Y70" s="575"/>
      <c r="Z70" s="575"/>
      <c r="AA70" s="575"/>
      <c r="AB70" s="575"/>
      <c r="AC70" s="575"/>
      <c r="AD70" s="575"/>
      <c r="AE70" s="61"/>
      <c r="AF70" s="61"/>
      <c r="AG70" s="61"/>
      <c r="AH70" s="61"/>
      <c r="AI70" s="61"/>
      <c r="AJ70" s="61"/>
    </row>
    <row r="71" spans="1:36" ht="13.95" customHeight="1">
      <c r="A71" s="550"/>
      <c r="B71" s="550"/>
      <c r="C71" s="548"/>
      <c r="D71" s="548"/>
      <c r="E71" s="548"/>
      <c r="F71" s="548"/>
      <c r="G71" s="548"/>
      <c r="H71" s="549"/>
      <c r="I71" s="549"/>
      <c r="J71" s="549"/>
      <c r="K71" s="549"/>
      <c r="L71" s="549"/>
      <c r="M71" s="549"/>
      <c r="N71" s="549"/>
      <c r="O71" s="549"/>
      <c r="P71" s="549"/>
      <c r="Q71" s="549"/>
      <c r="R71" s="549"/>
      <c r="S71" s="549"/>
      <c r="T71" s="575"/>
      <c r="U71" s="575"/>
      <c r="V71" s="575"/>
      <c r="W71" s="575"/>
      <c r="X71" s="575"/>
      <c r="Y71" s="575"/>
      <c r="Z71" s="575"/>
      <c r="AA71" s="575"/>
      <c r="AB71" s="575"/>
      <c r="AC71" s="575"/>
      <c r="AD71" s="575"/>
      <c r="AE71" s="61"/>
      <c r="AF71" s="61"/>
      <c r="AG71" s="61"/>
      <c r="AH71" s="61"/>
      <c r="AI71" s="61"/>
      <c r="AJ71" s="61"/>
    </row>
    <row r="72" spans="1:36" ht="13.95" customHeight="1">
      <c r="A72" s="550"/>
      <c r="B72" s="550"/>
      <c r="C72" s="548"/>
      <c r="D72" s="548"/>
      <c r="E72" s="548"/>
      <c r="F72" s="548"/>
      <c r="G72" s="548"/>
      <c r="H72" s="549"/>
      <c r="I72" s="549"/>
      <c r="J72" s="549"/>
      <c r="K72" s="549"/>
      <c r="L72" s="549"/>
      <c r="M72" s="549"/>
      <c r="N72" s="549"/>
      <c r="O72" s="549"/>
      <c r="P72" s="549"/>
      <c r="Q72" s="549"/>
      <c r="R72" s="549"/>
      <c r="S72" s="549"/>
      <c r="T72" s="575"/>
      <c r="U72" s="575"/>
      <c r="V72" s="575"/>
      <c r="W72" s="575"/>
      <c r="X72" s="575"/>
      <c r="Y72" s="575"/>
      <c r="Z72" s="575"/>
      <c r="AA72" s="575"/>
      <c r="AB72" s="575"/>
      <c r="AC72" s="575"/>
      <c r="AD72" s="575"/>
      <c r="AE72" s="61"/>
      <c r="AF72" s="61"/>
      <c r="AG72" s="61"/>
      <c r="AH72" s="61"/>
      <c r="AI72" s="61"/>
      <c r="AJ72" s="61"/>
    </row>
    <row r="73" spans="1:36" ht="13.95" customHeight="1">
      <c r="A73" s="550"/>
      <c r="B73" s="550"/>
      <c r="C73" s="548"/>
      <c r="D73" s="548"/>
      <c r="E73" s="548"/>
      <c r="F73" s="548"/>
      <c r="G73" s="548"/>
      <c r="H73" s="549"/>
      <c r="I73" s="549"/>
      <c r="J73" s="549"/>
      <c r="K73" s="549"/>
      <c r="L73" s="549"/>
      <c r="M73" s="549"/>
      <c r="N73" s="549"/>
      <c r="O73" s="549"/>
      <c r="P73" s="549"/>
      <c r="Q73" s="549"/>
      <c r="R73" s="549"/>
      <c r="S73" s="549"/>
      <c r="T73" s="575"/>
      <c r="U73" s="575"/>
      <c r="V73" s="575"/>
      <c r="W73" s="575"/>
      <c r="X73" s="575"/>
      <c r="Y73" s="575"/>
      <c r="Z73" s="575"/>
      <c r="AA73" s="575"/>
      <c r="AB73" s="575"/>
      <c r="AC73" s="575"/>
      <c r="AD73" s="575"/>
      <c r="AE73" s="61"/>
      <c r="AF73" s="61"/>
      <c r="AG73" s="61"/>
      <c r="AH73" s="61"/>
      <c r="AI73" s="61"/>
      <c r="AJ73" s="61"/>
    </row>
    <row r="74" spans="1:36" ht="13.95" customHeight="1">
      <c r="A74" s="550"/>
      <c r="B74" s="550"/>
      <c r="C74" s="548"/>
      <c r="D74" s="548"/>
      <c r="E74" s="548"/>
      <c r="F74" s="548"/>
      <c r="G74" s="548"/>
      <c r="H74" s="549"/>
      <c r="I74" s="549"/>
      <c r="J74" s="549"/>
      <c r="K74" s="549"/>
      <c r="L74" s="549"/>
      <c r="M74" s="549"/>
      <c r="N74" s="549"/>
      <c r="O74" s="549"/>
      <c r="P74" s="549"/>
      <c r="Q74" s="549"/>
      <c r="R74" s="549"/>
      <c r="S74" s="549"/>
      <c r="T74" s="575"/>
      <c r="U74" s="575"/>
      <c r="V74" s="575"/>
      <c r="W74" s="575"/>
      <c r="X74" s="575"/>
      <c r="Y74" s="575"/>
      <c r="Z74" s="575"/>
      <c r="AA74" s="575"/>
      <c r="AB74" s="575"/>
      <c r="AC74" s="575"/>
      <c r="AD74" s="575"/>
      <c r="AE74" s="61"/>
      <c r="AF74" s="61"/>
      <c r="AG74" s="61"/>
      <c r="AH74" s="61"/>
      <c r="AI74" s="61"/>
      <c r="AJ74" s="61"/>
    </row>
    <row r="75" spans="1:36" ht="13.95" customHeight="1">
      <c r="A75" s="550"/>
      <c r="B75" s="550"/>
      <c r="C75" s="548"/>
      <c r="D75" s="548"/>
      <c r="E75" s="548"/>
      <c r="F75" s="548"/>
      <c r="G75" s="548"/>
      <c r="H75" s="549"/>
      <c r="I75" s="549"/>
      <c r="J75" s="549"/>
      <c r="K75" s="549"/>
      <c r="L75" s="549"/>
      <c r="M75" s="549"/>
      <c r="N75" s="549"/>
      <c r="O75" s="549"/>
      <c r="P75" s="549"/>
      <c r="Q75" s="549"/>
      <c r="R75" s="549"/>
      <c r="S75" s="549"/>
      <c r="T75" s="575"/>
      <c r="U75" s="575"/>
      <c r="V75" s="575"/>
      <c r="W75" s="575"/>
      <c r="X75" s="575"/>
      <c r="Y75" s="575"/>
      <c r="Z75" s="575"/>
      <c r="AA75" s="575"/>
      <c r="AB75" s="575"/>
      <c r="AC75" s="575"/>
      <c r="AD75" s="575"/>
      <c r="AE75" s="61"/>
      <c r="AF75" s="61"/>
      <c r="AG75" s="61"/>
      <c r="AH75" s="61"/>
      <c r="AI75" s="61"/>
      <c r="AJ75" s="61"/>
    </row>
    <row r="76" spans="1:36" ht="13.95" customHeight="1">
      <c r="A76" s="550"/>
      <c r="B76" s="550"/>
      <c r="C76" s="548"/>
      <c r="D76" s="548"/>
      <c r="E76" s="548"/>
      <c r="F76" s="548"/>
      <c r="G76" s="548"/>
      <c r="H76" s="549"/>
      <c r="I76" s="549"/>
      <c r="J76" s="549"/>
      <c r="K76" s="549"/>
      <c r="L76" s="549"/>
      <c r="M76" s="549"/>
      <c r="N76" s="549"/>
      <c r="O76" s="549"/>
      <c r="P76" s="549"/>
      <c r="Q76" s="549"/>
      <c r="R76" s="549"/>
      <c r="S76" s="549"/>
      <c r="T76" s="575"/>
      <c r="U76" s="575"/>
      <c r="V76" s="575"/>
      <c r="W76" s="575"/>
      <c r="X76" s="575"/>
      <c r="Y76" s="575"/>
      <c r="Z76" s="575"/>
      <c r="AA76" s="575"/>
      <c r="AB76" s="575"/>
      <c r="AC76" s="575"/>
      <c r="AD76" s="575"/>
      <c r="AE76" s="61"/>
      <c r="AF76" s="61"/>
      <c r="AG76" s="61"/>
      <c r="AH76" s="61"/>
      <c r="AI76" s="61"/>
      <c r="AJ76" s="61"/>
    </row>
    <row r="77" spans="1:36" ht="13.95" customHeight="1">
      <c r="A77" s="550"/>
      <c r="B77" s="550"/>
      <c r="C77" s="548"/>
      <c r="D77" s="548"/>
      <c r="E77" s="548"/>
      <c r="F77" s="548"/>
      <c r="G77" s="548"/>
      <c r="H77" s="549"/>
      <c r="I77" s="549"/>
      <c r="J77" s="549"/>
      <c r="K77" s="549"/>
      <c r="L77" s="549"/>
      <c r="M77" s="549"/>
      <c r="N77" s="549"/>
      <c r="O77" s="549"/>
      <c r="P77" s="549"/>
      <c r="Q77" s="549"/>
      <c r="R77" s="549"/>
      <c r="S77" s="549"/>
      <c r="T77" s="575"/>
      <c r="U77" s="575"/>
      <c r="V77" s="575"/>
      <c r="W77" s="575"/>
      <c r="X77" s="575"/>
      <c r="Y77" s="575"/>
      <c r="Z77" s="575"/>
      <c r="AA77" s="575"/>
      <c r="AB77" s="575"/>
      <c r="AC77" s="575"/>
      <c r="AD77" s="575"/>
      <c r="AE77" s="61"/>
      <c r="AF77" s="61"/>
      <c r="AG77" s="61"/>
      <c r="AH77" s="61"/>
      <c r="AI77" s="61"/>
      <c r="AJ77" s="61"/>
    </row>
    <row r="78" spans="1:36" ht="13.95" customHeight="1">
      <c r="A78" s="550"/>
      <c r="B78" s="550"/>
      <c r="C78" s="548"/>
      <c r="D78" s="548"/>
      <c r="E78" s="548"/>
      <c r="F78" s="548"/>
      <c r="G78" s="548"/>
      <c r="H78" s="549"/>
      <c r="I78" s="549"/>
      <c r="J78" s="549"/>
      <c r="K78" s="549"/>
      <c r="L78" s="549"/>
      <c r="M78" s="549"/>
      <c r="N78" s="549"/>
      <c r="O78" s="549"/>
      <c r="P78" s="549"/>
      <c r="Q78" s="549"/>
      <c r="R78" s="549"/>
      <c r="S78" s="549"/>
      <c r="T78" s="575"/>
      <c r="U78" s="575"/>
      <c r="V78" s="575"/>
      <c r="W78" s="575"/>
      <c r="X78" s="575"/>
      <c r="Y78" s="575"/>
      <c r="Z78" s="575"/>
      <c r="AA78" s="575"/>
      <c r="AB78" s="575"/>
      <c r="AC78" s="575"/>
      <c r="AD78" s="575"/>
      <c r="AE78" s="61"/>
      <c r="AF78" s="61"/>
      <c r="AG78" s="61"/>
      <c r="AH78" s="61"/>
      <c r="AI78" s="61"/>
      <c r="AJ78" s="61"/>
    </row>
    <row r="79" spans="1:36" ht="13.95" customHeight="1">
      <c r="A79" s="550"/>
      <c r="B79" s="550"/>
      <c r="C79" s="548"/>
      <c r="D79" s="548"/>
      <c r="E79" s="548"/>
      <c r="F79" s="548"/>
      <c r="G79" s="548"/>
      <c r="H79" s="549"/>
      <c r="I79" s="549"/>
      <c r="J79" s="549"/>
      <c r="K79" s="549"/>
      <c r="L79" s="549"/>
      <c r="M79" s="549"/>
      <c r="N79" s="549"/>
      <c r="O79" s="549"/>
      <c r="P79" s="549"/>
      <c r="Q79" s="549"/>
      <c r="R79" s="549"/>
      <c r="S79" s="549"/>
      <c r="T79" s="575"/>
      <c r="U79" s="575"/>
      <c r="V79" s="575"/>
      <c r="W79" s="575"/>
      <c r="X79" s="575"/>
      <c r="Y79" s="575"/>
      <c r="Z79" s="575"/>
      <c r="AA79" s="575"/>
      <c r="AB79" s="575"/>
      <c r="AC79" s="575"/>
      <c r="AD79" s="575"/>
      <c r="AE79" s="61"/>
      <c r="AF79" s="61"/>
      <c r="AG79" s="61"/>
      <c r="AH79" s="61"/>
      <c r="AI79" s="61"/>
      <c r="AJ79" s="61"/>
    </row>
    <row r="80" spans="1:36" ht="13.95" customHeight="1">
      <c r="A80" s="550"/>
      <c r="B80" s="550"/>
      <c r="C80" s="548"/>
      <c r="D80" s="548"/>
      <c r="E80" s="548"/>
      <c r="F80" s="548"/>
      <c r="G80" s="548"/>
      <c r="H80" s="549"/>
      <c r="I80" s="549"/>
      <c r="J80" s="549"/>
      <c r="K80" s="549"/>
      <c r="L80" s="549"/>
      <c r="M80" s="549"/>
      <c r="N80" s="549"/>
      <c r="O80" s="549"/>
      <c r="P80" s="549"/>
      <c r="Q80" s="549"/>
      <c r="R80" s="549"/>
      <c r="S80" s="549"/>
      <c r="T80" s="575"/>
      <c r="U80" s="575"/>
      <c r="V80" s="575"/>
      <c r="W80" s="575"/>
      <c r="X80" s="575"/>
      <c r="Y80" s="575"/>
      <c r="Z80" s="575"/>
      <c r="AA80" s="575"/>
      <c r="AB80" s="575"/>
      <c r="AC80" s="575"/>
      <c r="AD80" s="575"/>
      <c r="AE80" s="61"/>
      <c r="AF80" s="61"/>
      <c r="AG80" s="61"/>
      <c r="AH80" s="61"/>
      <c r="AI80" s="61"/>
      <c r="AJ80" s="61"/>
    </row>
    <row r="81" spans="1:36" ht="13.95" customHeight="1">
      <c r="A81" s="550"/>
      <c r="B81" s="550"/>
      <c r="C81" s="548"/>
      <c r="D81" s="548"/>
      <c r="E81" s="548"/>
      <c r="F81" s="548"/>
      <c r="G81" s="548"/>
      <c r="H81" s="549"/>
      <c r="I81" s="549"/>
      <c r="J81" s="549"/>
      <c r="K81" s="549"/>
      <c r="L81" s="549"/>
      <c r="M81" s="549"/>
      <c r="N81" s="549"/>
      <c r="O81" s="549"/>
      <c r="P81" s="549"/>
      <c r="Q81" s="549"/>
      <c r="R81" s="549"/>
      <c r="S81" s="549"/>
      <c r="T81" s="575"/>
      <c r="U81" s="575"/>
      <c r="V81" s="575"/>
      <c r="W81" s="575"/>
      <c r="X81" s="575"/>
      <c r="Y81" s="575"/>
      <c r="Z81" s="575"/>
      <c r="AA81" s="575"/>
      <c r="AB81" s="575"/>
      <c r="AC81" s="575"/>
      <c r="AD81" s="575"/>
      <c r="AE81" s="61"/>
      <c r="AF81" s="61"/>
      <c r="AG81" s="61"/>
      <c r="AH81" s="61"/>
      <c r="AI81" s="61"/>
      <c r="AJ81" s="61"/>
    </row>
    <row r="82" spans="1:36" ht="13.95" customHeight="1">
      <c r="A82" s="550"/>
      <c r="B82" s="550"/>
      <c r="C82" s="548"/>
      <c r="D82" s="548"/>
      <c r="E82" s="548"/>
      <c r="F82" s="548"/>
      <c r="G82" s="548"/>
      <c r="H82" s="549"/>
      <c r="I82" s="549"/>
      <c r="J82" s="549"/>
      <c r="K82" s="549"/>
      <c r="L82" s="549"/>
      <c r="M82" s="549"/>
      <c r="N82" s="549"/>
      <c r="O82" s="549"/>
      <c r="P82" s="549"/>
      <c r="Q82" s="549"/>
      <c r="R82" s="549"/>
      <c r="S82" s="549"/>
      <c r="T82" s="575"/>
      <c r="U82" s="575"/>
      <c r="V82" s="575"/>
      <c r="W82" s="575"/>
      <c r="X82" s="575"/>
      <c r="Y82" s="575"/>
      <c r="Z82" s="575"/>
      <c r="AA82" s="575"/>
      <c r="AB82" s="575"/>
      <c r="AC82" s="575"/>
      <c r="AD82" s="575"/>
      <c r="AE82" s="61"/>
      <c r="AF82" s="61"/>
      <c r="AG82" s="61"/>
      <c r="AH82" s="61"/>
      <c r="AI82" s="61"/>
      <c r="AJ82" s="61"/>
    </row>
    <row r="83" spans="1:36" ht="13.95" customHeight="1">
      <c r="A83" s="550"/>
      <c r="B83" s="550"/>
      <c r="C83" s="548"/>
      <c r="D83" s="548"/>
      <c r="E83" s="548"/>
      <c r="F83" s="548"/>
      <c r="G83" s="548"/>
      <c r="H83" s="549"/>
      <c r="I83" s="549"/>
      <c r="J83" s="549"/>
      <c r="K83" s="549"/>
      <c r="L83" s="549"/>
      <c r="M83" s="549"/>
      <c r="N83" s="549"/>
      <c r="O83" s="549"/>
      <c r="P83" s="549"/>
      <c r="Q83" s="549"/>
      <c r="R83" s="549"/>
      <c r="S83" s="549"/>
      <c r="T83" s="575"/>
      <c r="U83" s="575"/>
      <c r="V83" s="575"/>
      <c r="W83" s="575"/>
      <c r="X83" s="575"/>
      <c r="Y83" s="575"/>
      <c r="Z83" s="575"/>
      <c r="AA83" s="575"/>
      <c r="AB83" s="575"/>
      <c r="AC83" s="575"/>
      <c r="AD83" s="575"/>
      <c r="AE83" s="61"/>
      <c r="AF83" s="61"/>
      <c r="AG83" s="61"/>
      <c r="AH83" s="61"/>
      <c r="AI83" s="61"/>
      <c r="AJ83" s="61"/>
    </row>
    <row r="84" spans="1:36" ht="13.95" customHeight="1">
      <c r="A84" s="550"/>
      <c r="B84" s="550"/>
      <c r="C84" s="548"/>
      <c r="D84" s="548"/>
      <c r="E84" s="548"/>
      <c r="F84" s="548"/>
      <c r="G84" s="548"/>
      <c r="H84" s="549"/>
      <c r="I84" s="549"/>
      <c r="J84" s="549"/>
      <c r="K84" s="549"/>
      <c r="L84" s="549"/>
      <c r="M84" s="549"/>
      <c r="N84" s="549"/>
      <c r="O84" s="549"/>
      <c r="P84" s="549"/>
      <c r="Q84" s="549"/>
      <c r="R84" s="549"/>
      <c r="S84" s="549"/>
      <c r="T84" s="575"/>
      <c r="U84" s="575"/>
      <c r="V84" s="575"/>
      <c r="W84" s="575"/>
      <c r="X84" s="575"/>
      <c r="Y84" s="575"/>
      <c r="Z84" s="575"/>
      <c r="AA84" s="575"/>
      <c r="AB84" s="575"/>
      <c r="AC84" s="575"/>
      <c r="AD84" s="575"/>
      <c r="AE84" s="61"/>
      <c r="AF84" s="61"/>
      <c r="AG84" s="61"/>
      <c r="AH84" s="61"/>
      <c r="AI84" s="61"/>
      <c r="AJ84" s="61"/>
    </row>
    <row r="85" spans="1:36" ht="13.95" customHeight="1">
      <c r="A85" s="550"/>
      <c r="B85" s="550"/>
      <c r="C85" s="548"/>
      <c r="D85" s="548"/>
      <c r="E85" s="548"/>
      <c r="F85" s="548"/>
      <c r="G85" s="548"/>
      <c r="H85" s="549"/>
      <c r="I85" s="549"/>
      <c r="J85" s="549"/>
      <c r="K85" s="549"/>
      <c r="L85" s="549"/>
      <c r="M85" s="549"/>
      <c r="N85" s="549"/>
      <c r="O85" s="549"/>
      <c r="P85" s="549"/>
      <c r="Q85" s="549"/>
      <c r="R85" s="549"/>
      <c r="S85" s="549"/>
      <c r="T85" s="575"/>
      <c r="U85" s="575"/>
      <c r="V85" s="575"/>
      <c r="W85" s="575"/>
      <c r="X85" s="575"/>
      <c r="Y85" s="575"/>
      <c r="Z85" s="575"/>
      <c r="AA85" s="575"/>
      <c r="AB85" s="575"/>
      <c r="AC85" s="575"/>
      <c r="AD85" s="575"/>
      <c r="AE85" s="61"/>
      <c r="AF85" s="61"/>
      <c r="AG85" s="61"/>
      <c r="AH85" s="61"/>
      <c r="AI85" s="61"/>
      <c r="AJ85" s="61"/>
    </row>
    <row r="86" spans="1:36" ht="13.95" customHeight="1">
      <c r="A86" s="550"/>
      <c r="B86" s="550"/>
      <c r="C86" s="548"/>
      <c r="D86" s="548"/>
      <c r="E86" s="548"/>
      <c r="F86" s="548"/>
      <c r="G86" s="548"/>
      <c r="H86" s="549"/>
      <c r="I86" s="549"/>
      <c r="J86" s="549"/>
      <c r="K86" s="549"/>
      <c r="L86" s="549"/>
      <c r="M86" s="549"/>
      <c r="N86" s="549"/>
      <c r="O86" s="549"/>
      <c r="P86" s="549"/>
      <c r="Q86" s="549"/>
      <c r="R86" s="549"/>
      <c r="S86" s="549"/>
      <c r="T86" s="575"/>
      <c r="U86" s="575"/>
      <c r="V86" s="575"/>
      <c r="W86" s="575"/>
      <c r="X86" s="575"/>
      <c r="Y86" s="575"/>
      <c r="Z86" s="575"/>
      <c r="AA86" s="575"/>
      <c r="AB86" s="575"/>
      <c r="AC86" s="575"/>
      <c r="AD86" s="575"/>
      <c r="AE86" s="61"/>
      <c r="AF86" s="61"/>
      <c r="AG86" s="61"/>
      <c r="AH86" s="61"/>
      <c r="AI86" s="61"/>
      <c r="AJ86" s="61"/>
    </row>
    <row r="87" spans="1:36" ht="13.95" customHeight="1">
      <c r="A87" s="550"/>
      <c r="B87" s="550"/>
      <c r="C87" s="548"/>
      <c r="D87" s="548"/>
      <c r="E87" s="548"/>
      <c r="F87" s="548"/>
      <c r="G87" s="548"/>
      <c r="H87" s="549"/>
      <c r="I87" s="549"/>
      <c r="J87" s="549"/>
      <c r="K87" s="549"/>
      <c r="L87" s="549"/>
      <c r="M87" s="549"/>
      <c r="N87" s="549"/>
      <c r="O87" s="549"/>
      <c r="P87" s="549"/>
      <c r="Q87" s="549"/>
      <c r="R87" s="549"/>
      <c r="S87" s="549"/>
      <c r="T87" s="575"/>
      <c r="U87" s="575"/>
      <c r="V87" s="575"/>
      <c r="W87" s="575"/>
      <c r="X87" s="575"/>
      <c r="Y87" s="575"/>
      <c r="Z87" s="575"/>
      <c r="AA87" s="575"/>
      <c r="AB87" s="575"/>
      <c r="AC87" s="575"/>
      <c r="AD87" s="575"/>
      <c r="AE87" s="61"/>
      <c r="AF87" s="61"/>
      <c r="AG87" s="61"/>
      <c r="AH87" s="61"/>
      <c r="AI87" s="61"/>
      <c r="AJ87" s="61"/>
    </row>
    <row r="88" spans="1:36" ht="13.95" customHeight="1">
      <c r="A88" s="550"/>
      <c r="B88" s="550"/>
      <c r="C88" s="548"/>
      <c r="D88" s="548"/>
      <c r="E88" s="548"/>
      <c r="F88" s="548"/>
      <c r="G88" s="548"/>
      <c r="H88" s="549"/>
      <c r="I88" s="549"/>
      <c r="J88" s="549"/>
      <c r="K88" s="549"/>
      <c r="L88" s="549"/>
      <c r="M88" s="549"/>
      <c r="N88" s="549"/>
      <c r="O88" s="549"/>
      <c r="P88" s="549"/>
      <c r="Q88" s="549"/>
      <c r="R88" s="549"/>
      <c r="S88" s="549"/>
      <c r="T88" s="575"/>
      <c r="U88" s="575"/>
      <c r="V88" s="575"/>
      <c r="W88" s="575"/>
      <c r="X88" s="575"/>
      <c r="Y88" s="575"/>
      <c r="Z88" s="575"/>
      <c r="AA88" s="575"/>
      <c r="AB88" s="575"/>
      <c r="AC88" s="575"/>
      <c r="AD88" s="575"/>
      <c r="AE88" s="61"/>
      <c r="AF88" s="61"/>
      <c r="AG88" s="61"/>
      <c r="AH88" s="61"/>
      <c r="AI88" s="61"/>
      <c r="AJ88" s="61"/>
    </row>
    <row r="89" spans="1:36" ht="13.95" customHeight="1">
      <c r="A89" s="550"/>
      <c r="B89" s="550"/>
      <c r="C89" s="548"/>
      <c r="D89" s="548"/>
      <c r="E89" s="548"/>
      <c r="F89" s="548"/>
      <c r="G89" s="548"/>
      <c r="H89" s="549"/>
      <c r="I89" s="549"/>
      <c r="J89" s="549"/>
      <c r="K89" s="549"/>
      <c r="L89" s="549"/>
      <c r="M89" s="549"/>
      <c r="N89" s="549"/>
      <c r="O89" s="549"/>
      <c r="P89" s="549"/>
      <c r="Q89" s="549"/>
      <c r="R89" s="549"/>
      <c r="S89" s="549"/>
      <c r="T89" s="575"/>
      <c r="U89" s="575"/>
      <c r="V89" s="575"/>
      <c r="W89" s="575"/>
      <c r="X89" s="575"/>
      <c r="Y89" s="575"/>
      <c r="Z89" s="575"/>
      <c r="AA89" s="575"/>
      <c r="AB89" s="575"/>
      <c r="AC89" s="575"/>
      <c r="AD89" s="575"/>
      <c r="AE89" s="61"/>
      <c r="AF89" s="61"/>
      <c r="AG89" s="61"/>
      <c r="AH89" s="61"/>
      <c r="AI89" s="61"/>
      <c r="AJ89" s="61"/>
    </row>
    <row r="90" spans="1:36" ht="13.95" customHeight="1">
      <c r="A90" s="550"/>
      <c r="B90" s="550"/>
      <c r="C90" s="548"/>
      <c r="D90" s="548"/>
      <c r="E90" s="548"/>
      <c r="F90" s="548"/>
      <c r="G90" s="548"/>
      <c r="H90" s="549"/>
      <c r="I90" s="549"/>
      <c r="J90" s="549"/>
      <c r="K90" s="549"/>
      <c r="L90" s="549"/>
      <c r="M90" s="549"/>
      <c r="N90" s="549"/>
      <c r="O90" s="549"/>
      <c r="P90" s="549"/>
      <c r="Q90" s="549"/>
      <c r="R90" s="549"/>
      <c r="S90" s="549"/>
      <c r="T90" s="575"/>
      <c r="U90" s="575"/>
      <c r="V90" s="575"/>
      <c r="W90" s="575"/>
      <c r="X90" s="575"/>
      <c r="Y90" s="575"/>
      <c r="Z90" s="575"/>
      <c r="AA90" s="575"/>
      <c r="AB90" s="575"/>
      <c r="AC90" s="575"/>
      <c r="AD90" s="575"/>
      <c r="AE90" s="61"/>
      <c r="AF90" s="61"/>
      <c r="AG90" s="61"/>
      <c r="AH90" s="61"/>
      <c r="AI90" s="61"/>
      <c r="AJ90" s="61"/>
    </row>
    <row r="91" spans="1:36" ht="13.95" customHeight="1">
      <c r="A91" s="550"/>
      <c r="B91" s="550"/>
      <c r="C91" s="548"/>
      <c r="D91" s="548"/>
      <c r="E91" s="548"/>
      <c r="F91" s="548"/>
      <c r="G91" s="548"/>
      <c r="H91" s="549"/>
      <c r="I91" s="549"/>
      <c r="J91" s="549"/>
      <c r="K91" s="549"/>
      <c r="L91" s="549"/>
      <c r="M91" s="549"/>
      <c r="N91" s="549"/>
      <c r="O91" s="549"/>
      <c r="P91" s="549"/>
      <c r="Q91" s="549"/>
      <c r="R91" s="549"/>
      <c r="S91" s="549"/>
      <c r="T91" s="575"/>
      <c r="U91" s="575"/>
      <c r="V91" s="575"/>
      <c r="W91" s="575"/>
      <c r="X91" s="575"/>
      <c r="Y91" s="575"/>
      <c r="Z91" s="575"/>
      <c r="AA91" s="575"/>
      <c r="AB91" s="575"/>
      <c r="AC91" s="575"/>
      <c r="AD91" s="575"/>
      <c r="AE91" s="61"/>
      <c r="AF91" s="61"/>
      <c r="AG91" s="61"/>
      <c r="AH91" s="61"/>
      <c r="AI91" s="61"/>
      <c r="AJ91" s="61"/>
    </row>
    <row r="92" spans="1:36" ht="13.95" customHeight="1">
      <c r="A92" s="550"/>
      <c r="B92" s="550"/>
      <c r="C92" s="548"/>
      <c r="D92" s="548"/>
      <c r="E92" s="548"/>
      <c r="F92" s="548"/>
      <c r="G92" s="548"/>
      <c r="H92" s="549"/>
      <c r="I92" s="549"/>
      <c r="J92" s="549"/>
      <c r="K92" s="549"/>
      <c r="L92" s="549"/>
      <c r="M92" s="549"/>
      <c r="N92" s="549"/>
      <c r="O92" s="549"/>
      <c r="P92" s="549"/>
      <c r="Q92" s="549"/>
      <c r="R92" s="549"/>
      <c r="S92" s="549"/>
      <c r="T92" s="575"/>
      <c r="U92" s="575"/>
      <c r="V92" s="575"/>
      <c r="W92" s="575"/>
      <c r="X92" s="575"/>
      <c r="Y92" s="575"/>
      <c r="Z92" s="575"/>
      <c r="AA92" s="575"/>
      <c r="AB92" s="575"/>
      <c r="AC92" s="575"/>
      <c r="AD92" s="575"/>
      <c r="AE92" s="61"/>
      <c r="AF92" s="61"/>
      <c r="AG92" s="61"/>
      <c r="AH92" s="61"/>
      <c r="AI92" s="61"/>
      <c r="AJ92" s="61"/>
    </row>
    <row r="93" spans="1:36" ht="13.95" customHeight="1">
      <c r="A93" s="550"/>
      <c r="B93" s="550"/>
      <c r="C93" s="548"/>
      <c r="D93" s="548"/>
      <c r="E93" s="548"/>
      <c r="F93" s="548"/>
      <c r="G93" s="548"/>
      <c r="H93" s="549"/>
      <c r="I93" s="549"/>
      <c r="J93" s="549"/>
      <c r="K93" s="549"/>
      <c r="L93" s="549"/>
      <c r="M93" s="549"/>
      <c r="N93" s="549"/>
      <c r="O93" s="549"/>
      <c r="P93" s="549"/>
      <c r="Q93" s="549"/>
      <c r="R93" s="549"/>
      <c r="S93" s="549"/>
      <c r="T93" s="575"/>
      <c r="U93" s="575"/>
      <c r="V93" s="575"/>
      <c r="W93" s="575"/>
      <c r="X93" s="575"/>
      <c r="Y93" s="575"/>
      <c r="Z93" s="575"/>
      <c r="AA93" s="575"/>
      <c r="AB93" s="575"/>
      <c r="AC93" s="575"/>
      <c r="AD93" s="575"/>
      <c r="AE93" s="61"/>
      <c r="AF93" s="61"/>
      <c r="AG93" s="61"/>
      <c r="AH93" s="61"/>
      <c r="AI93" s="61"/>
      <c r="AJ93" s="61"/>
    </row>
    <row r="94" spans="1:36" ht="13.95" customHeight="1">
      <c r="A94" s="550"/>
      <c r="B94" s="550"/>
      <c r="C94" s="548"/>
      <c r="D94" s="548"/>
      <c r="E94" s="548"/>
      <c r="F94" s="548"/>
      <c r="G94" s="548"/>
      <c r="H94" s="549"/>
      <c r="I94" s="549"/>
      <c r="J94" s="549"/>
      <c r="K94" s="549"/>
      <c r="L94" s="549"/>
      <c r="M94" s="549"/>
      <c r="N94" s="549"/>
      <c r="O94" s="549"/>
      <c r="P94" s="549"/>
      <c r="Q94" s="549"/>
      <c r="R94" s="549"/>
      <c r="S94" s="549"/>
      <c r="T94" s="575"/>
      <c r="U94" s="575"/>
      <c r="V94" s="575"/>
      <c r="W94" s="575"/>
      <c r="X94" s="575"/>
      <c r="Y94" s="575"/>
      <c r="Z94" s="575"/>
      <c r="AA94" s="575"/>
      <c r="AB94" s="575"/>
      <c r="AC94" s="575"/>
      <c r="AD94" s="575"/>
      <c r="AE94" s="61"/>
      <c r="AF94" s="61"/>
      <c r="AG94" s="61"/>
      <c r="AH94" s="61"/>
      <c r="AI94" s="61"/>
      <c r="AJ94" s="61"/>
    </row>
    <row r="95" spans="1:36" ht="13.95" customHeight="1">
      <c r="A95" s="550"/>
      <c r="B95" s="550"/>
      <c r="C95" s="548"/>
      <c r="D95" s="548"/>
      <c r="E95" s="548"/>
      <c r="F95" s="548"/>
      <c r="G95" s="548"/>
      <c r="H95" s="549"/>
      <c r="I95" s="549"/>
      <c r="J95" s="549"/>
      <c r="K95" s="549"/>
      <c r="L95" s="549"/>
      <c r="M95" s="549"/>
      <c r="N95" s="549"/>
      <c r="O95" s="549"/>
      <c r="P95" s="549"/>
      <c r="Q95" s="549"/>
      <c r="R95" s="549"/>
      <c r="S95" s="549"/>
      <c r="T95" s="575"/>
      <c r="U95" s="575"/>
      <c r="V95" s="575"/>
      <c r="W95" s="575"/>
      <c r="X95" s="575"/>
      <c r="Y95" s="575"/>
      <c r="Z95" s="575"/>
      <c r="AA95" s="575"/>
      <c r="AB95" s="575"/>
      <c r="AC95" s="575"/>
      <c r="AD95" s="575"/>
      <c r="AE95" s="61"/>
      <c r="AF95" s="61"/>
      <c r="AG95" s="61"/>
      <c r="AH95" s="61"/>
      <c r="AI95" s="61"/>
      <c r="AJ95" s="61"/>
    </row>
    <row r="96" spans="1:36" ht="13.95" customHeight="1">
      <c r="A96" s="550"/>
      <c r="B96" s="550"/>
      <c r="C96" s="548"/>
      <c r="D96" s="548"/>
      <c r="E96" s="548"/>
      <c r="F96" s="548"/>
      <c r="G96" s="548"/>
      <c r="H96" s="549"/>
      <c r="I96" s="549"/>
      <c r="J96" s="549"/>
      <c r="K96" s="549"/>
      <c r="L96" s="549"/>
      <c r="M96" s="549"/>
      <c r="N96" s="549"/>
      <c r="O96" s="549"/>
      <c r="P96" s="549"/>
      <c r="Q96" s="549"/>
      <c r="R96" s="549"/>
      <c r="S96" s="549"/>
      <c r="T96" s="575"/>
      <c r="U96" s="575"/>
      <c r="V96" s="575"/>
      <c r="W96" s="575"/>
      <c r="X96" s="575"/>
      <c r="Y96" s="575"/>
      <c r="Z96" s="575"/>
      <c r="AA96" s="575"/>
      <c r="AB96" s="575"/>
      <c r="AC96" s="575"/>
      <c r="AD96" s="575"/>
      <c r="AE96" s="61"/>
      <c r="AF96" s="61"/>
      <c r="AG96" s="61"/>
      <c r="AH96" s="61"/>
      <c r="AI96" s="61"/>
      <c r="AJ96" s="61"/>
    </row>
    <row r="97" spans="1:36" ht="13.95" customHeight="1">
      <c r="A97" s="550"/>
      <c r="B97" s="550"/>
      <c r="C97" s="548"/>
      <c r="D97" s="548"/>
      <c r="E97" s="548"/>
      <c r="F97" s="548"/>
      <c r="G97" s="548"/>
      <c r="H97" s="549"/>
      <c r="I97" s="549"/>
      <c r="J97" s="549"/>
      <c r="K97" s="549"/>
      <c r="L97" s="549"/>
      <c r="M97" s="549"/>
      <c r="N97" s="549"/>
      <c r="O97" s="549"/>
      <c r="P97" s="549"/>
      <c r="Q97" s="549"/>
      <c r="R97" s="549"/>
      <c r="S97" s="549"/>
      <c r="T97" s="575"/>
      <c r="U97" s="575"/>
      <c r="V97" s="575"/>
      <c r="W97" s="575"/>
      <c r="X97" s="575"/>
      <c r="Y97" s="575"/>
      <c r="Z97" s="575"/>
      <c r="AA97" s="575"/>
      <c r="AB97" s="575"/>
      <c r="AC97" s="575"/>
      <c r="AD97" s="575"/>
      <c r="AE97" s="61"/>
      <c r="AF97" s="61"/>
      <c r="AG97" s="61"/>
      <c r="AH97" s="61"/>
      <c r="AI97" s="61"/>
      <c r="AJ97" s="61"/>
    </row>
    <row r="98" spans="1:36" ht="13.95" customHeight="1">
      <c r="A98" s="550"/>
      <c r="B98" s="550"/>
      <c r="C98" s="548"/>
      <c r="D98" s="548"/>
      <c r="E98" s="548"/>
      <c r="F98" s="548"/>
      <c r="G98" s="548"/>
      <c r="H98" s="549"/>
      <c r="I98" s="549"/>
      <c r="J98" s="549"/>
      <c r="K98" s="549"/>
      <c r="L98" s="549"/>
      <c r="M98" s="549"/>
      <c r="N98" s="549"/>
      <c r="O98" s="549"/>
      <c r="P98" s="549"/>
      <c r="Q98" s="549"/>
      <c r="R98" s="549"/>
      <c r="S98" s="549"/>
      <c r="T98" s="575"/>
      <c r="U98" s="575"/>
      <c r="V98" s="575"/>
      <c r="W98" s="575"/>
      <c r="X98" s="575"/>
      <c r="Y98" s="575"/>
      <c r="Z98" s="575"/>
      <c r="AA98" s="575"/>
      <c r="AB98" s="575"/>
      <c r="AC98" s="575"/>
      <c r="AD98" s="575"/>
      <c r="AE98" s="61"/>
      <c r="AF98" s="61"/>
      <c r="AG98" s="61"/>
      <c r="AH98" s="61"/>
      <c r="AI98" s="61"/>
      <c r="AJ98" s="61"/>
    </row>
    <row r="99" spans="1:36" ht="13.95" customHeight="1">
      <c r="A99" s="550"/>
      <c r="B99" s="550"/>
      <c r="C99" s="548"/>
      <c r="D99" s="548"/>
      <c r="E99" s="548"/>
      <c r="F99" s="548"/>
      <c r="G99" s="548"/>
      <c r="H99" s="549"/>
      <c r="I99" s="549"/>
      <c r="J99" s="549"/>
      <c r="K99" s="549"/>
      <c r="L99" s="549"/>
      <c r="M99" s="549"/>
      <c r="N99" s="549"/>
      <c r="O99" s="549"/>
      <c r="P99" s="549"/>
      <c r="Q99" s="549"/>
      <c r="R99" s="549"/>
      <c r="S99" s="549"/>
      <c r="T99" s="575"/>
      <c r="U99" s="575"/>
      <c r="V99" s="575"/>
      <c r="W99" s="575"/>
      <c r="X99" s="575"/>
      <c r="Y99" s="575"/>
      <c r="Z99" s="575"/>
      <c r="AA99" s="575"/>
      <c r="AB99" s="575"/>
      <c r="AC99" s="575"/>
      <c r="AD99" s="575"/>
      <c r="AE99" s="61"/>
      <c r="AF99" s="61"/>
      <c r="AG99" s="61"/>
      <c r="AH99" s="61"/>
      <c r="AI99" s="61"/>
      <c r="AJ99" s="61"/>
    </row>
    <row r="100" spans="1:36" ht="13.95" customHeight="1">
      <c r="A100" s="550"/>
      <c r="B100" s="550"/>
      <c r="C100" s="548"/>
      <c r="D100" s="548"/>
      <c r="E100" s="548"/>
      <c r="F100" s="548"/>
      <c r="G100" s="548"/>
      <c r="H100" s="549"/>
      <c r="I100" s="549"/>
      <c r="J100" s="549"/>
      <c r="K100" s="549"/>
      <c r="L100" s="549"/>
      <c r="M100" s="549"/>
      <c r="N100" s="549"/>
      <c r="O100" s="549"/>
      <c r="P100" s="549"/>
      <c r="Q100" s="549"/>
      <c r="R100" s="549"/>
      <c r="S100" s="549"/>
      <c r="T100" s="575"/>
      <c r="U100" s="575"/>
      <c r="V100" s="575"/>
      <c r="W100" s="575"/>
      <c r="X100" s="575"/>
      <c r="Y100" s="575"/>
      <c r="Z100" s="575"/>
      <c r="AA100" s="575"/>
      <c r="AB100" s="575"/>
      <c r="AC100" s="575"/>
      <c r="AD100" s="575"/>
      <c r="AE100" s="61"/>
      <c r="AF100" s="61"/>
      <c r="AG100" s="61"/>
      <c r="AH100" s="61"/>
      <c r="AI100" s="61"/>
      <c r="AJ100" s="61"/>
    </row>
    <row r="101" spans="1:36" ht="13.95" customHeight="1">
      <c r="A101" s="550"/>
      <c r="B101" s="550"/>
      <c r="C101" s="548"/>
      <c r="D101" s="548"/>
      <c r="E101" s="548"/>
      <c r="F101" s="548"/>
      <c r="G101" s="548"/>
      <c r="H101" s="549"/>
      <c r="I101" s="549"/>
      <c r="J101" s="549"/>
      <c r="K101" s="549"/>
      <c r="L101" s="549"/>
      <c r="M101" s="549"/>
      <c r="N101" s="549"/>
      <c r="O101" s="549"/>
      <c r="P101" s="549"/>
      <c r="Q101" s="549"/>
      <c r="R101" s="549"/>
      <c r="S101" s="549"/>
      <c r="T101" s="575"/>
      <c r="U101" s="575"/>
      <c r="V101" s="575"/>
      <c r="W101" s="575"/>
      <c r="X101" s="575"/>
      <c r="Y101" s="575"/>
      <c r="Z101" s="575"/>
      <c r="AA101" s="575"/>
      <c r="AB101" s="575"/>
      <c r="AC101" s="575"/>
      <c r="AD101" s="575"/>
      <c r="AE101" s="61"/>
      <c r="AF101" s="61"/>
      <c r="AG101" s="61"/>
      <c r="AH101" s="61"/>
      <c r="AI101" s="61"/>
      <c r="AJ101" s="61"/>
    </row>
    <row r="102" spans="1:36" ht="13.95" customHeight="1">
      <c r="A102" s="550"/>
      <c r="B102" s="550"/>
      <c r="C102" s="548"/>
      <c r="D102" s="548"/>
      <c r="E102" s="548"/>
      <c r="F102" s="548"/>
      <c r="G102" s="548"/>
      <c r="H102" s="549"/>
      <c r="I102" s="549"/>
      <c r="J102" s="549"/>
      <c r="K102" s="549"/>
      <c r="L102" s="549"/>
      <c r="M102" s="549"/>
      <c r="N102" s="549"/>
      <c r="O102" s="549"/>
      <c r="P102" s="549"/>
      <c r="Q102" s="549"/>
      <c r="R102" s="549"/>
      <c r="S102" s="549"/>
      <c r="T102" s="575"/>
      <c r="U102" s="575"/>
      <c r="V102" s="575"/>
      <c r="W102" s="575"/>
      <c r="X102" s="575"/>
      <c r="Y102" s="575"/>
      <c r="Z102" s="575"/>
      <c r="AA102" s="575"/>
      <c r="AB102" s="575"/>
      <c r="AC102" s="575"/>
      <c r="AD102" s="575"/>
      <c r="AE102" s="61"/>
      <c r="AF102" s="61"/>
      <c r="AG102" s="61"/>
      <c r="AH102" s="61"/>
      <c r="AI102" s="61"/>
      <c r="AJ102" s="61"/>
    </row>
    <row r="103" spans="1:36" ht="13.95" customHeight="1">
      <c r="A103" s="550"/>
      <c r="B103" s="550"/>
      <c r="C103" s="548"/>
      <c r="D103" s="548"/>
      <c r="E103" s="548"/>
      <c r="F103" s="548"/>
      <c r="G103" s="548"/>
      <c r="H103" s="549"/>
      <c r="I103" s="549"/>
      <c r="J103" s="549"/>
      <c r="K103" s="549"/>
      <c r="L103" s="549"/>
      <c r="M103" s="549"/>
      <c r="N103" s="549"/>
      <c r="O103" s="549"/>
      <c r="P103" s="549"/>
      <c r="Q103" s="549"/>
      <c r="R103" s="549"/>
      <c r="S103" s="549"/>
      <c r="T103" s="575"/>
      <c r="U103" s="575"/>
      <c r="V103" s="575"/>
      <c r="W103" s="575"/>
      <c r="X103" s="575"/>
      <c r="Y103" s="575"/>
      <c r="Z103" s="575"/>
      <c r="AA103" s="575"/>
      <c r="AB103" s="575"/>
      <c r="AC103" s="575"/>
      <c r="AD103" s="575"/>
      <c r="AE103" s="61"/>
      <c r="AF103" s="61"/>
      <c r="AG103" s="61"/>
      <c r="AH103" s="61"/>
      <c r="AI103" s="61"/>
      <c r="AJ103" s="61"/>
    </row>
    <row r="104" spans="1:36" ht="13.95" customHeight="1">
      <c r="A104" s="550"/>
      <c r="B104" s="550"/>
      <c r="C104" s="548"/>
      <c r="D104" s="548"/>
      <c r="E104" s="548"/>
      <c r="F104" s="548"/>
      <c r="G104" s="548"/>
      <c r="H104" s="549"/>
      <c r="I104" s="549"/>
      <c r="J104" s="549"/>
      <c r="K104" s="549"/>
      <c r="L104" s="549"/>
      <c r="M104" s="549"/>
      <c r="N104" s="549"/>
      <c r="O104" s="549"/>
      <c r="P104" s="549"/>
      <c r="Q104" s="549"/>
      <c r="R104" s="549"/>
      <c r="S104" s="549"/>
      <c r="T104" s="575"/>
      <c r="U104" s="575"/>
      <c r="V104" s="575"/>
      <c r="W104" s="575"/>
      <c r="X104" s="575"/>
      <c r="Y104" s="575"/>
      <c r="Z104" s="575"/>
      <c r="AA104" s="575"/>
      <c r="AB104" s="575"/>
      <c r="AC104" s="575"/>
      <c r="AD104" s="575"/>
      <c r="AE104" s="61"/>
      <c r="AF104" s="61"/>
      <c r="AG104" s="61"/>
      <c r="AH104" s="61"/>
      <c r="AI104" s="61"/>
      <c r="AJ104" s="61"/>
    </row>
    <row r="105" spans="1:36">
      <c r="A105" s="550"/>
      <c r="B105" s="550"/>
      <c r="C105" s="548"/>
      <c r="D105" s="548"/>
      <c r="E105" s="548"/>
      <c r="F105" s="548"/>
      <c r="G105" s="548"/>
      <c r="H105" s="549"/>
      <c r="I105" s="549"/>
      <c r="J105" s="549"/>
      <c r="K105" s="549"/>
      <c r="L105" s="549"/>
      <c r="M105" s="549"/>
      <c r="N105" s="549"/>
      <c r="O105" s="549"/>
      <c r="P105" s="549"/>
      <c r="Q105" s="549"/>
      <c r="R105" s="549"/>
      <c r="S105" s="549"/>
      <c r="T105" s="575"/>
      <c r="U105" s="575"/>
      <c r="V105" s="575"/>
      <c r="W105" s="575"/>
      <c r="X105" s="575"/>
      <c r="Y105" s="575"/>
      <c r="Z105" s="575"/>
      <c r="AA105" s="575"/>
      <c r="AB105" s="575"/>
      <c r="AC105" s="575"/>
      <c r="AD105" s="575"/>
      <c r="AE105" s="61"/>
      <c r="AF105" s="61"/>
      <c r="AG105" s="61"/>
      <c r="AH105" s="61"/>
      <c r="AI105" s="61"/>
      <c r="AJ105" s="61"/>
    </row>
    <row r="106" spans="1:36">
      <c r="A106" s="550"/>
      <c r="B106" s="550"/>
      <c r="C106" s="548"/>
      <c r="D106" s="548"/>
      <c r="E106" s="548"/>
      <c r="F106" s="548"/>
      <c r="G106" s="548"/>
      <c r="H106" s="549"/>
      <c r="I106" s="549"/>
      <c r="J106" s="549"/>
      <c r="K106" s="549"/>
      <c r="L106" s="549"/>
      <c r="M106" s="549"/>
      <c r="N106" s="549"/>
      <c r="O106" s="549"/>
      <c r="P106" s="549"/>
      <c r="Q106" s="549"/>
      <c r="R106" s="549"/>
      <c r="S106" s="549"/>
      <c r="T106" s="575"/>
      <c r="U106" s="575"/>
      <c r="V106" s="575"/>
      <c r="W106" s="575"/>
      <c r="X106" s="575"/>
      <c r="Y106" s="575"/>
      <c r="Z106" s="575"/>
      <c r="AA106" s="575"/>
      <c r="AB106" s="575"/>
      <c r="AC106" s="575"/>
      <c r="AD106" s="575"/>
      <c r="AE106" s="61"/>
      <c r="AF106" s="61"/>
      <c r="AG106" s="61"/>
      <c r="AH106" s="61"/>
      <c r="AI106" s="61"/>
      <c r="AJ106" s="61"/>
    </row>
    <row r="107" spans="1:36">
      <c r="A107" s="550"/>
      <c r="B107" s="550"/>
      <c r="C107" s="548"/>
      <c r="D107" s="548"/>
      <c r="E107" s="548"/>
      <c r="F107" s="548"/>
      <c r="G107" s="548"/>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33"/>
    </row>
    <row r="108" spans="1:36">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row>
  </sheetData>
  <sheetProtection algorithmName="SHA-512" hashValue="aeZtISw/NpUurLWnEkqiVtSd+8HDcg4aANZ20kUd1wXNsHXEo047ZrJDzGbmBRcOy7JYyJtV28BNMqZaCtDhcw==" saltValue="5U8ChvzLBiNPxigmt9x4rA==" spinCount="100000" sheet="1" autoFilter="0"/>
  <mergeCells count="242">
    <mergeCell ref="C64:G64"/>
    <mergeCell ref="C65:G65"/>
    <mergeCell ref="C66:G66"/>
    <mergeCell ref="A63:B63"/>
    <mergeCell ref="A64:B64"/>
    <mergeCell ref="T63:AD63"/>
    <mergeCell ref="A65:B65"/>
    <mergeCell ref="A66:B66"/>
    <mergeCell ref="H66:S66"/>
    <mergeCell ref="AK36:AV36"/>
    <mergeCell ref="AH36:AI36"/>
    <mergeCell ref="AA44:AI44"/>
    <mergeCell ref="AA37:AI37"/>
    <mergeCell ref="AA38:AI38"/>
    <mergeCell ref="AA39:AI39"/>
    <mergeCell ref="AE51:AJ51"/>
    <mergeCell ref="AE50:AJ50"/>
    <mergeCell ref="G9:AI9"/>
    <mergeCell ref="AH22:AI22"/>
    <mergeCell ref="M32:AI32"/>
    <mergeCell ref="B23:AG23"/>
    <mergeCell ref="AH23:AI23"/>
    <mergeCell ref="AE55:AJ55"/>
    <mergeCell ref="A9:F9"/>
    <mergeCell ref="A10:F10"/>
    <mergeCell ref="G10:J10"/>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64:AD64"/>
    <mergeCell ref="T65:AD65"/>
    <mergeCell ref="T66:AD66"/>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1:AD71"/>
    <mergeCell ref="T72:AD72"/>
    <mergeCell ref="T76:AD76"/>
    <mergeCell ref="T77:AD77"/>
    <mergeCell ref="T67:AD67"/>
    <mergeCell ref="T68:AD68"/>
    <mergeCell ref="T69:AD69"/>
    <mergeCell ref="T70:AD70"/>
    <mergeCell ref="T73:AD73"/>
    <mergeCell ref="T74:AD74"/>
    <mergeCell ref="T75:AD75"/>
    <mergeCell ref="H72:S72"/>
    <mergeCell ref="H74:S74"/>
    <mergeCell ref="T81:AD81"/>
    <mergeCell ref="H70:S70"/>
    <mergeCell ref="H73:S73"/>
    <mergeCell ref="C68:G68"/>
    <mergeCell ref="A67:B67"/>
    <mergeCell ref="C63:G63"/>
    <mergeCell ref="C73:G73"/>
    <mergeCell ref="C74:G74"/>
    <mergeCell ref="A68:B68"/>
    <mergeCell ref="A72:B72"/>
    <mergeCell ref="C67:G67"/>
    <mergeCell ref="A69:B69"/>
    <mergeCell ref="H63:S63"/>
    <mergeCell ref="H64:S64"/>
    <mergeCell ref="H65:S65"/>
    <mergeCell ref="H67:S67"/>
    <mergeCell ref="H68:S68"/>
    <mergeCell ref="C69:G69"/>
    <mergeCell ref="C70:G70"/>
    <mergeCell ref="C71:G71"/>
    <mergeCell ref="C72:G72"/>
    <mergeCell ref="A70:B70"/>
    <mergeCell ref="A85:B85"/>
    <mergeCell ref="A84:B84"/>
    <mergeCell ref="A83:B83"/>
    <mergeCell ref="A79:B79"/>
    <mergeCell ref="A78:B78"/>
    <mergeCell ref="A82:B82"/>
    <mergeCell ref="A81:B81"/>
    <mergeCell ref="A77:B77"/>
    <mergeCell ref="A76:B76"/>
    <mergeCell ref="A71:B71"/>
    <mergeCell ref="A89:B89"/>
    <mergeCell ref="A88:B88"/>
    <mergeCell ref="H87:S87"/>
    <mergeCell ref="T85:AD85"/>
    <mergeCell ref="T86:AD86"/>
    <mergeCell ref="H86:S86"/>
    <mergeCell ref="T82:AD82"/>
    <mergeCell ref="T83:AD83"/>
    <mergeCell ref="T84:AD84"/>
    <mergeCell ref="T78:AD78"/>
    <mergeCell ref="T80:AD80"/>
    <mergeCell ref="C83:G83"/>
    <mergeCell ref="C81:G81"/>
    <mergeCell ref="A80:B80"/>
    <mergeCell ref="T79:AD79"/>
    <mergeCell ref="C84:G84"/>
    <mergeCell ref="C85:G85"/>
    <mergeCell ref="C86:G86"/>
    <mergeCell ref="C87:G87"/>
    <mergeCell ref="A75:B75"/>
    <mergeCell ref="A74:B74"/>
    <mergeCell ref="A73:B73"/>
    <mergeCell ref="A87:B87"/>
    <mergeCell ref="A107:B107"/>
    <mergeCell ref="A106:B106"/>
    <mergeCell ref="A105:B105"/>
    <mergeCell ref="A104:B104"/>
    <mergeCell ref="A103:B103"/>
    <mergeCell ref="A102:B102"/>
    <mergeCell ref="A101:B101"/>
    <mergeCell ref="A100:B100"/>
    <mergeCell ref="A99:B99"/>
    <mergeCell ref="C106:G106"/>
    <mergeCell ref="T106:AD106"/>
    <mergeCell ref="H106:S106"/>
    <mergeCell ref="T99:AD99"/>
    <mergeCell ref="T101:AD101"/>
    <mergeCell ref="H103:S103"/>
    <mergeCell ref="C103:G103"/>
    <mergeCell ref="H102:S102"/>
    <mergeCell ref="C107:G107"/>
    <mergeCell ref="T105:AD105"/>
    <mergeCell ref="C99:G99"/>
    <mergeCell ref="C100:G100"/>
    <mergeCell ref="C101:G101"/>
    <mergeCell ref="C102:G102"/>
    <mergeCell ref="T102:AD102"/>
    <mergeCell ref="T103:AD103"/>
    <mergeCell ref="H104:S104"/>
    <mergeCell ref="H105:S105"/>
    <mergeCell ref="H98:S98"/>
    <mergeCell ref="H99:S99"/>
    <mergeCell ref="H100:S100"/>
    <mergeCell ref="H101:S101"/>
    <mergeCell ref="T98:AD98"/>
    <mergeCell ref="T100:AD100"/>
    <mergeCell ref="C104:G104"/>
    <mergeCell ref="C105:G105"/>
    <mergeCell ref="T104:AD104"/>
    <mergeCell ref="H75:S75"/>
    <mergeCell ref="H79:S79"/>
    <mergeCell ref="T96:AD96"/>
    <mergeCell ref="T97:AD97"/>
    <mergeCell ref="T94:AD94"/>
    <mergeCell ref="T90:AD90"/>
    <mergeCell ref="T91:AD91"/>
    <mergeCell ref="H88:S88"/>
    <mergeCell ref="H91:S91"/>
    <mergeCell ref="H92:S92"/>
    <mergeCell ref="T89:AD89"/>
    <mergeCell ref="T88:AD88"/>
    <mergeCell ref="H85:S85"/>
    <mergeCell ref="T92:AD92"/>
    <mergeCell ref="T93:AD93"/>
    <mergeCell ref="T95:AD95"/>
    <mergeCell ref="H83:S83"/>
    <mergeCell ref="C93:G93"/>
    <mergeCell ref="C94:G94"/>
    <mergeCell ref="T87:AD87"/>
    <mergeCell ref="C78:G78"/>
    <mergeCell ref="C79:G79"/>
    <mergeCell ref="H76:S76"/>
    <mergeCell ref="H77:S77"/>
    <mergeCell ref="H78:S78"/>
    <mergeCell ref="C77:G77"/>
    <mergeCell ref="C76:G76"/>
    <mergeCell ref="C80:G80"/>
    <mergeCell ref="C82:G82"/>
    <mergeCell ref="A98:B98"/>
    <mergeCell ref="A97:B97"/>
    <mergeCell ref="C88:G88"/>
    <mergeCell ref="C89:G89"/>
    <mergeCell ref="C90:G90"/>
    <mergeCell ref="C91:G91"/>
    <mergeCell ref="C92:G92"/>
    <mergeCell ref="H84:S84"/>
    <mergeCell ref="H89:S89"/>
    <mergeCell ref="H95:S95"/>
    <mergeCell ref="H96:S96"/>
    <mergeCell ref="H97:S97"/>
    <mergeCell ref="H93:S93"/>
    <mergeCell ref="H94:S94"/>
    <mergeCell ref="C95:G95"/>
    <mergeCell ref="C96:G96"/>
    <mergeCell ref="C97:G97"/>
    <mergeCell ref="C98:G98"/>
    <mergeCell ref="A96:B96"/>
    <mergeCell ref="A95:B95"/>
    <mergeCell ref="A94:B94"/>
    <mergeCell ref="A93:B93"/>
    <mergeCell ref="A86:B86"/>
    <mergeCell ref="H90:S90"/>
    <mergeCell ref="C75:G75"/>
    <mergeCell ref="H69:S69"/>
    <mergeCell ref="H71:S71"/>
    <mergeCell ref="A92:B92"/>
    <mergeCell ref="A91:B91"/>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A90:B90"/>
    <mergeCell ref="H80:S80"/>
    <mergeCell ref="H81:S81"/>
    <mergeCell ref="H82:S82"/>
  </mergeCells>
  <phoneticPr fontId="10"/>
  <conditionalFormatting sqref="A13:AJ44">
    <cfRule type="expression" dxfId="2" priority="2379">
      <formula>AND(#REF!=0,$G$4&lt;&gt;"")</formula>
    </cfRule>
  </conditionalFormatting>
  <conditionalFormatting sqref="B23:AI26">
    <cfRule type="expression" dxfId="1"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0"/>
  <sheetViews>
    <sheetView view="pageBreakPreview" zoomScale="91" zoomScaleNormal="91" zoomScaleSheetLayoutView="91" workbookViewId="0">
      <selection activeCell="AG79" sqref="AG79"/>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3320312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5" width="9" hidden="1" customWidth="1"/>
    <col min="56" max="56" width="0" hidden="1" customWidth="1"/>
  </cols>
  <sheetData>
    <row r="1" spans="1:47" ht="27" customHeight="1" thickBot="1">
      <c r="A1" s="37" t="s">
        <v>108</v>
      </c>
      <c r="B1" s="38"/>
      <c r="C1" s="38"/>
      <c r="D1" s="38"/>
      <c r="E1" s="38"/>
      <c r="F1" s="38"/>
      <c r="G1" s="38"/>
      <c r="H1" s="38"/>
      <c r="I1" s="38"/>
      <c r="J1" s="38"/>
      <c r="K1" s="38"/>
      <c r="L1" s="38"/>
      <c r="M1" s="38"/>
      <c r="N1" s="38"/>
      <c r="O1" s="38"/>
      <c r="P1" s="38"/>
      <c r="Q1" s="38"/>
      <c r="R1" s="38"/>
      <c r="S1" s="38"/>
      <c r="T1" s="38"/>
      <c r="U1" s="38"/>
      <c r="V1" s="38"/>
      <c r="W1" s="33"/>
      <c r="X1" s="33"/>
      <c r="Y1" s="33"/>
      <c r="Z1" s="33"/>
      <c r="AA1" s="33"/>
      <c r="AB1" s="576" t="s">
        <v>5</v>
      </c>
      <c r="AC1" s="577"/>
      <c r="AD1" s="577"/>
      <c r="AE1" s="576" t="str">
        <f>IF(基本情報入力シート!C13&lt;&gt;"", 基本情報入力シート!C13, "")</f>
        <v>群馬県</v>
      </c>
      <c r="AF1" s="577"/>
      <c r="AG1" s="577"/>
      <c r="AH1" s="577"/>
      <c r="AI1" s="578"/>
      <c r="AJ1" s="33"/>
    </row>
    <row r="2" spans="1:47" ht="12.6" customHeight="1">
      <c r="A2" s="49" t="s">
        <v>56</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608" t="s">
        <v>10</v>
      </c>
      <c r="B3" s="609"/>
      <c r="C3" s="609"/>
      <c r="D3" s="609"/>
      <c r="E3" s="609"/>
      <c r="F3" s="610"/>
      <c r="G3" s="597" t="str">
        <f>IF(基本情報入力シート!L17="","",基本情報入力シート!L17)</f>
        <v/>
      </c>
      <c r="H3" s="598"/>
      <c r="I3" s="598"/>
      <c r="J3" s="598"/>
      <c r="K3" s="598"/>
      <c r="L3" s="598"/>
      <c r="M3" s="598"/>
      <c r="N3" s="598"/>
      <c r="O3" s="598"/>
      <c r="P3" s="598"/>
      <c r="Q3" s="598"/>
      <c r="R3" s="598"/>
      <c r="S3" s="598"/>
      <c r="T3" s="598"/>
      <c r="U3" s="598"/>
      <c r="V3" s="598"/>
      <c r="W3" s="598"/>
      <c r="X3" s="598"/>
      <c r="Y3" s="598"/>
      <c r="Z3" s="598"/>
      <c r="AA3" s="598"/>
      <c r="AB3" s="598"/>
      <c r="AC3" s="598"/>
      <c r="AD3" s="598"/>
      <c r="AE3" s="598"/>
      <c r="AF3" s="598"/>
      <c r="AG3" s="598"/>
      <c r="AH3" s="598"/>
      <c r="AI3" s="598"/>
      <c r="AJ3" s="50"/>
    </row>
    <row r="4" spans="1:47" s="23" customFormat="1" ht="13.5" customHeight="1">
      <c r="A4" s="611" t="s">
        <v>32</v>
      </c>
      <c r="B4" s="612"/>
      <c r="C4" s="612"/>
      <c r="D4" s="612"/>
      <c r="E4" s="612"/>
      <c r="F4" s="613"/>
      <c r="G4" s="599" t="str">
        <f>IF(基本情報入力シート!L18="","",基本情報入力シート!L18)</f>
        <v/>
      </c>
      <c r="H4" s="600"/>
      <c r="I4" s="600"/>
      <c r="J4" s="600"/>
      <c r="K4" s="600"/>
      <c r="L4" s="600"/>
      <c r="M4" s="600"/>
      <c r="N4" s="600"/>
      <c r="O4" s="600"/>
      <c r="P4" s="600"/>
      <c r="Q4" s="600"/>
      <c r="R4" s="600"/>
      <c r="S4" s="600"/>
      <c r="T4" s="600"/>
      <c r="U4" s="600"/>
      <c r="V4" s="600"/>
      <c r="W4" s="600"/>
      <c r="X4" s="600"/>
      <c r="Y4" s="600"/>
      <c r="Z4" s="600"/>
      <c r="AA4" s="600"/>
      <c r="AB4" s="600"/>
      <c r="AC4" s="600"/>
      <c r="AD4" s="600"/>
      <c r="AE4" s="600"/>
      <c r="AF4" s="600"/>
      <c r="AG4" s="600"/>
      <c r="AH4" s="600"/>
      <c r="AI4" s="600"/>
      <c r="AJ4" s="50"/>
    </row>
    <row r="5" spans="1:47" s="23" customFormat="1" ht="14.25" customHeight="1">
      <c r="A5" s="587" t="s">
        <v>57</v>
      </c>
      <c r="B5" s="588"/>
      <c r="C5" s="588"/>
      <c r="D5" s="588"/>
      <c r="E5" s="588"/>
      <c r="F5" s="589"/>
      <c r="G5" s="55" t="s">
        <v>13</v>
      </c>
      <c r="H5" s="593" t="str">
        <f>IF(基本情報入力シート!AN20="－","",基本情報入力シート!AN20)</f>
        <v>-</v>
      </c>
      <c r="I5" s="593"/>
      <c r="J5" s="593"/>
      <c r="K5" s="593"/>
      <c r="L5" s="593"/>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590"/>
      <c r="B6" s="591"/>
      <c r="C6" s="591"/>
      <c r="D6" s="591"/>
      <c r="E6" s="591"/>
      <c r="F6" s="592"/>
      <c r="G6" s="601" t="str">
        <f>IF(基本情報入力シート!L20="","",基本情報入力シート!L20)</f>
        <v/>
      </c>
      <c r="H6" s="602"/>
      <c r="I6" s="602"/>
      <c r="J6" s="602"/>
      <c r="K6" s="602"/>
      <c r="L6" s="602"/>
      <c r="M6" s="602"/>
      <c r="N6" s="602"/>
      <c r="O6" s="602"/>
      <c r="P6" s="602"/>
      <c r="Q6" s="602"/>
      <c r="R6" s="602"/>
      <c r="S6" s="602"/>
      <c r="T6" s="602"/>
      <c r="U6" s="602"/>
      <c r="V6" s="602"/>
      <c r="W6" s="602"/>
      <c r="X6" s="602"/>
      <c r="Y6" s="602"/>
      <c r="Z6" s="602"/>
      <c r="AA6" s="602"/>
      <c r="AB6" s="602"/>
      <c r="AC6" s="602"/>
      <c r="AD6" s="602"/>
      <c r="AE6" s="602"/>
      <c r="AF6" s="602"/>
      <c r="AG6" s="602"/>
      <c r="AH6" s="602"/>
      <c r="AI6" s="602"/>
      <c r="AJ6" s="50"/>
    </row>
    <row r="7" spans="1:47" s="23" customFormat="1" ht="14.4" customHeight="1">
      <c r="A7" s="590"/>
      <c r="B7" s="591"/>
      <c r="C7" s="591"/>
      <c r="D7" s="591"/>
      <c r="E7" s="591"/>
      <c r="F7" s="592"/>
      <c r="G7" s="603" t="str">
        <f>IF(基本情報入力シート!L21="","",基本情報入力シート!L21)</f>
        <v/>
      </c>
      <c r="H7" s="604"/>
      <c r="I7" s="604"/>
      <c r="J7" s="604"/>
      <c r="K7" s="604"/>
      <c r="L7" s="604"/>
      <c r="M7" s="604"/>
      <c r="N7" s="604"/>
      <c r="O7" s="604"/>
      <c r="P7" s="604"/>
      <c r="Q7" s="604"/>
      <c r="R7" s="604"/>
      <c r="S7" s="604"/>
      <c r="T7" s="604"/>
      <c r="U7" s="604"/>
      <c r="V7" s="604"/>
      <c r="W7" s="604"/>
      <c r="X7" s="604"/>
      <c r="Y7" s="604"/>
      <c r="Z7" s="604"/>
      <c r="AA7" s="604"/>
      <c r="AB7" s="604"/>
      <c r="AC7" s="604"/>
      <c r="AD7" s="604"/>
      <c r="AE7" s="604"/>
      <c r="AF7" s="604"/>
      <c r="AG7" s="604"/>
      <c r="AH7" s="604"/>
      <c r="AI7" s="604"/>
      <c r="AJ7" s="50"/>
    </row>
    <row r="8" spans="1:47" s="23" customFormat="1" ht="11.4" customHeight="1">
      <c r="A8" s="594" t="s">
        <v>10</v>
      </c>
      <c r="B8" s="595"/>
      <c r="C8" s="595"/>
      <c r="D8" s="595"/>
      <c r="E8" s="595"/>
      <c r="F8" s="596"/>
      <c r="G8" s="617" t="str">
        <f>IF(基本情報入力シート!L25="","",基本情報入力シート!L25)</f>
        <v/>
      </c>
      <c r="H8" s="618"/>
      <c r="I8" s="618"/>
      <c r="J8" s="618"/>
      <c r="K8" s="618"/>
      <c r="L8" s="618"/>
      <c r="M8" s="618"/>
      <c r="N8" s="618"/>
      <c r="O8" s="618"/>
      <c r="P8" s="618"/>
      <c r="Q8" s="618"/>
      <c r="R8" s="618"/>
      <c r="S8" s="618"/>
      <c r="T8" s="618"/>
      <c r="U8" s="618"/>
      <c r="V8" s="618"/>
      <c r="W8" s="618"/>
      <c r="X8" s="618"/>
      <c r="Y8" s="618"/>
      <c r="Z8" s="618"/>
      <c r="AA8" s="618"/>
      <c r="AB8" s="618"/>
      <c r="AC8" s="618"/>
      <c r="AD8" s="618"/>
      <c r="AE8" s="618"/>
      <c r="AF8" s="618"/>
      <c r="AG8" s="618"/>
      <c r="AH8" s="618"/>
      <c r="AI8" s="618"/>
      <c r="AJ8" s="50"/>
    </row>
    <row r="9" spans="1:47" s="23" customFormat="1" ht="13.5" customHeight="1">
      <c r="A9" s="590" t="s">
        <v>58</v>
      </c>
      <c r="B9" s="591"/>
      <c r="C9" s="591"/>
      <c r="D9" s="591"/>
      <c r="E9" s="591"/>
      <c r="F9" s="592"/>
      <c r="G9" s="641" t="str">
        <f>IF(基本情報入力シート!L26="","",基本情報入力シート!L26)</f>
        <v/>
      </c>
      <c r="H9" s="642"/>
      <c r="I9" s="642"/>
      <c r="J9" s="642"/>
      <c r="K9" s="642"/>
      <c r="L9" s="642"/>
      <c r="M9" s="642"/>
      <c r="N9" s="642"/>
      <c r="O9" s="642"/>
      <c r="P9" s="642"/>
      <c r="Q9" s="642"/>
      <c r="R9" s="642"/>
      <c r="S9" s="642"/>
      <c r="T9" s="642"/>
      <c r="U9" s="642"/>
      <c r="V9" s="642"/>
      <c r="W9" s="642"/>
      <c r="X9" s="642"/>
      <c r="Y9" s="642"/>
      <c r="Z9" s="642"/>
      <c r="AA9" s="642"/>
      <c r="AB9" s="642"/>
      <c r="AC9" s="642"/>
      <c r="AD9" s="642"/>
      <c r="AE9" s="642"/>
      <c r="AF9" s="642"/>
      <c r="AG9" s="642"/>
      <c r="AH9" s="642"/>
      <c r="AI9" s="642"/>
      <c r="AJ9" s="50"/>
    </row>
    <row r="10" spans="1:47" s="23" customFormat="1">
      <c r="A10" s="619" t="s">
        <v>59</v>
      </c>
      <c r="B10" s="619"/>
      <c r="C10" s="619"/>
      <c r="D10" s="619"/>
      <c r="E10" s="619"/>
      <c r="F10" s="619"/>
      <c r="G10" s="620" t="s">
        <v>24</v>
      </c>
      <c r="H10" s="621"/>
      <c r="I10" s="621"/>
      <c r="J10" s="621"/>
      <c r="K10" s="614" t="str">
        <f>IF(基本情報入力シート!L27="","",基本情報入力シート!L27)</f>
        <v/>
      </c>
      <c r="L10" s="615"/>
      <c r="M10" s="615"/>
      <c r="N10" s="615"/>
      <c r="O10" s="615"/>
      <c r="P10" s="615"/>
      <c r="Q10" s="615"/>
      <c r="R10" s="615"/>
      <c r="S10" s="615"/>
      <c r="T10" s="616"/>
      <c r="U10" s="605" t="s">
        <v>25</v>
      </c>
      <c r="V10" s="606"/>
      <c r="W10" s="606"/>
      <c r="X10" s="607"/>
      <c r="Y10" s="614" t="str">
        <f>IF(基本情報入力シート!L28="","",基本情報入力シート!L28)</f>
        <v/>
      </c>
      <c r="Z10" s="615"/>
      <c r="AA10" s="615"/>
      <c r="AB10" s="615"/>
      <c r="AC10" s="615"/>
      <c r="AD10" s="615"/>
      <c r="AE10" s="615"/>
      <c r="AF10" s="615"/>
      <c r="AG10" s="615"/>
      <c r="AH10" s="615"/>
      <c r="AI10" s="615"/>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0" t="s">
        <v>60</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6" t="s">
        <v>61</v>
      </c>
      <c r="B13" s="551" t="s">
        <v>62</v>
      </c>
      <c r="C13" s="551"/>
      <c r="D13" s="551"/>
      <c r="E13" s="551"/>
      <c r="F13" s="551"/>
      <c r="G13" s="551"/>
      <c r="H13" s="551"/>
      <c r="I13" s="551"/>
      <c r="J13" s="551"/>
      <c r="K13" s="551"/>
      <c r="L13" s="551"/>
      <c r="M13" s="551"/>
      <c r="N13" s="551"/>
      <c r="O13" s="551"/>
      <c r="P13" s="551"/>
      <c r="Q13" s="551"/>
      <c r="R13" s="551"/>
      <c r="S13" s="551"/>
      <c r="T13" s="551"/>
      <c r="U13" s="551"/>
      <c r="V13" s="551"/>
      <c r="W13" s="551"/>
      <c r="X13" s="551"/>
      <c r="Y13" s="551"/>
      <c r="Z13" s="551"/>
      <c r="AA13" s="551"/>
      <c r="AB13" s="551"/>
      <c r="AC13" s="551"/>
      <c r="AD13" s="551"/>
      <c r="AE13" s="551"/>
      <c r="AF13" s="551"/>
      <c r="AG13" s="551"/>
      <c r="AH13" s="551"/>
      <c r="AI13" s="551"/>
    </row>
    <row r="14" spans="1:47" ht="54.6" customHeight="1" thickBot="1">
      <c r="A14" s="186"/>
      <c r="B14" s="554" t="s">
        <v>109</v>
      </c>
      <c r="C14" s="554"/>
      <c r="D14" s="554"/>
      <c r="E14" s="554"/>
      <c r="F14" s="554"/>
      <c r="G14" s="554"/>
      <c r="H14" s="554"/>
      <c r="I14" s="554"/>
      <c r="J14" s="554"/>
      <c r="K14" s="554"/>
      <c r="L14" s="554"/>
      <c r="M14" s="554"/>
      <c r="N14" s="554"/>
      <c r="O14" s="554"/>
      <c r="P14" s="554"/>
      <c r="Q14" s="554"/>
      <c r="R14" s="554"/>
      <c r="S14" s="554"/>
      <c r="T14" s="554"/>
      <c r="U14" s="554"/>
      <c r="V14" s="554"/>
      <c r="W14" s="554"/>
      <c r="X14" s="554"/>
      <c r="Y14" s="554"/>
      <c r="Z14" s="554"/>
      <c r="AA14" s="554"/>
      <c r="AB14" s="554"/>
      <c r="AC14" s="554"/>
      <c r="AD14" s="554"/>
      <c r="AE14" s="554"/>
      <c r="AF14" s="554"/>
      <c r="AG14" s="552"/>
      <c r="AH14" s="653" t="str">
        <f>IF(G4="","",IF(COUNTIF(基本情報入力シート!AN50:AN149,"加算対象外")=COUNTIFS('別紙様式2-3（個表） '!J15:J114,"&lt;&gt;",'別紙様式2-3（個表） '!AG15:AG114,"加算対象外"),"○","×"))</f>
        <v/>
      </c>
      <c r="AI14" s="452"/>
      <c r="AJ14" s="188"/>
      <c r="AK14" s="255"/>
      <c r="AR14" s="25"/>
    </row>
    <row r="15" spans="1:47" ht="26.4" customHeight="1">
      <c r="A15" s="33"/>
      <c r="B15" s="652" t="s">
        <v>110</v>
      </c>
      <c r="C15" s="652"/>
      <c r="D15" s="652"/>
      <c r="E15" s="652"/>
      <c r="F15" s="652"/>
      <c r="G15" s="652"/>
      <c r="H15" s="652"/>
      <c r="I15" s="652"/>
      <c r="J15" s="652"/>
      <c r="K15" s="652"/>
      <c r="L15" s="652"/>
      <c r="M15" s="652"/>
      <c r="N15" s="652"/>
      <c r="O15" s="652"/>
      <c r="P15" s="652"/>
      <c r="Q15" s="652"/>
      <c r="R15" s="652"/>
      <c r="S15" s="652"/>
      <c r="T15" s="652"/>
      <c r="U15" s="652"/>
      <c r="V15" s="652"/>
      <c r="W15" s="652"/>
      <c r="X15" s="652"/>
      <c r="Y15" s="652"/>
      <c r="Z15" s="652"/>
      <c r="AA15" s="652"/>
      <c r="AB15" s="652"/>
      <c r="AC15" s="652"/>
      <c r="AD15" s="652"/>
      <c r="AE15" s="652"/>
      <c r="AF15" s="652"/>
      <c r="AG15" s="652"/>
      <c r="AH15" s="652"/>
      <c r="AI15" s="652"/>
      <c r="AJ15" s="207"/>
    </row>
    <row r="16" spans="1:47" ht="16.95" customHeight="1" thickBot="1">
      <c r="A16" s="33"/>
      <c r="B16" s="206"/>
      <c r="C16" s="206"/>
      <c r="D16" s="206"/>
      <c r="E16" s="206"/>
      <c r="F16" s="206"/>
      <c r="G16" s="206"/>
      <c r="H16" s="206"/>
      <c r="I16" s="206"/>
      <c r="J16" s="206"/>
      <c r="K16" s="206"/>
      <c r="L16" s="206"/>
      <c r="M16" s="206"/>
      <c r="N16" s="206"/>
      <c r="O16" s="206"/>
      <c r="P16" s="206"/>
      <c r="Q16" s="206"/>
      <c r="R16" s="206"/>
      <c r="S16" s="206"/>
      <c r="T16" s="206"/>
      <c r="U16" s="206"/>
      <c r="V16" s="206"/>
      <c r="W16" s="206"/>
      <c r="X16" s="206"/>
      <c r="Y16" s="206"/>
      <c r="Z16" s="206"/>
      <c r="AA16" s="206"/>
      <c r="AB16" s="206"/>
      <c r="AC16" s="206"/>
      <c r="AD16" s="206"/>
      <c r="AE16" s="206"/>
      <c r="AF16" s="206"/>
      <c r="AG16" s="206"/>
      <c r="AH16" s="206"/>
      <c r="AI16" s="206"/>
      <c r="AJ16" s="207"/>
    </row>
    <row r="17" spans="1:49" ht="34.200000000000003" customHeight="1" thickBot="1">
      <c r="A17" s="33"/>
      <c r="B17" s="661" t="s">
        <v>111</v>
      </c>
      <c r="C17" s="556"/>
      <c r="D17" s="556"/>
      <c r="E17" s="556"/>
      <c r="F17" s="556"/>
      <c r="G17" s="556"/>
      <c r="H17" s="556"/>
      <c r="I17" s="556"/>
      <c r="J17" s="556"/>
      <c r="K17" s="556"/>
      <c r="L17" s="556"/>
      <c r="M17" s="556"/>
      <c r="N17" s="556"/>
      <c r="O17" s="556"/>
      <c r="P17" s="556"/>
      <c r="Q17" s="556"/>
      <c r="R17" s="556"/>
      <c r="S17" s="556"/>
      <c r="T17" s="556"/>
      <c r="U17" s="556"/>
      <c r="V17" s="556"/>
      <c r="W17" s="556"/>
      <c r="X17" s="556"/>
      <c r="Y17" s="556"/>
      <c r="Z17" s="556"/>
      <c r="AA17" s="556"/>
      <c r="AB17" s="556"/>
      <c r="AC17" s="556"/>
      <c r="AD17" s="556"/>
      <c r="AE17" s="556"/>
      <c r="AF17" s="556"/>
      <c r="AG17" s="556"/>
      <c r="AH17" s="451" t="str">
        <f>IF(OR(G4="",AW17="処遇改善加算の要件を選択していない"),"",IF(AND(OR(AH18="✓",AH18="誓約"),AH19="○"),"○","×"))</f>
        <v/>
      </c>
      <c r="AI17" s="452"/>
      <c r="AJ17" s="207"/>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 customHeight="1">
      <c r="A18" s="33"/>
      <c r="B18" s="654"/>
      <c r="C18" s="651" t="s">
        <v>112</v>
      </c>
      <c r="D18" s="651"/>
      <c r="E18" s="651"/>
      <c r="F18" s="651"/>
      <c r="G18" s="651"/>
      <c r="H18" s="651"/>
      <c r="I18" s="651"/>
      <c r="J18" s="651"/>
      <c r="K18" s="651"/>
      <c r="L18" s="651"/>
      <c r="M18" s="651"/>
      <c r="N18" s="651"/>
      <c r="O18" s="651"/>
      <c r="P18" s="651"/>
      <c r="Q18" s="651"/>
      <c r="R18" s="651"/>
      <c r="S18" s="651"/>
      <c r="T18" s="651"/>
      <c r="U18" s="651"/>
      <c r="V18" s="651"/>
      <c r="W18" s="651"/>
      <c r="X18" s="651"/>
      <c r="Y18" s="651"/>
      <c r="Z18" s="651"/>
      <c r="AA18" s="651"/>
      <c r="AB18" s="651"/>
      <c r="AC18" s="651"/>
      <c r="AD18" s="651"/>
      <c r="AE18" s="651"/>
      <c r="AF18" s="651"/>
      <c r="AG18" s="651"/>
      <c r="AH18" s="650"/>
      <c r="AI18" s="650"/>
      <c r="AJ18" s="207"/>
      <c r="AK18" s="33"/>
      <c r="AR18" s="25"/>
      <c r="AW18" s="46"/>
    </row>
    <row r="19" spans="1:49" ht="104.4" customHeight="1">
      <c r="A19" s="33"/>
      <c r="B19" s="655"/>
      <c r="C19" s="657" t="s">
        <v>113</v>
      </c>
      <c r="D19" s="657"/>
      <c r="E19" s="657"/>
      <c r="F19" s="657"/>
      <c r="G19" s="657"/>
      <c r="H19" s="657"/>
      <c r="I19" s="657"/>
      <c r="J19" s="657"/>
      <c r="K19" s="657"/>
      <c r="L19" s="657"/>
      <c r="M19" s="657"/>
      <c r="N19" s="657"/>
      <c r="O19" s="657"/>
      <c r="P19" s="657"/>
      <c r="Q19" s="657"/>
      <c r="R19" s="657"/>
      <c r="S19" s="657"/>
      <c r="T19" s="657"/>
      <c r="U19" s="657"/>
      <c r="V19" s="657"/>
      <c r="W19" s="657"/>
      <c r="X19" s="657"/>
      <c r="Y19" s="657"/>
      <c r="Z19" s="657"/>
      <c r="AA19" s="657"/>
      <c r="AB19" s="657"/>
      <c r="AC19" s="657"/>
      <c r="AD19" s="657"/>
      <c r="AE19" s="657"/>
      <c r="AF19" s="657"/>
      <c r="AG19" s="657"/>
      <c r="AH19" s="658" t="str">
        <f>IF(G4="", "", IF(AND(AW21&gt;=1, AW25&gt;=1, AW29&gt;=1, AW33&gt;=1, OR(AW37&gt;=2,AW45=2), AW46&gt;=1), "○", "×"))</f>
        <v/>
      </c>
      <c r="AI19" s="658"/>
      <c r="AJ19" s="207"/>
      <c r="AK19" s="33"/>
      <c r="AR19" s="25"/>
    </row>
    <row r="20" spans="1:49" ht="18" customHeight="1">
      <c r="A20" s="33"/>
      <c r="B20" s="655"/>
      <c r="C20" s="659" t="s">
        <v>114</v>
      </c>
      <c r="D20" s="659"/>
      <c r="E20" s="659"/>
      <c r="F20" s="659" t="s">
        <v>115</v>
      </c>
      <c r="G20" s="659"/>
      <c r="H20" s="659"/>
      <c r="I20" s="659"/>
      <c r="J20" s="659"/>
      <c r="K20" s="659"/>
      <c r="L20" s="659"/>
      <c r="M20" s="659"/>
      <c r="N20" s="659"/>
      <c r="O20" s="659"/>
      <c r="P20" s="659"/>
      <c r="Q20" s="659"/>
      <c r="R20" s="659"/>
      <c r="S20" s="659"/>
      <c r="T20" s="659"/>
      <c r="U20" s="659"/>
      <c r="V20" s="659"/>
      <c r="W20" s="659"/>
      <c r="X20" s="659"/>
      <c r="Y20" s="659"/>
      <c r="Z20" s="659"/>
      <c r="AA20" s="659"/>
      <c r="AB20" s="659"/>
      <c r="AC20" s="659"/>
      <c r="AD20" s="659"/>
      <c r="AE20" s="659"/>
      <c r="AF20" s="659"/>
      <c r="AG20" s="659"/>
      <c r="AH20" s="659"/>
      <c r="AI20" s="659"/>
      <c r="AJ20" s="207"/>
      <c r="AL20" s="33"/>
      <c r="AM20" s="33"/>
      <c r="AN20" s="33"/>
      <c r="AR20" s="25"/>
      <c r="AV20" s="33"/>
    </row>
    <row r="21" spans="1:49" ht="19.95" customHeight="1">
      <c r="A21" s="33"/>
      <c r="B21" s="655"/>
      <c r="C21" s="466" t="s">
        <v>116</v>
      </c>
      <c r="D21" s="466"/>
      <c r="E21" s="466"/>
      <c r="F21" s="650"/>
      <c r="G21" s="650"/>
      <c r="H21" s="651" t="s">
        <v>117</v>
      </c>
      <c r="I21" s="651"/>
      <c r="J21" s="651"/>
      <c r="K21" s="651"/>
      <c r="L21" s="651"/>
      <c r="M21" s="651"/>
      <c r="N21" s="651"/>
      <c r="O21" s="651"/>
      <c r="P21" s="651"/>
      <c r="Q21" s="651"/>
      <c r="R21" s="651"/>
      <c r="S21" s="651"/>
      <c r="T21" s="651"/>
      <c r="U21" s="651"/>
      <c r="V21" s="651"/>
      <c r="W21" s="651"/>
      <c r="X21" s="651"/>
      <c r="Y21" s="651"/>
      <c r="Z21" s="651"/>
      <c r="AA21" s="651"/>
      <c r="AB21" s="651"/>
      <c r="AC21" s="651"/>
      <c r="AD21" s="651"/>
      <c r="AE21" s="651"/>
      <c r="AF21" s="651"/>
      <c r="AG21" s="651"/>
      <c r="AH21" s="651"/>
      <c r="AI21" s="651"/>
      <c r="AJ21" s="207"/>
      <c r="AL21" s="33"/>
      <c r="AM21" s="33"/>
      <c r="AN21" s="33"/>
      <c r="AR21" s="25"/>
      <c r="AW21" s="379">
        <f>COUNTIF(F21:G24,"✓")+COUNTIF(F21:G24,"誓約")</f>
        <v>0</v>
      </c>
    </row>
    <row r="22" spans="1:49" ht="19.95" customHeight="1">
      <c r="A22" s="33"/>
      <c r="B22" s="655"/>
      <c r="C22" s="466"/>
      <c r="D22" s="466"/>
      <c r="E22" s="466"/>
      <c r="F22" s="650"/>
      <c r="G22" s="650"/>
      <c r="H22" s="651" t="s">
        <v>118</v>
      </c>
      <c r="I22" s="651"/>
      <c r="J22" s="651"/>
      <c r="K22" s="651"/>
      <c r="L22" s="651"/>
      <c r="M22" s="651"/>
      <c r="N22" s="651"/>
      <c r="O22" s="651"/>
      <c r="P22" s="651"/>
      <c r="Q22" s="651"/>
      <c r="R22" s="651"/>
      <c r="S22" s="651"/>
      <c r="T22" s="651"/>
      <c r="U22" s="651"/>
      <c r="V22" s="651"/>
      <c r="W22" s="651"/>
      <c r="X22" s="651"/>
      <c r="Y22" s="651"/>
      <c r="Z22" s="651"/>
      <c r="AA22" s="651"/>
      <c r="AB22" s="651"/>
      <c r="AC22" s="651"/>
      <c r="AD22" s="651"/>
      <c r="AE22" s="651"/>
      <c r="AF22" s="651"/>
      <c r="AG22" s="651"/>
      <c r="AH22" s="651"/>
      <c r="AI22" s="651"/>
      <c r="AJ22" s="207"/>
      <c r="AL22" s="33"/>
      <c r="AM22" s="33"/>
      <c r="AN22" s="33"/>
      <c r="AR22" s="25"/>
      <c r="AW22" s="379"/>
    </row>
    <row r="23" spans="1:49" ht="30" customHeight="1">
      <c r="A23" s="33"/>
      <c r="B23" s="655"/>
      <c r="C23" s="466"/>
      <c r="D23" s="466"/>
      <c r="E23" s="466"/>
      <c r="F23" s="650"/>
      <c r="G23" s="650"/>
      <c r="H23" s="651" t="s">
        <v>119</v>
      </c>
      <c r="I23" s="651"/>
      <c r="J23" s="651"/>
      <c r="K23" s="651"/>
      <c r="L23" s="651"/>
      <c r="M23" s="651"/>
      <c r="N23" s="651"/>
      <c r="O23" s="651"/>
      <c r="P23" s="651"/>
      <c r="Q23" s="651"/>
      <c r="R23" s="651"/>
      <c r="S23" s="651"/>
      <c r="T23" s="651"/>
      <c r="U23" s="651"/>
      <c r="V23" s="651"/>
      <c r="W23" s="651"/>
      <c r="X23" s="651"/>
      <c r="Y23" s="651"/>
      <c r="Z23" s="651"/>
      <c r="AA23" s="651"/>
      <c r="AB23" s="651"/>
      <c r="AC23" s="651"/>
      <c r="AD23" s="651"/>
      <c r="AE23" s="651"/>
      <c r="AF23" s="651"/>
      <c r="AG23" s="651"/>
      <c r="AH23" s="651"/>
      <c r="AI23" s="651"/>
      <c r="AJ23" s="207"/>
      <c r="AL23" s="33"/>
      <c r="AM23" s="33"/>
      <c r="AN23" s="33"/>
      <c r="AR23" s="25"/>
      <c r="AW23" s="379"/>
    </row>
    <row r="24" spans="1:49" ht="19.95" customHeight="1">
      <c r="A24" s="33"/>
      <c r="B24" s="655"/>
      <c r="C24" s="466"/>
      <c r="D24" s="466"/>
      <c r="E24" s="466"/>
      <c r="F24" s="650"/>
      <c r="G24" s="650"/>
      <c r="H24" s="651" t="s">
        <v>120</v>
      </c>
      <c r="I24" s="651"/>
      <c r="J24" s="651"/>
      <c r="K24" s="651"/>
      <c r="L24" s="651"/>
      <c r="M24" s="651"/>
      <c r="N24" s="651"/>
      <c r="O24" s="651"/>
      <c r="P24" s="651"/>
      <c r="Q24" s="651"/>
      <c r="R24" s="651"/>
      <c r="S24" s="651"/>
      <c r="T24" s="651"/>
      <c r="U24" s="651"/>
      <c r="V24" s="651"/>
      <c r="W24" s="651"/>
      <c r="X24" s="651"/>
      <c r="Y24" s="651"/>
      <c r="Z24" s="651"/>
      <c r="AA24" s="651"/>
      <c r="AB24" s="651"/>
      <c r="AC24" s="651"/>
      <c r="AD24" s="651"/>
      <c r="AE24" s="651"/>
      <c r="AF24" s="651"/>
      <c r="AG24" s="651"/>
      <c r="AH24" s="651"/>
      <c r="AI24" s="651"/>
      <c r="AJ24" s="207"/>
      <c r="AL24" s="33"/>
      <c r="AM24" s="33"/>
      <c r="AN24" s="33"/>
      <c r="AR24" s="25"/>
      <c r="AW24" s="379"/>
    </row>
    <row r="25" spans="1:49" ht="38.4" customHeight="1">
      <c r="A25" s="33"/>
      <c r="B25" s="655"/>
      <c r="C25" s="466" t="s">
        <v>121</v>
      </c>
      <c r="D25" s="466"/>
      <c r="E25" s="466"/>
      <c r="F25" s="650"/>
      <c r="G25" s="650"/>
      <c r="H25" s="651" t="s">
        <v>122</v>
      </c>
      <c r="I25" s="651"/>
      <c r="J25" s="651"/>
      <c r="K25" s="651"/>
      <c r="L25" s="651"/>
      <c r="M25" s="651"/>
      <c r="N25" s="651"/>
      <c r="O25" s="651"/>
      <c r="P25" s="651"/>
      <c r="Q25" s="651"/>
      <c r="R25" s="651"/>
      <c r="S25" s="651"/>
      <c r="T25" s="651"/>
      <c r="U25" s="651"/>
      <c r="V25" s="651"/>
      <c r="W25" s="651"/>
      <c r="X25" s="651"/>
      <c r="Y25" s="651"/>
      <c r="Z25" s="651"/>
      <c r="AA25" s="651"/>
      <c r="AB25" s="651"/>
      <c r="AC25" s="651"/>
      <c r="AD25" s="651"/>
      <c r="AE25" s="651"/>
      <c r="AF25" s="651"/>
      <c r="AG25" s="651"/>
      <c r="AH25" s="651"/>
      <c r="AI25" s="651"/>
      <c r="AJ25" s="207"/>
      <c r="AL25" s="33"/>
      <c r="AM25" s="33"/>
      <c r="AN25" s="33"/>
      <c r="AR25" s="25"/>
      <c r="AW25" s="379">
        <f>COUNTIF(F25:G28,"✓")+COUNTIF(F25:G28,"誓約")</f>
        <v>0</v>
      </c>
    </row>
    <row r="26" spans="1:49" ht="19.95" customHeight="1">
      <c r="A26" s="33"/>
      <c r="B26" s="655"/>
      <c r="C26" s="466"/>
      <c r="D26" s="466"/>
      <c r="E26" s="466"/>
      <c r="F26" s="650"/>
      <c r="G26" s="650"/>
      <c r="H26" s="651" t="s">
        <v>123</v>
      </c>
      <c r="I26" s="651"/>
      <c r="J26" s="651"/>
      <c r="K26" s="651"/>
      <c r="L26" s="651"/>
      <c r="M26" s="651"/>
      <c r="N26" s="651"/>
      <c r="O26" s="651"/>
      <c r="P26" s="651"/>
      <c r="Q26" s="651"/>
      <c r="R26" s="651"/>
      <c r="S26" s="651"/>
      <c r="T26" s="651"/>
      <c r="U26" s="651"/>
      <c r="V26" s="651"/>
      <c r="W26" s="651"/>
      <c r="X26" s="651"/>
      <c r="Y26" s="651"/>
      <c r="Z26" s="651"/>
      <c r="AA26" s="651"/>
      <c r="AB26" s="651"/>
      <c r="AC26" s="651"/>
      <c r="AD26" s="651"/>
      <c r="AE26" s="651"/>
      <c r="AF26" s="651"/>
      <c r="AG26" s="651"/>
      <c r="AH26" s="651"/>
      <c r="AI26" s="651"/>
      <c r="AJ26" s="207"/>
      <c r="AL26" s="33"/>
      <c r="AM26" s="33"/>
      <c r="AN26" s="33"/>
      <c r="AR26" s="25"/>
      <c r="AW26" s="379"/>
    </row>
    <row r="27" spans="1:49" ht="19.95" customHeight="1">
      <c r="A27" s="33"/>
      <c r="B27" s="655"/>
      <c r="C27" s="466"/>
      <c r="D27" s="466"/>
      <c r="E27" s="466"/>
      <c r="F27" s="650"/>
      <c r="G27" s="650"/>
      <c r="H27" s="651" t="s">
        <v>124</v>
      </c>
      <c r="I27" s="651"/>
      <c r="J27" s="651"/>
      <c r="K27" s="651"/>
      <c r="L27" s="651"/>
      <c r="M27" s="651"/>
      <c r="N27" s="651"/>
      <c r="O27" s="651"/>
      <c r="P27" s="651"/>
      <c r="Q27" s="651"/>
      <c r="R27" s="651"/>
      <c r="S27" s="651"/>
      <c r="T27" s="651"/>
      <c r="U27" s="651"/>
      <c r="V27" s="651"/>
      <c r="W27" s="651"/>
      <c r="X27" s="651"/>
      <c r="Y27" s="651"/>
      <c r="Z27" s="651"/>
      <c r="AA27" s="651"/>
      <c r="AB27" s="651"/>
      <c r="AC27" s="651"/>
      <c r="AD27" s="651"/>
      <c r="AE27" s="651"/>
      <c r="AF27" s="651"/>
      <c r="AG27" s="651"/>
      <c r="AH27" s="651"/>
      <c r="AI27" s="651"/>
      <c r="AJ27" s="207"/>
      <c r="AL27" s="33"/>
      <c r="AM27" s="33"/>
      <c r="AN27" s="33"/>
      <c r="AR27" s="25"/>
      <c r="AW27" s="379"/>
    </row>
    <row r="28" spans="1:49" ht="19.95" customHeight="1">
      <c r="A28" s="33"/>
      <c r="B28" s="655"/>
      <c r="C28" s="466"/>
      <c r="D28" s="466"/>
      <c r="E28" s="466"/>
      <c r="F28" s="650"/>
      <c r="G28" s="650"/>
      <c r="H28" s="651" t="s">
        <v>125</v>
      </c>
      <c r="I28" s="651"/>
      <c r="J28" s="651"/>
      <c r="K28" s="651"/>
      <c r="L28" s="651"/>
      <c r="M28" s="651"/>
      <c r="N28" s="651"/>
      <c r="O28" s="651"/>
      <c r="P28" s="651"/>
      <c r="Q28" s="651"/>
      <c r="R28" s="651"/>
      <c r="S28" s="651"/>
      <c r="T28" s="651"/>
      <c r="U28" s="651"/>
      <c r="V28" s="651"/>
      <c r="W28" s="651"/>
      <c r="X28" s="651"/>
      <c r="Y28" s="651"/>
      <c r="Z28" s="651"/>
      <c r="AA28" s="651"/>
      <c r="AB28" s="651"/>
      <c r="AC28" s="651"/>
      <c r="AD28" s="651"/>
      <c r="AE28" s="651"/>
      <c r="AF28" s="651"/>
      <c r="AG28" s="651"/>
      <c r="AH28" s="651"/>
      <c r="AI28" s="651"/>
      <c r="AJ28" s="207"/>
      <c r="AL28" s="33"/>
      <c r="AM28" s="33"/>
      <c r="AN28" s="33"/>
      <c r="AR28" s="25"/>
      <c r="AW28" s="379"/>
    </row>
    <row r="29" spans="1:49" ht="19.95" customHeight="1">
      <c r="A29" s="33"/>
      <c r="B29" s="655"/>
      <c r="C29" s="466" t="s">
        <v>126</v>
      </c>
      <c r="D29" s="466"/>
      <c r="E29" s="466"/>
      <c r="F29" s="650"/>
      <c r="G29" s="650"/>
      <c r="H29" s="651" t="s">
        <v>127</v>
      </c>
      <c r="I29" s="651"/>
      <c r="J29" s="651"/>
      <c r="K29" s="651"/>
      <c r="L29" s="651"/>
      <c r="M29" s="651"/>
      <c r="N29" s="651"/>
      <c r="O29" s="651"/>
      <c r="P29" s="651"/>
      <c r="Q29" s="651"/>
      <c r="R29" s="651"/>
      <c r="S29" s="651"/>
      <c r="T29" s="651"/>
      <c r="U29" s="651"/>
      <c r="V29" s="651"/>
      <c r="W29" s="651"/>
      <c r="X29" s="651"/>
      <c r="Y29" s="651"/>
      <c r="Z29" s="651"/>
      <c r="AA29" s="651"/>
      <c r="AB29" s="651"/>
      <c r="AC29" s="651"/>
      <c r="AD29" s="651"/>
      <c r="AE29" s="651"/>
      <c r="AF29" s="651"/>
      <c r="AG29" s="651"/>
      <c r="AH29" s="651"/>
      <c r="AI29" s="651"/>
      <c r="AJ29" s="207"/>
      <c r="AL29" s="33"/>
      <c r="AM29" s="33"/>
      <c r="AN29" s="33"/>
      <c r="AR29" s="25"/>
      <c r="AW29" s="379">
        <f>COUNTIF(F29:G32,"✓")+COUNTIF(F29:G32,"誓約")</f>
        <v>0</v>
      </c>
    </row>
    <row r="30" spans="1:49" ht="30.6" customHeight="1">
      <c r="A30" s="33"/>
      <c r="B30" s="655"/>
      <c r="C30" s="466"/>
      <c r="D30" s="466"/>
      <c r="E30" s="466"/>
      <c r="F30" s="650"/>
      <c r="G30" s="650"/>
      <c r="H30" s="651" t="s">
        <v>128</v>
      </c>
      <c r="I30" s="651"/>
      <c r="J30" s="651"/>
      <c r="K30" s="651"/>
      <c r="L30" s="651"/>
      <c r="M30" s="651"/>
      <c r="N30" s="651"/>
      <c r="O30" s="651"/>
      <c r="P30" s="651"/>
      <c r="Q30" s="651"/>
      <c r="R30" s="651"/>
      <c r="S30" s="651"/>
      <c r="T30" s="651"/>
      <c r="U30" s="651"/>
      <c r="V30" s="651"/>
      <c r="W30" s="651"/>
      <c r="X30" s="651"/>
      <c r="Y30" s="651"/>
      <c r="Z30" s="651"/>
      <c r="AA30" s="651"/>
      <c r="AB30" s="651"/>
      <c r="AC30" s="651"/>
      <c r="AD30" s="651"/>
      <c r="AE30" s="651"/>
      <c r="AF30" s="651"/>
      <c r="AG30" s="651"/>
      <c r="AH30" s="651"/>
      <c r="AI30" s="651"/>
      <c r="AJ30" s="207"/>
      <c r="AL30" s="33"/>
      <c r="AM30" s="33"/>
      <c r="AN30" s="33"/>
      <c r="AR30" s="25"/>
      <c r="AW30" s="379"/>
    </row>
    <row r="31" spans="1:49" ht="35.4" customHeight="1">
      <c r="A31" s="33"/>
      <c r="B31" s="655"/>
      <c r="C31" s="466"/>
      <c r="D31" s="466"/>
      <c r="E31" s="466"/>
      <c r="F31" s="650"/>
      <c r="G31" s="650"/>
      <c r="H31" s="651" t="s">
        <v>129</v>
      </c>
      <c r="I31" s="651"/>
      <c r="J31" s="651"/>
      <c r="K31" s="651"/>
      <c r="L31" s="651"/>
      <c r="M31" s="651"/>
      <c r="N31" s="651"/>
      <c r="O31" s="651"/>
      <c r="P31" s="651"/>
      <c r="Q31" s="651"/>
      <c r="R31" s="651"/>
      <c r="S31" s="651"/>
      <c r="T31" s="651"/>
      <c r="U31" s="651"/>
      <c r="V31" s="651"/>
      <c r="W31" s="651"/>
      <c r="X31" s="651"/>
      <c r="Y31" s="651"/>
      <c r="Z31" s="651"/>
      <c r="AA31" s="651"/>
      <c r="AB31" s="651"/>
      <c r="AC31" s="651"/>
      <c r="AD31" s="651"/>
      <c r="AE31" s="651"/>
      <c r="AF31" s="651"/>
      <c r="AG31" s="651"/>
      <c r="AH31" s="651"/>
      <c r="AI31" s="651"/>
      <c r="AJ31" s="207"/>
      <c r="AL31" s="33"/>
      <c r="AM31" s="33"/>
      <c r="AN31" s="33"/>
      <c r="AR31" s="25"/>
      <c r="AW31" s="379"/>
    </row>
    <row r="32" spans="1:49" ht="28.95" customHeight="1">
      <c r="A32" s="33"/>
      <c r="B32" s="655"/>
      <c r="C32" s="466"/>
      <c r="D32" s="466"/>
      <c r="E32" s="466"/>
      <c r="F32" s="650"/>
      <c r="G32" s="650"/>
      <c r="H32" s="651" t="s">
        <v>130</v>
      </c>
      <c r="I32" s="651"/>
      <c r="J32" s="651"/>
      <c r="K32" s="651"/>
      <c r="L32" s="651"/>
      <c r="M32" s="651"/>
      <c r="N32" s="651"/>
      <c r="O32" s="651"/>
      <c r="P32" s="651"/>
      <c r="Q32" s="651"/>
      <c r="R32" s="651"/>
      <c r="S32" s="651"/>
      <c r="T32" s="651"/>
      <c r="U32" s="651"/>
      <c r="V32" s="651"/>
      <c r="W32" s="651"/>
      <c r="X32" s="651"/>
      <c r="Y32" s="651"/>
      <c r="Z32" s="651"/>
      <c r="AA32" s="651"/>
      <c r="AB32" s="651"/>
      <c r="AC32" s="651"/>
      <c r="AD32" s="651"/>
      <c r="AE32" s="651"/>
      <c r="AF32" s="651"/>
      <c r="AG32" s="651"/>
      <c r="AH32" s="651"/>
      <c r="AI32" s="651"/>
      <c r="AJ32" s="207"/>
      <c r="AL32" s="33"/>
      <c r="AM32" s="33"/>
      <c r="AN32" s="33"/>
      <c r="AR32" s="25"/>
      <c r="AW32" s="379"/>
    </row>
    <row r="33" spans="1:49" ht="19.95" customHeight="1">
      <c r="A33" s="33"/>
      <c r="B33" s="655"/>
      <c r="C33" s="466" t="s">
        <v>131</v>
      </c>
      <c r="D33" s="466"/>
      <c r="E33" s="466"/>
      <c r="F33" s="650"/>
      <c r="G33" s="650"/>
      <c r="H33" s="651" t="s">
        <v>132</v>
      </c>
      <c r="I33" s="651"/>
      <c r="J33" s="651"/>
      <c r="K33" s="651"/>
      <c r="L33" s="651"/>
      <c r="M33" s="651"/>
      <c r="N33" s="651"/>
      <c r="O33" s="651"/>
      <c r="P33" s="651"/>
      <c r="Q33" s="651"/>
      <c r="R33" s="651"/>
      <c r="S33" s="651"/>
      <c r="T33" s="651"/>
      <c r="U33" s="651"/>
      <c r="V33" s="651"/>
      <c r="W33" s="651"/>
      <c r="X33" s="651"/>
      <c r="Y33" s="651"/>
      <c r="Z33" s="651"/>
      <c r="AA33" s="651"/>
      <c r="AB33" s="651"/>
      <c r="AC33" s="651"/>
      <c r="AD33" s="651"/>
      <c r="AE33" s="651"/>
      <c r="AF33" s="651"/>
      <c r="AG33" s="651"/>
      <c r="AH33" s="651"/>
      <c r="AI33" s="651"/>
      <c r="AJ33" s="207"/>
      <c r="AL33" s="33"/>
      <c r="AM33" s="33"/>
      <c r="AN33" s="33"/>
      <c r="AR33" s="25"/>
      <c r="AW33" s="379">
        <f>COUNTIF(F33:G36,"✓")+COUNTIF(F33:G36,"誓約")</f>
        <v>0</v>
      </c>
    </row>
    <row r="34" spans="1:49" ht="31.2" customHeight="1">
      <c r="A34" s="33"/>
      <c r="B34" s="655"/>
      <c r="C34" s="466"/>
      <c r="D34" s="466"/>
      <c r="E34" s="466"/>
      <c r="F34" s="650"/>
      <c r="G34" s="650"/>
      <c r="H34" s="651" t="s">
        <v>133</v>
      </c>
      <c r="I34" s="651"/>
      <c r="J34" s="651"/>
      <c r="K34" s="651"/>
      <c r="L34" s="651"/>
      <c r="M34" s="651"/>
      <c r="N34" s="651"/>
      <c r="O34" s="651"/>
      <c r="P34" s="651"/>
      <c r="Q34" s="651"/>
      <c r="R34" s="651"/>
      <c r="S34" s="651"/>
      <c r="T34" s="651"/>
      <c r="U34" s="651"/>
      <c r="V34" s="651"/>
      <c r="W34" s="651"/>
      <c r="X34" s="651"/>
      <c r="Y34" s="651"/>
      <c r="Z34" s="651"/>
      <c r="AA34" s="651"/>
      <c r="AB34" s="651"/>
      <c r="AC34" s="651"/>
      <c r="AD34" s="651"/>
      <c r="AE34" s="651"/>
      <c r="AF34" s="651"/>
      <c r="AG34" s="651"/>
      <c r="AH34" s="651"/>
      <c r="AI34" s="651"/>
      <c r="AJ34" s="207"/>
      <c r="AL34" s="33"/>
      <c r="AM34" s="33"/>
      <c r="AN34" s="33"/>
      <c r="AR34" s="25"/>
      <c r="AW34" s="379"/>
    </row>
    <row r="35" spans="1:49" ht="35.4" customHeight="1">
      <c r="A35" s="33"/>
      <c r="B35" s="655"/>
      <c r="C35" s="466"/>
      <c r="D35" s="466"/>
      <c r="E35" s="466"/>
      <c r="F35" s="650"/>
      <c r="G35" s="650"/>
      <c r="H35" s="651" t="s">
        <v>134</v>
      </c>
      <c r="I35" s="651"/>
      <c r="J35" s="651"/>
      <c r="K35" s="651"/>
      <c r="L35" s="651"/>
      <c r="M35" s="651"/>
      <c r="N35" s="651"/>
      <c r="O35" s="651"/>
      <c r="P35" s="651"/>
      <c r="Q35" s="651"/>
      <c r="R35" s="651"/>
      <c r="S35" s="651"/>
      <c r="T35" s="651"/>
      <c r="U35" s="651"/>
      <c r="V35" s="651"/>
      <c r="W35" s="651"/>
      <c r="X35" s="651"/>
      <c r="Y35" s="651"/>
      <c r="Z35" s="651"/>
      <c r="AA35" s="651"/>
      <c r="AB35" s="651"/>
      <c r="AC35" s="651"/>
      <c r="AD35" s="651"/>
      <c r="AE35" s="651"/>
      <c r="AF35" s="651"/>
      <c r="AG35" s="651"/>
      <c r="AH35" s="651"/>
      <c r="AI35" s="651"/>
      <c r="AJ35" s="207"/>
      <c r="AL35" s="33"/>
      <c r="AM35" s="33"/>
      <c r="AN35" s="33"/>
      <c r="AR35" s="25"/>
      <c r="AW35" s="379"/>
    </row>
    <row r="36" spans="1:49" ht="19.95" customHeight="1">
      <c r="B36" s="655"/>
      <c r="C36" s="466"/>
      <c r="D36" s="466"/>
      <c r="E36" s="466"/>
      <c r="F36" s="650"/>
      <c r="G36" s="650"/>
      <c r="H36" s="651" t="s">
        <v>135</v>
      </c>
      <c r="I36" s="651"/>
      <c r="J36" s="651"/>
      <c r="K36" s="651"/>
      <c r="L36" s="651"/>
      <c r="M36" s="651"/>
      <c r="N36" s="651"/>
      <c r="O36" s="651"/>
      <c r="P36" s="651"/>
      <c r="Q36" s="651"/>
      <c r="R36" s="651"/>
      <c r="S36" s="651"/>
      <c r="T36" s="651"/>
      <c r="U36" s="651"/>
      <c r="V36" s="651"/>
      <c r="W36" s="651"/>
      <c r="X36" s="651"/>
      <c r="Y36" s="651"/>
      <c r="Z36" s="651"/>
      <c r="AA36" s="651"/>
      <c r="AB36" s="651"/>
      <c r="AC36" s="651"/>
      <c r="AD36" s="651"/>
      <c r="AE36" s="651"/>
      <c r="AF36" s="651"/>
      <c r="AG36" s="651"/>
      <c r="AH36" s="651"/>
      <c r="AI36" s="651"/>
      <c r="AJ36" s="207"/>
      <c r="AL36" s="33"/>
      <c r="AM36" s="33"/>
      <c r="AN36" s="33"/>
      <c r="AR36" s="25"/>
      <c r="AW36" s="379"/>
    </row>
    <row r="37" spans="1:49" ht="25.2" customHeight="1">
      <c r="A37" s="33"/>
      <c r="B37" s="655"/>
      <c r="C37" s="466" t="s">
        <v>136</v>
      </c>
      <c r="D37" s="466"/>
      <c r="E37" s="466"/>
      <c r="F37" s="650"/>
      <c r="G37" s="650"/>
      <c r="H37" s="660" t="s">
        <v>137</v>
      </c>
      <c r="I37" s="660"/>
      <c r="J37" s="660"/>
      <c r="K37" s="660"/>
      <c r="L37" s="660"/>
      <c r="M37" s="660"/>
      <c r="N37" s="660"/>
      <c r="O37" s="660"/>
      <c r="P37" s="660"/>
      <c r="Q37" s="660"/>
      <c r="R37" s="660"/>
      <c r="S37" s="660"/>
      <c r="T37" s="660"/>
      <c r="U37" s="660"/>
      <c r="V37" s="660"/>
      <c r="W37" s="660"/>
      <c r="X37" s="660"/>
      <c r="Y37" s="660"/>
      <c r="Z37" s="660"/>
      <c r="AA37" s="660"/>
      <c r="AB37" s="660"/>
      <c r="AC37" s="660"/>
      <c r="AD37" s="660"/>
      <c r="AE37" s="660"/>
      <c r="AF37" s="660"/>
      <c r="AG37" s="660"/>
      <c r="AH37" s="660"/>
      <c r="AI37" s="660"/>
      <c r="AJ37" s="207"/>
      <c r="AL37" s="33"/>
      <c r="AM37" s="33"/>
      <c r="AN37" s="33"/>
      <c r="AR37" s="25"/>
      <c r="AW37" s="379">
        <f>COUNTIF(F37:G44,"✓")+COUNTIF(F37:G44,"誓約")</f>
        <v>0</v>
      </c>
    </row>
    <row r="38" spans="1:49" ht="25.2" customHeight="1">
      <c r="A38" s="207"/>
      <c r="B38" s="655"/>
      <c r="C38" s="466"/>
      <c r="D38" s="466"/>
      <c r="E38" s="466"/>
      <c r="F38" s="650"/>
      <c r="G38" s="650"/>
      <c r="H38" s="660" t="s">
        <v>138</v>
      </c>
      <c r="I38" s="660"/>
      <c r="J38" s="660"/>
      <c r="K38" s="660"/>
      <c r="L38" s="660"/>
      <c r="M38" s="660"/>
      <c r="N38" s="660"/>
      <c r="O38" s="660"/>
      <c r="P38" s="660"/>
      <c r="Q38" s="660"/>
      <c r="R38" s="660"/>
      <c r="S38" s="660"/>
      <c r="T38" s="660"/>
      <c r="U38" s="660"/>
      <c r="V38" s="660"/>
      <c r="W38" s="660"/>
      <c r="X38" s="660"/>
      <c r="Y38" s="660"/>
      <c r="Z38" s="660"/>
      <c r="AA38" s="660"/>
      <c r="AB38" s="660"/>
      <c r="AC38" s="660"/>
      <c r="AD38" s="660"/>
      <c r="AE38" s="660"/>
      <c r="AF38" s="660"/>
      <c r="AG38" s="660"/>
      <c r="AH38" s="660"/>
      <c r="AI38" s="660"/>
      <c r="AJ38" s="207"/>
      <c r="AL38" s="33"/>
      <c r="AM38" s="33"/>
      <c r="AN38" s="33"/>
      <c r="AR38" s="25"/>
      <c r="AW38" s="379"/>
    </row>
    <row r="39" spans="1:49" ht="25.2" customHeight="1">
      <c r="A39" s="207"/>
      <c r="B39" s="655"/>
      <c r="C39" s="466"/>
      <c r="D39" s="466"/>
      <c r="E39" s="466"/>
      <c r="F39" s="650"/>
      <c r="G39" s="650"/>
      <c r="H39" s="660" t="s">
        <v>139</v>
      </c>
      <c r="I39" s="660"/>
      <c r="J39" s="660"/>
      <c r="K39" s="660"/>
      <c r="L39" s="660"/>
      <c r="M39" s="660"/>
      <c r="N39" s="660"/>
      <c r="O39" s="660"/>
      <c r="P39" s="660"/>
      <c r="Q39" s="660"/>
      <c r="R39" s="660"/>
      <c r="S39" s="660"/>
      <c r="T39" s="660"/>
      <c r="U39" s="660"/>
      <c r="V39" s="660"/>
      <c r="W39" s="660"/>
      <c r="X39" s="660"/>
      <c r="Y39" s="660"/>
      <c r="Z39" s="660"/>
      <c r="AA39" s="660"/>
      <c r="AB39" s="660"/>
      <c r="AC39" s="660"/>
      <c r="AD39" s="660"/>
      <c r="AE39" s="660"/>
      <c r="AF39" s="660"/>
      <c r="AG39" s="660"/>
      <c r="AH39" s="660"/>
      <c r="AI39" s="660"/>
      <c r="AJ39" s="207"/>
      <c r="AL39" s="33"/>
      <c r="AM39" s="33"/>
      <c r="AN39" s="33"/>
      <c r="AR39" s="25"/>
      <c r="AW39" s="379"/>
    </row>
    <row r="40" spans="1:49" ht="25.2" customHeight="1">
      <c r="A40" s="207"/>
      <c r="B40" s="655"/>
      <c r="C40" s="466"/>
      <c r="D40" s="466"/>
      <c r="E40" s="466"/>
      <c r="F40" s="650"/>
      <c r="G40" s="650"/>
      <c r="H40" s="660" t="s">
        <v>140</v>
      </c>
      <c r="I40" s="660"/>
      <c r="J40" s="660"/>
      <c r="K40" s="660"/>
      <c r="L40" s="660"/>
      <c r="M40" s="660"/>
      <c r="N40" s="660"/>
      <c r="O40" s="660"/>
      <c r="P40" s="660"/>
      <c r="Q40" s="660"/>
      <c r="R40" s="660"/>
      <c r="S40" s="660"/>
      <c r="T40" s="660"/>
      <c r="U40" s="660"/>
      <c r="V40" s="660"/>
      <c r="W40" s="660"/>
      <c r="X40" s="660"/>
      <c r="Y40" s="660"/>
      <c r="Z40" s="660"/>
      <c r="AA40" s="660"/>
      <c r="AB40" s="660"/>
      <c r="AC40" s="660"/>
      <c r="AD40" s="660"/>
      <c r="AE40" s="660"/>
      <c r="AF40" s="660"/>
      <c r="AG40" s="660"/>
      <c r="AH40" s="660"/>
      <c r="AI40" s="660"/>
      <c r="AJ40" s="207"/>
      <c r="AL40" s="33"/>
      <c r="AM40" s="33"/>
      <c r="AN40" s="33"/>
      <c r="AR40" s="25"/>
      <c r="AW40" s="379"/>
    </row>
    <row r="41" spans="1:49" ht="25.2" customHeight="1">
      <c r="A41" s="207"/>
      <c r="B41" s="655"/>
      <c r="C41" s="466"/>
      <c r="D41" s="466"/>
      <c r="E41" s="466"/>
      <c r="F41" s="650"/>
      <c r="G41" s="650"/>
      <c r="H41" s="660" t="s">
        <v>141</v>
      </c>
      <c r="I41" s="660"/>
      <c r="J41" s="660"/>
      <c r="K41" s="660"/>
      <c r="L41" s="660"/>
      <c r="M41" s="660"/>
      <c r="N41" s="660"/>
      <c r="O41" s="660"/>
      <c r="P41" s="660"/>
      <c r="Q41" s="660"/>
      <c r="R41" s="660"/>
      <c r="S41" s="660"/>
      <c r="T41" s="660"/>
      <c r="U41" s="660"/>
      <c r="V41" s="660"/>
      <c r="W41" s="660"/>
      <c r="X41" s="660"/>
      <c r="Y41" s="660"/>
      <c r="Z41" s="660"/>
      <c r="AA41" s="660"/>
      <c r="AB41" s="660"/>
      <c r="AC41" s="660"/>
      <c r="AD41" s="660"/>
      <c r="AE41" s="660"/>
      <c r="AF41" s="660"/>
      <c r="AG41" s="660"/>
      <c r="AH41" s="660"/>
      <c r="AI41" s="660"/>
      <c r="AJ41" s="207"/>
      <c r="AL41" s="33"/>
      <c r="AM41" s="33"/>
      <c r="AN41" s="33"/>
      <c r="AR41" s="25"/>
      <c r="AW41" s="379"/>
    </row>
    <row r="42" spans="1:49" ht="34.950000000000003" customHeight="1">
      <c r="A42" s="207"/>
      <c r="B42" s="655"/>
      <c r="C42" s="466"/>
      <c r="D42" s="466"/>
      <c r="E42" s="466"/>
      <c r="F42" s="650"/>
      <c r="G42" s="650"/>
      <c r="H42" s="660" t="s">
        <v>142</v>
      </c>
      <c r="I42" s="660"/>
      <c r="J42" s="660"/>
      <c r="K42" s="660"/>
      <c r="L42" s="660"/>
      <c r="M42" s="660"/>
      <c r="N42" s="660"/>
      <c r="O42" s="660"/>
      <c r="P42" s="660"/>
      <c r="Q42" s="660"/>
      <c r="R42" s="660"/>
      <c r="S42" s="660"/>
      <c r="T42" s="660"/>
      <c r="U42" s="660"/>
      <c r="V42" s="660"/>
      <c r="W42" s="660"/>
      <c r="X42" s="660"/>
      <c r="Y42" s="660"/>
      <c r="Z42" s="660"/>
      <c r="AA42" s="660"/>
      <c r="AB42" s="660"/>
      <c r="AC42" s="660"/>
      <c r="AD42" s="660"/>
      <c r="AE42" s="660"/>
      <c r="AF42" s="660"/>
      <c r="AG42" s="660"/>
      <c r="AH42" s="660"/>
      <c r="AI42" s="660"/>
      <c r="AJ42" s="207"/>
      <c r="AL42" s="33"/>
      <c r="AM42" s="33"/>
      <c r="AR42" s="25"/>
      <c r="AW42" s="379"/>
    </row>
    <row r="43" spans="1:49" ht="40.200000000000003" customHeight="1">
      <c r="A43" s="207"/>
      <c r="B43" s="655"/>
      <c r="C43" s="466"/>
      <c r="D43" s="466"/>
      <c r="E43" s="466"/>
      <c r="F43" s="650"/>
      <c r="G43" s="650"/>
      <c r="H43" s="651" t="s">
        <v>143</v>
      </c>
      <c r="I43" s="651"/>
      <c r="J43" s="651"/>
      <c r="K43" s="651"/>
      <c r="L43" s="651"/>
      <c r="M43" s="651"/>
      <c r="N43" s="651"/>
      <c r="O43" s="651"/>
      <c r="P43" s="651"/>
      <c r="Q43" s="651"/>
      <c r="R43" s="651"/>
      <c r="S43" s="651"/>
      <c r="T43" s="651"/>
      <c r="U43" s="651"/>
      <c r="V43" s="651"/>
      <c r="W43" s="651"/>
      <c r="X43" s="651"/>
      <c r="Y43" s="651"/>
      <c r="Z43" s="651"/>
      <c r="AA43" s="651"/>
      <c r="AB43" s="651"/>
      <c r="AC43" s="651"/>
      <c r="AD43" s="651"/>
      <c r="AE43" s="651"/>
      <c r="AF43" s="651"/>
      <c r="AG43" s="651"/>
      <c r="AH43" s="651"/>
      <c r="AI43" s="651"/>
      <c r="AJ43" s="207"/>
      <c r="AL43" s="33"/>
      <c r="AM43" s="33"/>
      <c r="AR43" s="25"/>
      <c r="AW43" s="379"/>
    </row>
    <row r="44" spans="1:49" ht="40.200000000000003" customHeight="1">
      <c r="A44" s="207"/>
      <c r="B44" s="655"/>
      <c r="C44" s="466"/>
      <c r="D44" s="466"/>
      <c r="E44" s="466"/>
      <c r="F44" s="650"/>
      <c r="G44" s="650"/>
      <c r="H44" s="651" t="s">
        <v>144</v>
      </c>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207"/>
      <c r="AL44" s="33"/>
      <c r="AM44" s="33"/>
      <c r="AR44" s="25"/>
      <c r="AW44" s="379"/>
    </row>
    <row r="45" spans="1:49" ht="21" customHeight="1">
      <c r="A45" s="207"/>
      <c r="B45" s="655"/>
      <c r="C45" s="466"/>
      <c r="D45" s="466"/>
      <c r="E45" s="466"/>
      <c r="F45" s="650"/>
      <c r="G45" s="650"/>
      <c r="H45" s="662" t="s">
        <v>145</v>
      </c>
      <c r="I45" s="662"/>
      <c r="J45" s="662"/>
      <c r="K45" s="662"/>
      <c r="L45" s="662"/>
      <c r="M45" s="662"/>
      <c r="N45" s="662"/>
      <c r="O45" s="662"/>
      <c r="P45" s="662"/>
      <c r="Q45" s="662"/>
      <c r="R45" s="662"/>
      <c r="S45" s="662"/>
      <c r="T45" s="662"/>
      <c r="U45" s="662"/>
      <c r="V45" s="662"/>
      <c r="W45" s="662"/>
      <c r="X45" s="662"/>
      <c r="Y45" s="662"/>
      <c r="Z45" s="662"/>
      <c r="AA45" s="662"/>
      <c r="AB45" s="662"/>
      <c r="AC45" s="662"/>
      <c r="AD45" s="662"/>
      <c r="AE45" s="662"/>
      <c r="AF45" s="662"/>
      <c r="AG45" s="662"/>
      <c r="AH45" s="662"/>
      <c r="AI45" s="662"/>
      <c r="AJ45" s="207"/>
      <c r="AL45" s="33"/>
      <c r="AM45" s="33"/>
      <c r="AR45" s="25"/>
      <c r="AW45" s="379">
        <f>COUNTIF(F45,"✓")+COUNTIF(F45,"誓約")+COUNTIF(F44,"✓")+COUNTIF(F44,"誓約")</f>
        <v>0</v>
      </c>
    </row>
    <row r="46" spans="1:49" ht="31.2" customHeight="1">
      <c r="A46" s="33"/>
      <c r="B46" s="655"/>
      <c r="C46" s="466" t="s">
        <v>146</v>
      </c>
      <c r="D46" s="466"/>
      <c r="E46" s="466"/>
      <c r="F46" s="650"/>
      <c r="G46" s="650"/>
      <c r="H46" s="660" t="s">
        <v>147</v>
      </c>
      <c r="I46" s="660"/>
      <c r="J46" s="660"/>
      <c r="K46" s="660"/>
      <c r="L46" s="660"/>
      <c r="M46" s="660"/>
      <c r="N46" s="660"/>
      <c r="O46" s="660"/>
      <c r="P46" s="660"/>
      <c r="Q46" s="660"/>
      <c r="R46" s="660"/>
      <c r="S46" s="660"/>
      <c r="T46" s="660"/>
      <c r="U46" s="660"/>
      <c r="V46" s="660"/>
      <c r="W46" s="660"/>
      <c r="X46" s="660"/>
      <c r="Y46" s="660"/>
      <c r="Z46" s="660"/>
      <c r="AA46" s="660"/>
      <c r="AB46" s="660"/>
      <c r="AC46" s="660"/>
      <c r="AD46" s="660"/>
      <c r="AE46" s="660"/>
      <c r="AF46" s="660"/>
      <c r="AG46" s="660"/>
      <c r="AH46" s="660"/>
      <c r="AI46" s="660"/>
      <c r="AJ46" s="207"/>
      <c r="AL46" s="26"/>
      <c r="AW46" s="380">
        <f>COUNTIF(F46:G49,"✓")+COUNTIF(F46:G49,"誓約")</f>
        <v>0</v>
      </c>
    </row>
    <row r="47" spans="1:49" ht="28.2" customHeight="1">
      <c r="A47" s="33"/>
      <c r="B47" s="655"/>
      <c r="C47" s="466"/>
      <c r="D47" s="466"/>
      <c r="E47" s="466"/>
      <c r="F47" s="650"/>
      <c r="G47" s="650"/>
      <c r="H47" s="651" t="s">
        <v>148</v>
      </c>
      <c r="I47" s="651"/>
      <c r="J47" s="651"/>
      <c r="K47" s="651"/>
      <c r="L47" s="651"/>
      <c r="M47" s="651"/>
      <c r="N47" s="651"/>
      <c r="O47" s="651"/>
      <c r="P47" s="651"/>
      <c r="Q47" s="651"/>
      <c r="R47" s="651"/>
      <c r="S47" s="651"/>
      <c r="T47" s="651"/>
      <c r="U47" s="651"/>
      <c r="V47" s="651"/>
      <c r="W47" s="651"/>
      <c r="X47" s="651"/>
      <c r="Y47" s="651"/>
      <c r="Z47" s="651"/>
      <c r="AA47" s="651"/>
      <c r="AB47" s="651"/>
      <c r="AC47" s="651"/>
      <c r="AD47" s="651"/>
      <c r="AE47" s="651"/>
      <c r="AF47" s="651"/>
      <c r="AG47" s="651"/>
      <c r="AH47" s="651"/>
      <c r="AI47" s="651"/>
      <c r="AJ47" s="207"/>
      <c r="AW47" s="380"/>
    </row>
    <row r="48" spans="1:49" ht="30" customHeight="1">
      <c r="A48" s="33"/>
      <c r="B48" s="655"/>
      <c r="C48" s="466"/>
      <c r="D48" s="466"/>
      <c r="E48" s="466"/>
      <c r="F48" s="650"/>
      <c r="G48" s="650"/>
      <c r="H48" s="651" t="s">
        <v>149</v>
      </c>
      <c r="I48" s="651"/>
      <c r="J48" s="651"/>
      <c r="K48" s="651"/>
      <c r="L48" s="651"/>
      <c r="M48" s="651"/>
      <c r="N48" s="651"/>
      <c r="O48" s="651"/>
      <c r="P48" s="651"/>
      <c r="Q48" s="651"/>
      <c r="R48" s="651"/>
      <c r="S48" s="651"/>
      <c r="T48" s="651"/>
      <c r="U48" s="651"/>
      <c r="V48" s="651"/>
      <c r="W48" s="651"/>
      <c r="X48" s="651"/>
      <c r="Y48" s="651"/>
      <c r="Z48" s="651"/>
      <c r="AA48" s="651"/>
      <c r="AB48" s="651"/>
      <c r="AC48" s="651"/>
      <c r="AD48" s="651"/>
      <c r="AE48" s="651"/>
      <c r="AF48" s="651"/>
      <c r="AG48" s="651"/>
      <c r="AH48" s="651"/>
      <c r="AI48" s="651"/>
      <c r="AJ48" s="207"/>
      <c r="AW48" s="380"/>
    </row>
    <row r="49" spans="1:49" ht="30" customHeight="1">
      <c r="A49" s="33"/>
      <c r="B49" s="656"/>
      <c r="C49" s="466"/>
      <c r="D49" s="466"/>
      <c r="E49" s="466"/>
      <c r="F49" s="650"/>
      <c r="G49" s="650"/>
      <c r="H49" s="651" t="s">
        <v>150</v>
      </c>
      <c r="I49" s="651"/>
      <c r="J49" s="651"/>
      <c r="K49" s="651"/>
      <c r="L49" s="651"/>
      <c r="M49" s="651"/>
      <c r="N49" s="651"/>
      <c r="O49" s="651"/>
      <c r="P49" s="651"/>
      <c r="Q49" s="651"/>
      <c r="R49" s="651"/>
      <c r="S49" s="651"/>
      <c r="T49" s="651"/>
      <c r="U49" s="651"/>
      <c r="V49" s="651"/>
      <c r="W49" s="651"/>
      <c r="X49" s="651"/>
      <c r="Y49" s="651"/>
      <c r="Z49" s="651"/>
      <c r="AA49" s="651"/>
      <c r="AB49" s="651"/>
      <c r="AC49" s="651"/>
      <c r="AD49" s="651"/>
      <c r="AE49" s="651"/>
      <c r="AF49" s="651"/>
      <c r="AG49" s="651"/>
      <c r="AH49" s="651"/>
      <c r="AI49" s="651"/>
      <c r="AJ49" s="207"/>
      <c r="AW49" s="380"/>
    </row>
    <row r="50" spans="1:49" ht="30" customHeight="1" thickBot="1">
      <c r="A50" s="181" t="s">
        <v>81</v>
      </c>
      <c r="B50" s="181"/>
      <c r="C50" s="181"/>
      <c r="D50" s="181"/>
      <c r="E50" s="181"/>
      <c r="F50" s="181"/>
      <c r="G50" s="181"/>
      <c r="H50" s="181"/>
      <c r="I50" s="181"/>
      <c r="J50" s="181"/>
      <c r="K50" s="181"/>
      <c r="L50" s="181"/>
      <c r="M50" s="181"/>
      <c r="N50" s="181"/>
      <c r="O50" s="181"/>
      <c r="P50" s="181"/>
      <c r="Q50" s="181"/>
      <c r="R50" s="181"/>
      <c r="S50" s="181"/>
      <c r="T50" s="181"/>
      <c r="U50" s="181"/>
      <c r="V50" s="181"/>
      <c r="W50" s="181"/>
      <c r="X50" s="181"/>
      <c r="Y50" s="181"/>
      <c r="Z50" s="181"/>
      <c r="AA50" s="181"/>
      <c r="AB50" s="181"/>
      <c r="AC50" s="181"/>
      <c r="AD50" s="181"/>
      <c r="AE50" s="181"/>
      <c r="AF50" s="181"/>
      <c r="AG50" s="181"/>
      <c r="AH50" s="181"/>
      <c r="AI50" s="181"/>
      <c r="AJ50" s="33"/>
      <c r="AK50" s="26"/>
      <c r="AL50" s="27"/>
    </row>
    <row r="51" spans="1:49" ht="19.95" customHeight="1" thickBot="1">
      <c r="A51" s="579" t="s">
        <v>82</v>
      </c>
      <c r="B51" s="579"/>
      <c r="C51" s="579"/>
      <c r="D51" s="579"/>
      <c r="E51" s="579"/>
      <c r="F51" s="579"/>
      <c r="G51" s="579"/>
      <c r="H51" s="579"/>
      <c r="I51" s="579"/>
      <c r="J51" s="579"/>
      <c r="K51" s="579"/>
      <c r="L51" s="579"/>
      <c r="M51" s="579"/>
      <c r="N51" s="579"/>
      <c r="O51" s="579"/>
      <c r="P51" s="579"/>
      <c r="Q51" s="579"/>
      <c r="R51" s="579"/>
      <c r="S51" s="579"/>
      <c r="T51" s="579"/>
      <c r="U51" s="579"/>
      <c r="V51" s="579"/>
      <c r="W51" s="579"/>
      <c r="X51" s="579"/>
      <c r="Y51" s="579"/>
      <c r="Z51" s="579"/>
      <c r="AA51" s="579"/>
      <c r="AB51" s="579"/>
      <c r="AC51" s="579"/>
      <c r="AD51" s="579"/>
      <c r="AE51" s="579"/>
      <c r="AF51" s="579"/>
      <c r="AG51" s="580"/>
      <c r="AH51" s="636" t="str" cm="1">
        <f t="array" ref="AH51">IF(G4="", "", IF(PRODUCT((A53:A59="✓")*1)=1,"○","×"))</f>
        <v/>
      </c>
      <c r="AI51" s="637"/>
      <c r="AJ51" s="30"/>
      <c r="AK51" s="647" t="s">
        <v>151</v>
      </c>
      <c r="AL51" s="648"/>
      <c r="AM51" s="648"/>
      <c r="AN51" s="648"/>
      <c r="AO51" s="648"/>
      <c r="AP51" s="648"/>
      <c r="AQ51" s="648"/>
      <c r="AR51" s="648"/>
      <c r="AS51" s="648"/>
      <c r="AT51" s="648"/>
      <c r="AU51" s="648"/>
      <c r="AV51" s="649"/>
    </row>
    <row r="52" spans="1:49" ht="31.2" customHeight="1" thickBot="1">
      <c r="A52" s="581" t="s">
        <v>84</v>
      </c>
      <c r="B52" s="582"/>
      <c r="C52" s="582"/>
      <c r="D52" s="582"/>
      <c r="E52" s="582"/>
      <c r="F52" s="582"/>
      <c r="G52" s="582"/>
      <c r="H52" s="582"/>
      <c r="I52" s="582"/>
      <c r="J52" s="582"/>
      <c r="K52" s="582"/>
      <c r="L52" s="582"/>
      <c r="M52" s="582"/>
      <c r="N52" s="582"/>
      <c r="O52" s="582"/>
      <c r="P52" s="582"/>
      <c r="Q52" s="582"/>
      <c r="R52" s="582"/>
      <c r="S52" s="582"/>
      <c r="T52" s="582"/>
      <c r="U52" s="582"/>
      <c r="V52" s="582"/>
      <c r="W52" s="582"/>
      <c r="X52" s="582"/>
      <c r="Y52" s="582"/>
      <c r="Z52" s="583"/>
      <c r="AA52" s="638" t="s">
        <v>85</v>
      </c>
      <c r="AB52" s="639"/>
      <c r="AC52" s="639"/>
      <c r="AD52" s="639"/>
      <c r="AE52" s="639"/>
      <c r="AF52" s="639"/>
      <c r="AG52" s="639"/>
      <c r="AH52" s="639"/>
      <c r="AI52" s="640"/>
      <c r="AJ52" s="33"/>
      <c r="AK52" s="26"/>
      <c r="AL52" s="27"/>
    </row>
    <row r="53" spans="1:49" s="33" customFormat="1" ht="19.95" customHeight="1">
      <c r="A53" s="75"/>
      <c r="B53" s="555" t="s">
        <v>152</v>
      </c>
      <c r="C53" s="556"/>
      <c r="D53" s="556"/>
      <c r="E53" s="556"/>
      <c r="F53" s="556"/>
      <c r="G53" s="556"/>
      <c r="H53" s="556"/>
      <c r="I53" s="556"/>
      <c r="J53" s="556"/>
      <c r="K53" s="556"/>
      <c r="L53" s="556"/>
      <c r="M53" s="556"/>
      <c r="N53" s="556"/>
      <c r="O53" s="556"/>
      <c r="P53" s="556"/>
      <c r="Q53" s="556"/>
      <c r="R53" s="556"/>
      <c r="S53" s="556"/>
      <c r="T53" s="556"/>
      <c r="U53" s="556"/>
      <c r="V53" s="556"/>
      <c r="W53" s="556"/>
      <c r="X53" s="556"/>
      <c r="Y53" s="556"/>
      <c r="Z53" s="557"/>
      <c r="AA53" s="560" t="s">
        <v>87</v>
      </c>
      <c r="AB53" s="561"/>
      <c r="AC53" s="561"/>
      <c r="AD53" s="561"/>
      <c r="AE53" s="561"/>
      <c r="AF53" s="561"/>
      <c r="AG53" s="561"/>
      <c r="AH53" s="561"/>
      <c r="AI53" s="562"/>
      <c r="AJ53" s="40"/>
    </row>
    <row r="54" spans="1:49" ht="19.95" customHeight="1">
      <c r="A54" s="73"/>
      <c r="B54" s="555" t="s">
        <v>153</v>
      </c>
      <c r="C54" s="556"/>
      <c r="D54" s="556"/>
      <c r="E54" s="556"/>
      <c r="F54" s="556"/>
      <c r="G54" s="556"/>
      <c r="H54" s="556"/>
      <c r="I54" s="556"/>
      <c r="J54" s="556"/>
      <c r="K54" s="556"/>
      <c r="L54" s="556"/>
      <c r="M54" s="556"/>
      <c r="N54" s="556"/>
      <c r="O54" s="556"/>
      <c r="P54" s="556"/>
      <c r="Q54" s="556"/>
      <c r="R54" s="556"/>
      <c r="S54" s="556"/>
      <c r="T54" s="556"/>
      <c r="U54" s="556"/>
      <c r="V54" s="556"/>
      <c r="W54" s="556"/>
      <c r="X54" s="556"/>
      <c r="Y54" s="556"/>
      <c r="Z54" s="557"/>
      <c r="AA54" s="563" t="s">
        <v>87</v>
      </c>
      <c r="AB54" s="564"/>
      <c r="AC54" s="564"/>
      <c r="AD54" s="564"/>
      <c r="AE54" s="564"/>
      <c r="AF54" s="564"/>
      <c r="AG54" s="564"/>
      <c r="AH54" s="564"/>
      <c r="AI54" s="565"/>
      <c r="AJ54" s="40"/>
      <c r="AW54" s="46"/>
    </row>
    <row r="55" spans="1:49" ht="28.2" customHeight="1">
      <c r="A55" s="73"/>
      <c r="B55" s="566" t="s">
        <v>154</v>
      </c>
      <c r="C55" s="567"/>
      <c r="D55" s="567"/>
      <c r="E55" s="567"/>
      <c r="F55" s="567"/>
      <c r="G55" s="567"/>
      <c r="H55" s="567"/>
      <c r="I55" s="567"/>
      <c r="J55" s="567"/>
      <c r="K55" s="567"/>
      <c r="L55" s="567"/>
      <c r="M55" s="567"/>
      <c r="N55" s="567"/>
      <c r="O55" s="567"/>
      <c r="P55" s="567"/>
      <c r="Q55" s="567"/>
      <c r="R55" s="567"/>
      <c r="S55" s="567"/>
      <c r="T55" s="567"/>
      <c r="U55" s="567"/>
      <c r="V55" s="567"/>
      <c r="W55" s="567"/>
      <c r="X55" s="567"/>
      <c r="Y55" s="567"/>
      <c r="Z55" s="568"/>
      <c r="AA55" s="563" t="s">
        <v>90</v>
      </c>
      <c r="AB55" s="564"/>
      <c r="AC55" s="564"/>
      <c r="AD55" s="564"/>
      <c r="AE55" s="564"/>
      <c r="AF55" s="564"/>
      <c r="AG55" s="564"/>
      <c r="AH55" s="564"/>
      <c r="AI55" s="565"/>
      <c r="AJ55" s="30"/>
    </row>
    <row r="56" spans="1:49" ht="34.950000000000003" customHeight="1">
      <c r="A56" s="73"/>
      <c r="B56" s="555" t="s">
        <v>91</v>
      </c>
      <c r="C56" s="556"/>
      <c r="D56" s="556"/>
      <c r="E56" s="556"/>
      <c r="F56" s="556"/>
      <c r="G56" s="556"/>
      <c r="H56" s="556"/>
      <c r="I56" s="556"/>
      <c r="J56" s="556"/>
      <c r="K56" s="556"/>
      <c r="L56" s="556"/>
      <c r="M56" s="556"/>
      <c r="N56" s="556"/>
      <c r="O56" s="556"/>
      <c r="P56" s="556"/>
      <c r="Q56" s="556"/>
      <c r="R56" s="556"/>
      <c r="S56" s="556"/>
      <c r="T56" s="556"/>
      <c r="U56" s="556"/>
      <c r="V56" s="556"/>
      <c r="W56" s="556"/>
      <c r="X56" s="556"/>
      <c r="Y56" s="556"/>
      <c r="Z56" s="557"/>
      <c r="AA56" s="560" t="s">
        <v>87</v>
      </c>
      <c r="AB56" s="561"/>
      <c r="AC56" s="561"/>
      <c r="AD56" s="561"/>
      <c r="AE56" s="561"/>
      <c r="AF56" s="561"/>
      <c r="AG56" s="561"/>
      <c r="AH56" s="561"/>
      <c r="AI56" s="562"/>
      <c r="AJ56" s="30"/>
    </row>
    <row r="57" spans="1:49" ht="33" customHeight="1">
      <c r="A57" s="73"/>
      <c r="B57" s="555" t="s">
        <v>92</v>
      </c>
      <c r="C57" s="556"/>
      <c r="D57" s="556"/>
      <c r="E57" s="556"/>
      <c r="F57" s="556"/>
      <c r="G57" s="556"/>
      <c r="H57" s="556"/>
      <c r="I57" s="556"/>
      <c r="J57" s="556"/>
      <c r="K57" s="556"/>
      <c r="L57" s="556"/>
      <c r="M57" s="556"/>
      <c r="N57" s="556"/>
      <c r="O57" s="556"/>
      <c r="P57" s="556"/>
      <c r="Q57" s="556"/>
      <c r="R57" s="556"/>
      <c r="S57" s="556"/>
      <c r="T57" s="556"/>
      <c r="U57" s="556"/>
      <c r="V57" s="556"/>
      <c r="W57" s="556"/>
      <c r="X57" s="556"/>
      <c r="Y57" s="556"/>
      <c r="Z57" s="557"/>
      <c r="AA57" s="563" t="s">
        <v>93</v>
      </c>
      <c r="AB57" s="564"/>
      <c r="AC57" s="564"/>
      <c r="AD57" s="564"/>
      <c r="AE57" s="564"/>
      <c r="AF57" s="564"/>
      <c r="AG57" s="564"/>
      <c r="AH57" s="564"/>
      <c r="AI57" s="565"/>
      <c r="AJ57" s="30"/>
    </row>
    <row r="58" spans="1:49" ht="19.95" customHeight="1">
      <c r="A58" s="73"/>
      <c r="B58" s="566" t="s">
        <v>94</v>
      </c>
      <c r="C58" s="567"/>
      <c r="D58" s="567"/>
      <c r="E58" s="567"/>
      <c r="F58" s="567"/>
      <c r="G58" s="567"/>
      <c r="H58" s="567"/>
      <c r="I58" s="567"/>
      <c r="J58" s="567"/>
      <c r="K58" s="567"/>
      <c r="L58" s="567"/>
      <c r="M58" s="567"/>
      <c r="N58" s="567"/>
      <c r="O58" s="567"/>
      <c r="P58" s="567"/>
      <c r="Q58" s="567"/>
      <c r="R58" s="567"/>
      <c r="S58" s="567"/>
      <c r="T58" s="567"/>
      <c r="U58" s="567"/>
      <c r="V58" s="567"/>
      <c r="W58" s="567"/>
      <c r="X58" s="567"/>
      <c r="Y58" s="567"/>
      <c r="Z58" s="568"/>
      <c r="AA58" s="560" t="s">
        <v>95</v>
      </c>
      <c r="AB58" s="561"/>
      <c r="AC58" s="561"/>
      <c r="AD58" s="561"/>
      <c r="AE58" s="561"/>
      <c r="AF58" s="561"/>
      <c r="AG58" s="561"/>
      <c r="AH58" s="561"/>
      <c r="AI58" s="562"/>
      <c r="AJ58" s="30"/>
    </row>
    <row r="59" spans="1:49" ht="19.95" customHeight="1" thickBot="1">
      <c r="A59" s="76"/>
      <c r="B59" s="558" t="s">
        <v>155</v>
      </c>
      <c r="C59" s="553"/>
      <c r="D59" s="553"/>
      <c r="E59" s="553"/>
      <c r="F59" s="553"/>
      <c r="G59" s="553"/>
      <c r="H59" s="553"/>
      <c r="I59" s="553"/>
      <c r="J59" s="553"/>
      <c r="K59" s="553"/>
      <c r="L59" s="553"/>
      <c r="M59" s="553"/>
      <c r="N59" s="553"/>
      <c r="O59" s="553"/>
      <c r="P59" s="553"/>
      <c r="Q59" s="553"/>
      <c r="R59" s="553"/>
      <c r="S59" s="553"/>
      <c r="T59" s="553"/>
      <c r="U59" s="553"/>
      <c r="V59" s="553"/>
      <c r="W59" s="553"/>
      <c r="X59" s="553"/>
      <c r="Y59" s="553"/>
      <c r="Z59" s="559"/>
      <c r="AA59" s="560" t="s">
        <v>87</v>
      </c>
      <c r="AB59" s="561"/>
      <c r="AC59" s="561"/>
      <c r="AD59" s="561"/>
      <c r="AE59" s="561"/>
      <c r="AF59" s="561"/>
      <c r="AG59" s="561"/>
      <c r="AH59" s="561"/>
      <c r="AI59" s="562"/>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5" customHeight="1">
      <c r="A61" s="37" t="s">
        <v>97</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98</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8"/>
    </row>
    <row r="64" spans="1:49" ht="13.95" customHeight="1">
      <c r="A64" s="182" t="s">
        <v>99</v>
      </c>
      <c r="B64" s="183"/>
      <c r="C64" s="183"/>
      <c r="D64" s="183"/>
      <c r="E64" s="183"/>
      <c r="F64" s="183"/>
      <c r="G64" s="183"/>
      <c r="H64" s="183"/>
      <c r="I64" s="183"/>
      <c r="J64" s="183"/>
      <c r="K64" s="183"/>
      <c r="L64" s="183"/>
      <c r="M64" s="183"/>
      <c r="N64" s="183"/>
      <c r="O64" s="183"/>
      <c r="P64" s="183"/>
      <c r="Q64" s="183"/>
      <c r="R64" s="183"/>
      <c r="S64" s="183"/>
      <c r="T64" s="183"/>
      <c r="U64" s="183"/>
      <c r="V64" s="183"/>
      <c r="W64" s="183"/>
      <c r="X64" s="183"/>
      <c r="Y64" s="183"/>
      <c r="Z64" s="183"/>
      <c r="AA64" s="183"/>
      <c r="AB64" s="183"/>
      <c r="AC64" s="183"/>
      <c r="AD64" s="183"/>
      <c r="AE64" s="183"/>
      <c r="AF64" s="183"/>
      <c r="AG64" s="183"/>
      <c r="AH64" s="183"/>
      <c r="AI64" s="183"/>
      <c r="AJ64" s="184"/>
    </row>
    <row r="65" spans="1:36" ht="13.95" customHeight="1">
      <c r="A65" s="347" t="s">
        <v>156</v>
      </c>
      <c r="B65" s="348"/>
      <c r="C65" s="348"/>
      <c r="D65" s="348"/>
      <c r="E65" s="348"/>
      <c r="F65" s="348"/>
      <c r="G65" s="348"/>
      <c r="H65" s="348"/>
      <c r="I65" s="348"/>
      <c r="J65" s="348"/>
      <c r="K65" s="348"/>
      <c r="L65" s="348"/>
      <c r="M65" s="348"/>
      <c r="N65" s="348"/>
      <c r="O65" s="348"/>
      <c r="P65" s="348"/>
      <c r="Q65" s="348"/>
      <c r="R65" s="348"/>
      <c r="S65" s="348"/>
      <c r="T65" s="348"/>
      <c r="U65" s="348"/>
      <c r="V65" s="348"/>
      <c r="W65" s="348"/>
      <c r="X65" s="348"/>
      <c r="Y65" s="348"/>
      <c r="Z65" s="348"/>
      <c r="AA65" s="348"/>
      <c r="AB65" s="348"/>
      <c r="AC65" s="348"/>
      <c r="AD65" s="348"/>
      <c r="AE65" s="584" t="str">
        <f>IF(G4="", "", IF(AND(AH14="○",AW18&lt;&gt;"×"),"○", "×"))</f>
        <v/>
      </c>
      <c r="AF65" s="585"/>
      <c r="AG65" s="585"/>
      <c r="AH65" s="585"/>
      <c r="AI65" s="585"/>
      <c r="AJ65" s="586"/>
    </row>
    <row r="66" spans="1:36" s="39" customFormat="1" ht="13.95" customHeight="1">
      <c r="A66" s="182" t="s">
        <v>105</v>
      </c>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4"/>
    </row>
    <row r="67" spans="1:36" s="39" customFormat="1" ht="13.95" customHeight="1">
      <c r="A67" s="347" t="s">
        <v>106</v>
      </c>
      <c r="B67" s="348"/>
      <c r="C67" s="348"/>
      <c r="D67" s="348"/>
      <c r="E67" s="348"/>
      <c r="F67" s="348"/>
      <c r="G67" s="348"/>
      <c r="H67" s="348"/>
      <c r="I67" s="348"/>
      <c r="J67" s="348"/>
      <c r="K67" s="348"/>
      <c r="L67" s="348"/>
      <c r="M67" s="348"/>
      <c r="N67" s="348"/>
      <c r="O67" s="348"/>
      <c r="P67" s="348"/>
      <c r="Q67" s="348"/>
      <c r="R67" s="348"/>
      <c r="S67" s="348"/>
      <c r="T67" s="348"/>
      <c r="U67" s="348"/>
      <c r="V67" s="348"/>
      <c r="W67" s="348"/>
      <c r="X67" s="348"/>
      <c r="Y67" s="348"/>
      <c r="Z67" s="348"/>
      <c r="AA67" s="348"/>
      <c r="AB67" s="348"/>
      <c r="AC67" s="348"/>
      <c r="AD67" s="432"/>
      <c r="AE67" s="584" t="str">
        <f>AH51</f>
        <v/>
      </c>
      <c r="AF67" s="585"/>
      <c r="AG67" s="585"/>
      <c r="AH67" s="585"/>
      <c r="AI67" s="585"/>
      <c r="AJ67" s="586"/>
    </row>
    <row r="68" spans="1:36" ht="13.95" customHeight="1">
      <c r="A68" s="58"/>
      <c r="B68" s="58"/>
      <c r="C68" s="59"/>
      <c r="D68" s="59"/>
      <c r="E68" s="59"/>
      <c r="F68" s="59"/>
      <c r="G68" s="59"/>
      <c r="H68" s="60"/>
      <c r="I68" s="60"/>
      <c r="J68" s="60"/>
      <c r="K68" s="60"/>
      <c r="L68" s="60"/>
      <c r="M68" s="60"/>
      <c r="N68" s="60"/>
      <c r="O68" s="60"/>
      <c r="P68" s="60"/>
      <c r="Q68" s="60"/>
      <c r="R68" s="60"/>
      <c r="S68" s="60"/>
      <c r="T68" s="61"/>
      <c r="U68" s="61"/>
      <c r="V68" s="61"/>
      <c r="W68" s="61"/>
      <c r="X68" s="61"/>
      <c r="Y68" s="61"/>
      <c r="Z68" s="61"/>
      <c r="AA68" s="61"/>
      <c r="AB68" s="61"/>
      <c r="AC68" s="61"/>
      <c r="AD68" s="61"/>
      <c r="AE68" s="61"/>
      <c r="AF68" s="61"/>
      <c r="AG68" s="61"/>
      <c r="AH68" s="61"/>
      <c r="AI68" s="61"/>
      <c r="AJ68" s="61"/>
    </row>
    <row r="69" spans="1:36" ht="13.95" customHeight="1"/>
    <row r="70" spans="1:36" ht="13.95" customHeight="1"/>
    <row r="71" spans="1:36" ht="13.95" customHeight="1"/>
    <row r="72" spans="1:36" ht="13.95"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row>
    <row r="73" spans="1:36" ht="13.95" customHeight="1"/>
    <row r="74" spans="1:36" ht="13.95" customHeight="1"/>
    <row r="75" spans="1:36" ht="13.95" customHeight="1">
      <c r="A75" s="550"/>
      <c r="B75" s="550"/>
      <c r="C75" s="548"/>
      <c r="D75" s="548"/>
      <c r="E75" s="548"/>
      <c r="F75" s="548"/>
      <c r="G75" s="548"/>
      <c r="H75" s="549"/>
      <c r="I75" s="549"/>
      <c r="J75" s="549"/>
      <c r="K75" s="549"/>
      <c r="L75" s="549"/>
      <c r="M75" s="549"/>
      <c r="N75" s="549"/>
      <c r="O75" s="549"/>
      <c r="P75" s="549"/>
      <c r="Q75" s="549"/>
      <c r="R75" s="549"/>
      <c r="S75" s="549"/>
      <c r="T75" s="575"/>
      <c r="U75" s="575"/>
      <c r="V75" s="575"/>
      <c r="W75" s="575"/>
      <c r="X75" s="575"/>
      <c r="Y75" s="575"/>
      <c r="Z75" s="575"/>
      <c r="AA75" s="575"/>
      <c r="AB75" s="575"/>
      <c r="AC75" s="575"/>
      <c r="AD75" s="575"/>
      <c r="AE75" s="61"/>
      <c r="AF75" s="61"/>
      <c r="AG75" s="61"/>
      <c r="AH75" s="61"/>
      <c r="AI75" s="61"/>
      <c r="AJ75" s="61"/>
    </row>
    <row r="76" spans="1:36" ht="13.95" customHeight="1">
      <c r="A76" s="550"/>
      <c r="B76" s="550"/>
      <c r="C76" s="548"/>
      <c r="D76" s="548"/>
      <c r="E76" s="548"/>
      <c r="F76" s="548"/>
      <c r="G76" s="548"/>
      <c r="H76" s="549"/>
      <c r="I76" s="549"/>
      <c r="J76" s="549"/>
      <c r="K76" s="549"/>
      <c r="L76" s="549"/>
      <c r="M76" s="549"/>
      <c r="N76" s="549"/>
      <c r="O76" s="549"/>
      <c r="P76" s="549"/>
      <c r="Q76" s="549"/>
      <c r="R76" s="549"/>
      <c r="S76" s="549"/>
      <c r="T76" s="575"/>
      <c r="U76" s="575"/>
      <c r="V76" s="575"/>
      <c r="W76" s="575"/>
      <c r="X76" s="575"/>
      <c r="Y76" s="575"/>
      <c r="Z76" s="575"/>
      <c r="AA76" s="575"/>
      <c r="AB76" s="575"/>
      <c r="AC76" s="575"/>
      <c r="AD76" s="575"/>
      <c r="AE76" s="61"/>
      <c r="AF76" s="61"/>
      <c r="AG76" s="61"/>
      <c r="AH76" s="61"/>
      <c r="AI76" s="61"/>
      <c r="AJ76" s="61"/>
    </row>
    <row r="77" spans="1:36" ht="13.95" customHeight="1">
      <c r="A77" s="550"/>
      <c r="B77" s="550"/>
      <c r="C77" s="548"/>
      <c r="D77" s="548"/>
      <c r="E77" s="548"/>
      <c r="F77" s="548"/>
      <c r="G77" s="548"/>
      <c r="H77" s="549"/>
      <c r="I77" s="549"/>
      <c r="J77" s="549"/>
      <c r="K77" s="549"/>
      <c r="L77" s="549"/>
      <c r="M77" s="549"/>
      <c r="N77" s="549"/>
      <c r="O77" s="549"/>
      <c r="P77" s="549"/>
      <c r="Q77" s="549"/>
      <c r="R77" s="549"/>
      <c r="S77" s="549"/>
      <c r="T77" s="575"/>
      <c r="U77" s="575"/>
      <c r="V77" s="575"/>
      <c r="W77" s="575"/>
      <c r="X77" s="575"/>
      <c r="Y77" s="575"/>
      <c r="Z77" s="575"/>
      <c r="AA77" s="575"/>
      <c r="AB77" s="575"/>
      <c r="AC77" s="575"/>
      <c r="AD77" s="575"/>
      <c r="AE77" s="61"/>
      <c r="AF77" s="61"/>
      <c r="AG77" s="61"/>
      <c r="AH77" s="61"/>
      <c r="AI77" s="61"/>
      <c r="AJ77" s="61"/>
    </row>
    <row r="78" spans="1:36" ht="13.95" customHeight="1">
      <c r="A78" s="550"/>
      <c r="B78" s="550"/>
      <c r="C78" s="548"/>
      <c r="D78" s="548"/>
      <c r="E78" s="548"/>
      <c r="F78" s="548"/>
      <c r="G78" s="548"/>
      <c r="H78" s="549"/>
      <c r="I78" s="549"/>
      <c r="J78" s="549"/>
      <c r="K78" s="549"/>
      <c r="L78" s="549"/>
      <c r="M78" s="549"/>
      <c r="N78" s="549"/>
      <c r="O78" s="549"/>
      <c r="P78" s="549"/>
      <c r="Q78" s="549"/>
      <c r="R78" s="549"/>
      <c r="S78" s="549"/>
      <c r="T78" s="575"/>
      <c r="U78" s="575"/>
      <c r="V78" s="575"/>
      <c r="W78" s="575"/>
      <c r="X78" s="575"/>
      <c r="Y78" s="575"/>
      <c r="Z78" s="575"/>
      <c r="AA78" s="575"/>
      <c r="AB78" s="575"/>
      <c r="AC78" s="575"/>
      <c r="AD78" s="575"/>
      <c r="AE78" s="61"/>
      <c r="AF78" s="61"/>
      <c r="AG78" s="61"/>
      <c r="AH78" s="61"/>
      <c r="AI78" s="61"/>
      <c r="AJ78" s="61"/>
    </row>
    <row r="79" spans="1:36" ht="13.95" customHeight="1">
      <c r="A79" s="550"/>
      <c r="B79" s="550"/>
      <c r="C79" s="548"/>
      <c r="D79" s="548"/>
      <c r="E79" s="548"/>
      <c r="F79" s="548"/>
      <c r="G79" s="548"/>
      <c r="H79" s="549"/>
      <c r="I79" s="549"/>
      <c r="J79" s="549"/>
      <c r="K79" s="549"/>
      <c r="L79" s="549"/>
      <c r="M79" s="549"/>
      <c r="N79" s="549"/>
      <c r="O79" s="549"/>
      <c r="P79" s="549"/>
      <c r="Q79" s="549"/>
      <c r="R79" s="549"/>
      <c r="S79" s="549"/>
      <c r="T79" s="575"/>
      <c r="U79" s="575"/>
      <c r="V79" s="575"/>
      <c r="W79" s="575"/>
      <c r="X79" s="575"/>
      <c r="Y79" s="575"/>
      <c r="Z79" s="575"/>
      <c r="AA79" s="575"/>
      <c r="AB79" s="575"/>
      <c r="AC79" s="575"/>
      <c r="AD79" s="575"/>
      <c r="AE79" s="61"/>
      <c r="AF79" s="61"/>
      <c r="AG79" s="61"/>
      <c r="AH79" s="61"/>
      <c r="AI79" s="61"/>
      <c r="AJ79" s="61"/>
    </row>
    <row r="80" spans="1:36" ht="13.95" customHeight="1">
      <c r="A80" s="550"/>
      <c r="B80" s="550"/>
      <c r="C80" s="548"/>
      <c r="D80" s="548"/>
      <c r="E80" s="548"/>
      <c r="F80" s="548"/>
      <c r="G80" s="548"/>
      <c r="H80" s="549"/>
      <c r="I80" s="549"/>
      <c r="J80" s="549"/>
      <c r="K80" s="549"/>
      <c r="L80" s="549"/>
      <c r="M80" s="549"/>
      <c r="N80" s="549"/>
      <c r="O80" s="549"/>
      <c r="P80" s="549"/>
      <c r="Q80" s="549"/>
      <c r="R80" s="549"/>
      <c r="S80" s="549"/>
      <c r="T80" s="575"/>
      <c r="U80" s="575"/>
      <c r="V80" s="575"/>
      <c r="W80" s="575"/>
      <c r="X80" s="575"/>
      <c r="Y80" s="575"/>
      <c r="Z80" s="575"/>
      <c r="AA80" s="575"/>
      <c r="AB80" s="575"/>
      <c r="AC80" s="575"/>
      <c r="AD80" s="575"/>
      <c r="AE80" s="61"/>
      <c r="AF80" s="61"/>
      <c r="AG80" s="61"/>
      <c r="AH80" s="61"/>
      <c r="AI80" s="61"/>
      <c r="AJ80" s="61"/>
    </row>
    <row r="81" spans="1:36" ht="13.95" customHeight="1">
      <c r="A81" s="550"/>
      <c r="B81" s="550"/>
      <c r="C81" s="548"/>
      <c r="D81" s="548"/>
      <c r="E81" s="548"/>
      <c r="F81" s="548"/>
      <c r="G81" s="548"/>
      <c r="H81" s="549"/>
      <c r="I81" s="549"/>
      <c r="J81" s="549"/>
      <c r="K81" s="549"/>
      <c r="L81" s="549"/>
      <c r="M81" s="549"/>
      <c r="N81" s="549"/>
      <c r="O81" s="549"/>
      <c r="P81" s="549"/>
      <c r="Q81" s="549"/>
      <c r="R81" s="549"/>
      <c r="S81" s="549"/>
      <c r="T81" s="575"/>
      <c r="U81" s="575"/>
      <c r="V81" s="575"/>
      <c r="W81" s="575"/>
      <c r="X81" s="575"/>
      <c r="Y81" s="575"/>
      <c r="Z81" s="575"/>
      <c r="AA81" s="575"/>
      <c r="AB81" s="575"/>
      <c r="AC81" s="575"/>
      <c r="AD81" s="575"/>
      <c r="AE81" s="61"/>
      <c r="AF81" s="61"/>
      <c r="AG81" s="61"/>
      <c r="AH81" s="61"/>
      <c r="AI81" s="61"/>
      <c r="AJ81" s="61"/>
    </row>
    <row r="82" spans="1:36" ht="13.95" customHeight="1">
      <c r="A82" s="550"/>
      <c r="B82" s="550"/>
      <c r="C82" s="548"/>
      <c r="D82" s="548"/>
      <c r="E82" s="548"/>
      <c r="F82" s="548"/>
      <c r="G82" s="548"/>
      <c r="H82" s="549"/>
      <c r="I82" s="549"/>
      <c r="J82" s="549"/>
      <c r="K82" s="549"/>
      <c r="L82" s="549"/>
      <c r="M82" s="549"/>
      <c r="N82" s="549"/>
      <c r="O82" s="549"/>
      <c r="P82" s="549"/>
      <c r="Q82" s="549"/>
      <c r="R82" s="549"/>
      <c r="S82" s="549"/>
      <c r="T82" s="575"/>
      <c r="U82" s="575"/>
      <c r="V82" s="575"/>
      <c r="W82" s="575"/>
      <c r="X82" s="575"/>
      <c r="Y82" s="575"/>
      <c r="Z82" s="575"/>
      <c r="AA82" s="575"/>
      <c r="AB82" s="575"/>
      <c r="AC82" s="575"/>
      <c r="AD82" s="575"/>
      <c r="AE82" s="61"/>
      <c r="AF82" s="61"/>
      <c r="AG82" s="61"/>
      <c r="AH82" s="61"/>
      <c r="AI82" s="61"/>
      <c r="AJ82" s="61"/>
    </row>
    <row r="83" spans="1:36" ht="13.95" customHeight="1">
      <c r="A83" s="550"/>
      <c r="B83" s="550"/>
      <c r="C83" s="548"/>
      <c r="D83" s="548"/>
      <c r="E83" s="548"/>
      <c r="F83" s="548"/>
      <c r="G83" s="548"/>
      <c r="H83" s="549"/>
      <c r="I83" s="549"/>
      <c r="J83" s="549"/>
      <c r="K83" s="549"/>
      <c r="L83" s="549"/>
      <c r="M83" s="549"/>
      <c r="N83" s="549"/>
      <c r="O83" s="549"/>
      <c r="P83" s="549"/>
      <c r="Q83" s="549"/>
      <c r="R83" s="549"/>
      <c r="S83" s="549"/>
      <c r="T83" s="575"/>
      <c r="U83" s="575"/>
      <c r="V83" s="575"/>
      <c r="W83" s="575"/>
      <c r="X83" s="575"/>
      <c r="Y83" s="575"/>
      <c r="Z83" s="575"/>
      <c r="AA83" s="575"/>
      <c r="AB83" s="575"/>
      <c r="AC83" s="575"/>
      <c r="AD83" s="575"/>
      <c r="AE83" s="61"/>
      <c r="AF83" s="61"/>
      <c r="AG83" s="61"/>
      <c r="AH83" s="61"/>
      <c r="AI83" s="61"/>
      <c r="AJ83" s="61"/>
    </row>
    <row r="84" spans="1:36" ht="13.95" customHeight="1">
      <c r="A84" s="550"/>
      <c r="B84" s="550"/>
      <c r="C84" s="548"/>
      <c r="D84" s="548"/>
      <c r="E84" s="548"/>
      <c r="F84" s="548"/>
      <c r="G84" s="548"/>
      <c r="H84" s="549"/>
      <c r="I84" s="549"/>
      <c r="J84" s="549"/>
      <c r="K84" s="549"/>
      <c r="L84" s="549"/>
      <c r="M84" s="549"/>
      <c r="N84" s="549"/>
      <c r="O84" s="549"/>
      <c r="P84" s="549"/>
      <c r="Q84" s="549"/>
      <c r="R84" s="549"/>
      <c r="S84" s="549"/>
      <c r="T84" s="575"/>
      <c r="U84" s="575"/>
      <c r="V84" s="575"/>
      <c r="W84" s="575"/>
      <c r="X84" s="575"/>
      <c r="Y84" s="575"/>
      <c r="Z84" s="575"/>
      <c r="AA84" s="575"/>
      <c r="AB84" s="575"/>
      <c r="AC84" s="575"/>
      <c r="AD84" s="575"/>
      <c r="AE84" s="61"/>
      <c r="AF84" s="61"/>
      <c r="AG84" s="61"/>
      <c r="AH84" s="61"/>
      <c r="AI84" s="61"/>
      <c r="AJ84" s="61"/>
    </row>
    <row r="85" spans="1:36" ht="13.95" customHeight="1">
      <c r="A85" s="550"/>
      <c r="B85" s="550"/>
      <c r="C85" s="548"/>
      <c r="D85" s="548"/>
      <c r="E85" s="548"/>
      <c r="F85" s="548"/>
      <c r="G85" s="548"/>
      <c r="H85" s="549"/>
      <c r="I85" s="549"/>
      <c r="J85" s="549"/>
      <c r="K85" s="549"/>
      <c r="L85" s="549"/>
      <c r="M85" s="549"/>
      <c r="N85" s="549"/>
      <c r="O85" s="549"/>
      <c r="P85" s="549"/>
      <c r="Q85" s="549"/>
      <c r="R85" s="549"/>
      <c r="S85" s="549"/>
      <c r="T85" s="575"/>
      <c r="U85" s="575"/>
      <c r="V85" s="575"/>
      <c r="W85" s="575"/>
      <c r="X85" s="575"/>
      <c r="Y85" s="575"/>
      <c r="Z85" s="575"/>
      <c r="AA85" s="575"/>
      <c r="AB85" s="575"/>
      <c r="AC85" s="575"/>
      <c r="AD85" s="575"/>
      <c r="AE85" s="61"/>
      <c r="AF85" s="61"/>
      <c r="AG85" s="61"/>
      <c r="AH85" s="61"/>
      <c r="AI85" s="61"/>
      <c r="AJ85" s="61"/>
    </row>
    <row r="86" spans="1:36" ht="13.95" customHeight="1">
      <c r="A86" s="550"/>
      <c r="B86" s="550"/>
      <c r="C86" s="548"/>
      <c r="D86" s="548"/>
      <c r="E86" s="548"/>
      <c r="F86" s="548"/>
      <c r="G86" s="548"/>
      <c r="H86" s="549"/>
      <c r="I86" s="549"/>
      <c r="J86" s="549"/>
      <c r="K86" s="549"/>
      <c r="L86" s="549"/>
      <c r="M86" s="549"/>
      <c r="N86" s="549"/>
      <c r="O86" s="549"/>
      <c r="P86" s="549"/>
      <c r="Q86" s="549"/>
      <c r="R86" s="549"/>
      <c r="S86" s="549"/>
      <c r="T86" s="575"/>
      <c r="U86" s="575"/>
      <c r="V86" s="575"/>
      <c r="W86" s="575"/>
      <c r="X86" s="575"/>
      <c r="Y86" s="575"/>
      <c r="Z86" s="575"/>
      <c r="AA86" s="575"/>
      <c r="AB86" s="575"/>
      <c r="AC86" s="575"/>
      <c r="AD86" s="575"/>
      <c r="AE86" s="61"/>
      <c r="AF86" s="61"/>
      <c r="AG86" s="61"/>
      <c r="AH86" s="61"/>
      <c r="AI86" s="61"/>
      <c r="AJ86" s="61"/>
    </row>
    <row r="87" spans="1:36" ht="13.95" customHeight="1">
      <c r="A87" s="550"/>
      <c r="B87" s="550"/>
      <c r="C87" s="548"/>
      <c r="D87" s="548"/>
      <c r="E87" s="548"/>
      <c r="F87" s="548"/>
      <c r="G87" s="548"/>
      <c r="H87" s="549"/>
      <c r="I87" s="549"/>
      <c r="J87" s="549"/>
      <c r="K87" s="549"/>
      <c r="L87" s="549"/>
      <c r="M87" s="549"/>
      <c r="N87" s="549"/>
      <c r="O87" s="549"/>
      <c r="P87" s="549"/>
      <c r="Q87" s="549"/>
      <c r="R87" s="549"/>
      <c r="S87" s="549"/>
      <c r="T87" s="575"/>
      <c r="U87" s="575"/>
      <c r="V87" s="575"/>
      <c r="W87" s="575"/>
      <c r="X87" s="575"/>
      <c r="Y87" s="575"/>
      <c r="Z87" s="575"/>
      <c r="AA87" s="575"/>
      <c r="AB87" s="575"/>
      <c r="AC87" s="575"/>
      <c r="AD87" s="575"/>
      <c r="AE87" s="61"/>
      <c r="AF87" s="61"/>
      <c r="AG87" s="61"/>
      <c r="AH87" s="61"/>
      <c r="AI87" s="61"/>
      <c r="AJ87" s="61"/>
    </row>
    <row r="88" spans="1:36" ht="13.95" customHeight="1">
      <c r="A88" s="550"/>
      <c r="B88" s="550"/>
      <c r="C88" s="548"/>
      <c r="D88" s="548"/>
      <c r="E88" s="548"/>
      <c r="F88" s="548"/>
      <c r="G88" s="548"/>
      <c r="H88" s="549"/>
      <c r="I88" s="549"/>
      <c r="J88" s="549"/>
      <c r="K88" s="549"/>
      <c r="L88" s="549"/>
      <c r="M88" s="549"/>
      <c r="N88" s="549"/>
      <c r="O88" s="549"/>
      <c r="P88" s="549"/>
      <c r="Q88" s="549"/>
      <c r="R88" s="549"/>
      <c r="S88" s="549"/>
      <c r="T88" s="575"/>
      <c r="U88" s="575"/>
      <c r="V88" s="575"/>
      <c r="W88" s="575"/>
      <c r="X88" s="575"/>
      <c r="Y88" s="575"/>
      <c r="Z88" s="575"/>
      <c r="AA88" s="575"/>
      <c r="AB88" s="575"/>
      <c r="AC88" s="575"/>
      <c r="AD88" s="575"/>
      <c r="AE88" s="61"/>
      <c r="AF88" s="61"/>
      <c r="AG88" s="61"/>
      <c r="AH88" s="61"/>
      <c r="AI88" s="61"/>
      <c r="AJ88" s="61"/>
    </row>
    <row r="89" spans="1:36" ht="13.95" customHeight="1">
      <c r="A89" s="550"/>
      <c r="B89" s="550"/>
      <c r="C89" s="548"/>
      <c r="D89" s="548"/>
      <c r="E89" s="548"/>
      <c r="F89" s="548"/>
      <c r="G89" s="548"/>
      <c r="H89" s="549"/>
      <c r="I89" s="549"/>
      <c r="J89" s="549"/>
      <c r="K89" s="549"/>
      <c r="L89" s="549"/>
      <c r="M89" s="549"/>
      <c r="N89" s="549"/>
      <c r="O89" s="549"/>
      <c r="P89" s="549"/>
      <c r="Q89" s="549"/>
      <c r="R89" s="549"/>
      <c r="S89" s="549"/>
      <c r="T89" s="575"/>
      <c r="U89" s="575"/>
      <c r="V89" s="575"/>
      <c r="W89" s="575"/>
      <c r="X89" s="575"/>
      <c r="Y89" s="575"/>
      <c r="Z89" s="575"/>
      <c r="AA89" s="575"/>
      <c r="AB89" s="575"/>
      <c r="AC89" s="575"/>
      <c r="AD89" s="575"/>
      <c r="AE89" s="61"/>
      <c r="AF89" s="61"/>
      <c r="AG89" s="61"/>
      <c r="AH89" s="61"/>
      <c r="AI89" s="61"/>
      <c r="AJ89" s="61"/>
    </row>
    <row r="90" spans="1:36" ht="13.95" customHeight="1">
      <c r="A90" s="550"/>
      <c r="B90" s="550"/>
      <c r="C90" s="548"/>
      <c r="D90" s="548"/>
      <c r="E90" s="548"/>
      <c r="F90" s="548"/>
      <c r="G90" s="548"/>
      <c r="H90" s="549"/>
      <c r="I90" s="549"/>
      <c r="J90" s="549"/>
      <c r="K90" s="549"/>
      <c r="L90" s="549"/>
      <c r="M90" s="549"/>
      <c r="N90" s="549"/>
      <c r="O90" s="549"/>
      <c r="P90" s="549"/>
      <c r="Q90" s="549"/>
      <c r="R90" s="549"/>
      <c r="S90" s="549"/>
      <c r="T90" s="575"/>
      <c r="U90" s="575"/>
      <c r="V90" s="575"/>
      <c r="W90" s="575"/>
      <c r="X90" s="575"/>
      <c r="Y90" s="575"/>
      <c r="Z90" s="575"/>
      <c r="AA90" s="575"/>
      <c r="AB90" s="575"/>
      <c r="AC90" s="575"/>
      <c r="AD90" s="575"/>
      <c r="AE90" s="61"/>
      <c r="AF90" s="61"/>
      <c r="AG90" s="61"/>
      <c r="AH90" s="61"/>
      <c r="AI90" s="61"/>
      <c r="AJ90" s="61"/>
    </row>
    <row r="91" spans="1:36" ht="13.95" customHeight="1">
      <c r="A91" s="550"/>
      <c r="B91" s="550"/>
      <c r="C91" s="548"/>
      <c r="D91" s="548"/>
      <c r="E91" s="548"/>
      <c r="F91" s="548"/>
      <c r="G91" s="548"/>
      <c r="H91" s="549"/>
      <c r="I91" s="549"/>
      <c r="J91" s="549"/>
      <c r="K91" s="549"/>
      <c r="L91" s="549"/>
      <c r="M91" s="549"/>
      <c r="N91" s="549"/>
      <c r="O91" s="549"/>
      <c r="P91" s="549"/>
      <c r="Q91" s="549"/>
      <c r="R91" s="549"/>
      <c r="S91" s="549"/>
      <c r="T91" s="575"/>
      <c r="U91" s="575"/>
      <c r="V91" s="575"/>
      <c r="W91" s="575"/>
      <c r="X91" s="575"/>
      <c r="Y91" s="575"/>
      <c r="Z91" s="575"/>
      <c r="AA91" s="575"/>
      <c r="AB91" s="575"/>
      <c r="AC91" s="575"/>
      <c r="AD91" s="575"/>
      <c r="AE91" s="61"/>
      <c r="AF91" s="61"/>
      <c r="AG91" s="61"/>
      <c r="AH91" s="61"/>
      <c r="AI91" s="61"/>
      <c r="AJ91" s="61"/>
    </row>
    <row r="92" spans="1:36" ht="13.95" customHeight="1">
      <c r="A92" s="550"/>
      <c r="B92" s="550"/>
      <c r="C92" s="548"/>
      <c r="D92" s="548"/>
      <c r="E92" s="548"/>
      <c r="F92" s="548"/>
      <c r="G92" s="548"/>
      <c r="H92" s="549"/>
      <c r="I92" s="549"/>
      <c r="J92" s="549"/>
      <c r="K92" s="549"/>
      <c r="L92" s="549"/>
      <c r="M92" s="549"/>
      <c r="N92" s="549"/>
      <c r="O92" s="549"/>
      <c r="P92" s="549"/>
      <c r="Q92" s="549"/>
      <c r="R92" s="549"/>
      <c r="S92" s="549"/>
      <c r="T92" s="575"/>
      <c r="U92" s="575"/>
      <c r="V92" s="575"/>
      <c r="W92" s="575"/>
      <c r="X92" s="575"/>
      <c r="Y92" s="575"/>
      <c r="Z92" s="575"/>
      <c r="AA92" s="575"/>
      <c r="AB92" s="575"/>
      <c r="AC92" s="575"/>
      <c r="AD92" s="575"/>
      <c r="AE92" s="61"/>
      <c r="AF92" s="61"/>
      <c r="AG92" s="61"/>
      <c r="AH92" s="61"/>
      <c r="AI92" s="61"/>
      <c r="AJ92" s="61"/>
    </row>
    <row r="93" spans="1:36" ht="13.95" customHeight="1">
      <c r="A93" s="550"/>
      <c r="B93" s="550"/>
      <c r="C93" s="548"/>
      <c r="D93" s="548"/>
      <c r="E93" s="548"/>
      <c r="F93" s="548"/>
      <c r="G93" s="548"/>
      <c r="H93" s="549"/>
      <c r="I93" s="549"/>
      <c r="J93" s="549"/>
      <c r="K93" s="549"/>
      <c r="L93" s="549"/>
      <c r="M93" s="549"/>
      <c r="N93" s="549"/>
      <c r="O93" s="549"/>
      <c r="P93" s="549"/>
      <c r="Q93" s="549"/>
      <c r="R93" s="549"/>
      <c r="S93" s="549"/>
      <c r="T93" s="575"/>
      <c r="U93" s="575"/>
      <c r="V93" s="575"/>
      <c r="W93" s="575"/>
      <c r="X93" s="575"/>
      <c r="Y93" s="575"/>
      <c r="Z93" s="575"/>
      <c r="AA93" s="575"/>
      <c r="AB93" s="575"/>
      <c r="AC93" s="575"/>
      <c r="AD93" s="575"/>
      <c r="AE93" s="61"/>
      <c r="AF93" s="61"/>
      <c r="AG93" s="61"/>
      <c r="AH93" s="61"/>
      <c r="AI93" s="61"/>
      <c r="AJ93" s="61"/>
    </row>
    <row r="94" spans="1:36" ht="13.95" customHeight="1">
      <c r="A94" s="550"/>
      <c r="B94" s="550"/>
      <c r="C94" s="548"/>
      <c r="D94" s="548"/>
      <c r="E94" s="548"/>
      <c r="F94" s="548"/>
      <c r="G94" s="548"/>
      <c r="H94" s="549"/>
      <c r="I94" s="549"/>
      <c r="J94" s="549"/>
      <c r="K94" s="549"/>
      <c r="L94" s="549"/>
      <c r="M94" s="549"/>
      <c r="N94" s="549"/>
      <c r="O94" s="549"/>
      <c r="P94" s="549"/>
      <c r="Q94" s="549"/>
      <c r="R94" s="549"/>
      <c r="S94" s="549"/>
      <c r="T94" s="575"/>
      <c r="U94" s="575"/>
      <c r="V94" s="575"/>
      <c r="W94" s="575"/>
      <c r="X94" s="575"/>
      <c r="Y94" s="575"/>
      <c r="Z94" s="575"/>
      <c r="AA94" s="575"/>
      <c r="AB94" s="575"/>
      <c r="AC94" s="575"/>
      <c r="AD94" s="575"/>
      <c r="AE94" s="61"/>
      <c r="AF94" s="61"/>
      <c r="AG94" s="61"/>
      <c r="AH94" s="61"/>
      <c r="AI94" s="61"/>
      <c r="AJ94" s="61"/>
    </row>
    <row r="95" spans="1:36" ht="13.95" customHeight="1">
      <c r="A95" s="550"/>
      <c r="B95" s="550"/>
      <c r="C95" s="548"/>
      <c r="D95" s="548"/>
      <c r="E95" s="548"/>
      <c r="F95" s="548"/>
      <c r="G95" s="548"/>
      <c r="H95" s="549"/>
      <c r="I95" s="549"/>
      <c r="J95" s="549"/>
      <c r="K95" s="549"/>
      <c r="L95" s="549"/>
      <c r="M95" s="549"/>
      <c r="N95" s="549"/>
      <c r="O95" s="549"/>
      <c r="P95" s="549"/>
      <c r="Q95" s="549"/>
      <c r="R95" s="549"/>
      <c r="S95" s="549"/>
      <c r="T95" s="575"/>
      <c r="U95" s="575"/>
      <c r="V95" s="575"/>
      <c r="W95" s="575"/>
      <c r="X95" s="575"/>
      <c r="Y95" s="575"/>
      <c r="Z95" s="575"/>
      <c r="AA95" s="575"/>
      <c r="AB95" s="575"/>
      <c r="AC95" s="575"/>
      <c r="AD95" s="575"/>
      <c r="AE95" s="61"/>
      <c r="AF95" s="61"/>
      <c r="AG95" s="61"/>
      <c r="AH95" s="61"/>
      <c r="AI95" s="61"/>
      <c r="AJ95" s="61"/>
    </row>
    <row r="96" spans="1:36" ht="13.95" customHeight="1">
      <c r="A96" s="550"/>
      <c r="B96" s="550"/>
      <c r="C96" s="548"/>
      <c r="D96" s="548"/>
      <c r="E96" s="548"/>
      <c r="F96" s="548"/>
      <c r="G96" s="548"/>
      <c r="H96" s="549"/>
      <c r="I96" s="549"/>
      <c r="J96" s="549"/>
      <c r="K96" s="549"/>
      <c r="L96" s="549"/>
      <c r="M96" s="549"/>
      <c r="N96" s="549"/>
      <c r="O96" s="549"/>
      <c r="P96" s="549"/>
      <c r="Q96" s="549"/>
      <c r="R96" s="549"/>
      <c r="S96" s="549"/>
      <c r="T96" s="575"/>
      <c r="U96" s="575"/>
      <c r="V96" s="575"/>
      <c r="W96" s="575"/>
      <c r="X96" s="575"/>
      <c r="Y96" s="575"/>
      <c r="Z96" s="575"/>
      <c r="AA96" s="575"/>
      <c r="AB96" s="575"/>
      <c r="AC96" s="575"/>
      <c r="AD96" s="575"/>
      <c r="AE96" s="61"/>
      <c r="AF96" s="61"/>
      <c r="AG96" s="61"/>
      <c r="AH96" s="61"/>
      <c r="AI96" s="61"/>
      <c r="AJ96" s="61"/>
    </row>
    <row r="97" spans="1:36" ht="13.95" customHeight="1">
      <c r="A97" s="550"/>
      <c r="B97" s="550"/>
      <c r="C97" s="548"/>
      <c r="D97" s="548"/>
      <c r="E97" s="548"/>
      <c r="F97" s="548"/>
      <c r="G97" s="548"/>
      <c r="H97" s="549"/>
      <c r="I97" s="549"/>
      <c r="J97" s="549"/>
      <c r="K97" s="549"/>
      <c r="L97" s="549"/>
      <c r="M97" s="549"/>
      <c r="N97" s="549"/>
      <c r="O97" s="549"/>
      <c r="P97" s="549"/>
      <c r="Q97" s="549"/>
      <c r="R97" s="549"/>
      <c r="S97" s="549"/>
      <c r="T97" s="575"/>
      <c r="U97" s="575"/>
      <c r="V97" s="575"/>
      <c r="W97" s="575"/>
      <c r="X97" s="575"/>
      <c r="Y97" s="575"/>
      <c r="Z97" s="575"/>
      <c r="AA97" s="575"/>
      <c r="AB97" s="575"/>
      <c r="AC97" s="575"/>
      <c r="AD97" s="575"/>
      <c r="AE97" s="61"/>
      <c r="AF97" s="61"/>
      <c r="AG97" s="61"/>
      <c r="AH97" s="61"/>
      <c r="AI97" s="61"/>
      <c r="AJ97" s="61"/>
    </row>
    <row r="98" spans="1:36" ht="13.95" customHeight="1">
      <c r="A98" s="550"/>
      <c r="B98" s="550"/>
      <c r="C98" s="548"/>
      <c r="D98" s="548"/>
      <c r="E98" s="548"/>
      <c r="F98" s="548"/>
      <c r="G98" s="548"/>
      <c r="H98" s="549"/>
      <c r="I98" s="549"/>
      <c r="J98" s="549"/>
      <c r="K98" s="549"/>
      <c r="L98" s="549"/>
      <c r="M98" s="549"/>
      <c r="N98" s="549"/>
      <c r="O98" s="549"/>
      <c r="P98" s="549"/>
      <c r="Q98" s="549"/>
      <c r="R98" s="549"/>
      <c r="S98" s="549"/>
      <c r="T98" s="575"/>
      <c r="U98" s="575"/>
      <c r="V98" s="575"/>
      <c r="W98" s="575"/>
      <c r="X98" s="575"/>
      <c r="Y98" s="575"/>
      <c r="Z98" s="575"/>
      <c r="AA98" s="575"/>
      <c r="AB98" s="575"/>
      <c r="AC98" s="575"/>
      <c r="AD98" s="575"/>
      <c r="AE98" s="61"/>
      <c r="AF98" s="61"/>
      <c r="AG98" s="61"/>
      <c r="AH98" s="61"/>
      <c r="AI98" s="61"/>
      <c r="AJ98" s="61"/>
    </row>
    <row r="99" spans="1:36" ht="13.95" customHeight="1">
      <c r="A99" s="550"/>
      <c r="B99" s="550"/>
      <c r="C99" s="548"/>
      <c r="D99" s="548"/>
      <c r="E99" s="548"/>
      <c r="F99" s="548"/>
      <c r="G99" s="548"/>
      <c r="H99" s="549"/>
      <c r="I99" s="549"/>
      <c r="J99" s="549"/>
      <c r="K99" s="549"/>
      <c r="L99" s="549"/>
      <c r="M99" s="549"/>
      <c r="N99" s="549"/>
      <c r="O99" s="549"/>
      <c r="P99" s="549"/>
      <c r="Q99" s="549"/>
      <c r="R99" s="549"/>
      <c r="S99" s="549"/>
      <c r="T99" s="575"/>
      <c r="U99" s="575"/>
      <c r="V99" s="575"/>
      <c r="W99" s="575"/>
      <c r="X99" s="575"/>
      <c r="Y99" s="575"/>
      <c r="Z99" s="575"/>
      <c r="AA99" s="575"/>
      <c r="AB99" s="575"/>
      <c r="AC99" s="575"/>
      <c r="AD99" s="575"/>
      <c r="AE99" s="61"/>
      <c r="AF99" s="61"/>
      <c r="AG99" s="61"/>
      <c r="AH99" s="61"/>
      <c r="AI99" s="61"/>
      <c r="AJ99" s="61"/>
    </row>
    <row r="100" spans="1:36" ht="13.95" customHeight="1">
      <c r="A100" s="550"/>
      <c r="B100" s="550"/>
      <c r="C100" s="548"/>
      <c r="D100" s="548"/>
      <c r="E100" s="548"/>
      <c r="F100" s="548"/>
      <c r="G100" s="548"/>
      <c r="H100" s="549"/>
      <c r="I100" s="549"/>
      <c r="J100" s="549"/>
      <c r="K100" s="549"/>
      <c r="L100" s="549"/>
      <c r="M100" s="549"/>
      <c r="N100" s="549"/>
      <c r="O100" s="549"/>
      <c r="P100" s="549"/>
      <c r="Q100" s="549"/>
      <c r="R100" s="549"/>
      <c r="S100" s="549"/>
      <c r="T100" s="575"/>
      <c r="U100" s="575"/>
      <c r="V100" s="575"/>
      <c r="W100" s="575"/>
      <c r="X100" s="575"/>
      <c r="Y100" s="575"/>
      <c r="Z100" s="575"/>
      <c r="AA100" s="575"/>
      <c r="AB100" s="575"/>
      <c r="AC100" s="575"/>
      <c r="AD100" s="575"/>
      <c r="AE100" s="61"/>
      <c r="AF100" s="61"/>
      <c r="AG100" s="61"/>
      <c r="AH100" s="61"/>
      <c r="AI100" s="61"/>
      <c r="AJ100" s="61"/>
    </row>
    <row r="101" spans="1:36" ht="13.95" customHeight="1">
      <c r="A101" s="550"/>
      <c r="B101" s="550"/>
      <c r="C101" s="548"/>
      <c r="D101" s="548"/>
      <c r="E101" s="548"/>
      <c r="F101" s="548"/>
      <c r="G101" s="548"/>
      <c r="H101" s="549"/>
      <c r="I101" s="549"/>
      <c r="J101" s="549"/>
      <c r="K101" s="549"/>
      <c r="L101" s="549"/>
      <c r="M101" s="549"/>
      <c r="N101" s="549"/>
      <c r="O101" s="549"/>
      <c r="P101" s="549"/>
      <c r="Q101" s="549"/>
      <c r="R101" s="549"/>
      <c r="S101" s="549"/>
      <c r="T101" s="575"/>
      <c r="U101" s="575"/>
      <c r="V101" s="575"/>
      <c r="W101" s="575"/>
      <c r="X101" s="575"/>
      <c r="Y101" s="575"/>
      <c r="Z101" s="575"/>
      <c r="AA101" s="575"/>
      <c r="AB101" s="575"/>
      <c r="AC101" s="575"/>
      <c r="AD101" s="575"/>
      <c r="AE101" s="61"/>
      <c r="AF101" s="61"/>
      <c r="AG101" s="61"/>
      <c r="AH101" s="61"/>
      <c r="AI101" s="61"/>
      <c r="AJ101" s="61"/>
    </row>
    <row r="102" spans="1:36" ht="13.95" customHeight="1">
      <c r="A102" s="550"/>
      <c r="B102" s="550"/>
      <c r="C102" s="548"/>
      <c r="D102" s="548"/>
      <c r="E102" s="548"/>
      <c r="F102" s="548"/>
      <c r="G102" s="548"/>
      <c r="H102" s="549"/>
      <c r="I102" s="549"/>
      <c r="J102" s="549"/>
      <c r="K102" s="549"/>
      <c r="L102" s="549"/>
      <c r="M102" s="549"/>
      <c r="N102" s="549"/>
      <c r="O102" s="549"/>
      <c r="P102" s="549"/>
      <c r="Q102" s="549"/>
      <c r="R102" s="549"/>
      <c r="S102" s="549"/>
      <c r="T102" s="575"/>
      <c r="U102" s="575"/>
      <c r="V102" s="575"/>
      <c r="W102" s="575"/>
      <c r="X102" s="575"/>
      <c r="Y102" s="575"/>
      <c r="Z102" s="575"/>
      <c r="AA102" s="575"/>
      <c r="AB102" s="575"/>
      <c r="AC102" s="575"/>
      <c r="AD102" s="575"/>
      <c r="AE102" s="61"/>
      <c r="AF102" s="61"/>
      <c r="AG102" s="61"/>
      <c r="AH102" s="61"/>
      <c r="AI102" s="61"/>
      <c r="AJ102" s="61"/>
    </row>
    <row r="103" spans="1:36" ht="13.95" customHeight="1">
      <c r="A103" s="550"/>
      <c r="B103" s="550"/>
      <c r="C103" s="548"/>
      <c r="D103" s="548"/>
      <c r="E103" s="548"/>
      <c r="F103" s="548"/>
      <c r="G103" s="548"/>
      <c r="H103" s="549"/>
      <c r="I103" s="549"/>
      <c r="J103" s="549"/>
      <c r="K103" s="549"/>
      <c r="L103" s="549"/>
      <c r="M103" s="549"/>
      <c r="N103" s="549"/>
      <c r="O103" s="549"/>
      <c r="P103" s="549"/>
      <c r="Q103" s="549"/>
      <c r="R103" s="549"/>
      <c r="S103" s="549"/>
      <c r="T103" s="575"/>
      <c r="U103" s="575"/>
      <c r="V103" s="575"/>
      <c r="W103" s="575"/>
      <c r="X103" s="575"/>
      <c r="Y103" s="575"/>
      <c r="Z103" s="575"/>
      <c r="AA103" s="575"/>
      <c r="AB103" s="575"/>
      <c r="AC103" s="575"/>
      <c r="AD103" s="575"/>
      <c r="AE103" s="61"/>
      <c r="AF103" s="61"/>
      <c r="AG103" s="61"/>
      <c r="AH103" s="61"/>
      <c r="AI103" s="61"/>
      <c r="AJ103" s="61"/>
    </row>
    <row r="104" spans="1:36" ht="13.95" customHeight="1">
      <c r="A104" s="550"/>
      <c r="B104" s="550"/>
      <c r="C104" s="548"/>
      <c r="D104" s="548"/>
      <c r="E104" s="548"/>
      <c r="F104" s="548"/>
      <c r="G104" s="548"/>
      <c r="H104" s="549"/>
      <c r="I104" s="549"/>
      <c r="J104" s="549"/>
      <c r="K104" s="549"/>
      <c r="L104" s="549"/>
      <c r="M104" s="549"/>
      <c r="N104" s="549"/>
      <c r="O104" s="549"/>
      <c r="P104" s="549"/>
      <c r="Q104" s="549"/>
      <c r="R104" s="549"/>
      <c r="S104" s="549"/>
      <c r="T104" s="575"/>
      <c r="U104" s="575"/>
      <c r="V104" s="575"/>
      <c r="W104" s="575"/>
      <c r="X104" s="575"/>
      <c r="Y104" s="575"/>
      <c r="Z104" s="575"/>
      <c r="AA104" s="575"/>
      <c r="AB104" s="575"/>
      <c r="AC104" s="575"/>
      <c r="AD104" s="575"/>
      <c r="AE104" s="61"/>
      <c r="AF104" s="61"/>
      <c r="AG104" s="61"/>
      <c r="AH104" s="61"/>
      <c r="AI104" s="61"/>
      <c r="AJ104" s="61"/>
    </row>
    <row r="105" spans="1:36" ht="13.95" customHeight="1">
      <c r="A105" s="550"/>
      <c r="B105" s="550"/>
      <c r="C105" s="548"/>
      <c r="D105" s="548"/>
      <c r="E105" s="548"/>
      <c r="F105" s="548"/>
      <c r="G105" s="548"/>
      <c r="H105" s="549"/>
      <c r="I105" s="549"/>
      <c r="J105" s="549"/>
      <c r="K105" s="549"/>
      <c r="L105" s="549"/>
      <c r="M105" s="549"/>
      <c r="N105" s="549"/>
      <c r="O105" s="549"/>
      <c r="P105" s="549"/>
      <c r="Q105" s="549"/>
      <c r="R105" s="549"/>
      <c r="S105" s="549"/>
      <c r="T105" s="575"/>
      <c r="U105" s="575"/>
      <c r="V105" s="575"/>
      <c r="W105" s="575"/>
      <c r="X105" s="575"/>
      <c r="Y105" s="575"/>
      <c r="Z105" s="575"/>
      <c r="AA105" s="575"/>
      <c r="AB105" s="575"/>
      <c r="AC105" s="575"/>
      <c r="AD105" s="575"/>
      <c r="AE105" s="61"/>
      <c r="AF105" s="61"/>
      <c r="AG105" s="61"/>
      <c r="AH105" s="61"/>
      <c r="AI105" s="61"/>
      <c r="AJ105" s="61"/>
    </row>
    <row r="106" spans="1:36" ht="13.95" customHeight="1">
      <c r="A106" s="550"/>
      <c r="B106" s="550"/>
      <c r="C106" s="548"/>
      <c r="D106" s="548"/>
      <c r="E106" s="548"/>
      <c r="F106" s="548"/>
      <c r="G106" s="548"/>
      <c r="H106" s="549"/>
      <c r="I106" s="549"/>
      <c r="J106" s="549"/>
      <c r="K106" s="549"/>
      <c r="L106" s="549"/>
      <c r="M106" s="549"/>
      <c r="N106" s="549"/>
      <c r="O106" s="549"/>
      <c r="P106" s="549"/>
      <c r="Q106" s="549"/>
      <c r="R106" s="549"/>
      <c r="S106" s="549"/>
      <c r="T106" s="575"/>
      <c r="U106" s="575"/>
      <c r="V106" s="575"/>
      <c r="W106" s="575"/>
      <c r="X106" s="575"/>
      <c r="Y106" s="575"/>
      <c r="Z106" s="575"/>
      <c r="AA106" s="575"/>
      <c r="AB106" s="575"/>
      <c r="AC106" s="575"/>
      <c r="AD106" s="575"/>
      <c r="AE106" s="61"/>
      <c r="AF106" s="61"/>
      <c r="AG106" s="61"/>
      <c r="AH106" s="61"/>
      <c r="AI106" s="61"/>
      <c r="AJ106" s="61"/>
    </row>
    <row r="107" spans="1:36" ht="13.95" customHeight="1">
      <c r="A107" s="550"/>
      <c r="B107" s="550"/>
      <c r="C107" s="548"/>
      <c r="D107" s="548"/>
      <c r="E107" s="548"/>
      <c r="F107" s="548"/>
      <c r="G107" s="548"/>
      <c r="H107" s="549"/>
      <c r="I107" s="549"/>
      <c r="J107" s="549"/>
      <c r="K107" s="549"/>
      <c r="L107" s="549"/>
      <c r="M107" s="549"/>
      <c r="N107" s="549"/>
      <c r="O107" s="549"/>
      <c r="P107" s="549"/>
      <c r="Q107" s="549"/>
      <c r="R107" s="549"/>
      <c r="S107" s="549"/>
      <c r="T107" s="575"/>
      <c r="U107" s="575"/>
      <c r="V107" s="575"/>
      <c r="W107" s="575"/>
      <c r="X107" s="575"/>
      <c r="Y107" s="575"/>
      <c r="Z107" s="575"/>
      <c r="AA107" s="575"/>
      <c r="AB107" s="575"/>
      <c r="AC107" s="575"/>
      <c r="AD107" s="575"/>
      <c r="AE107" s="61"/>
      <c r="AF107" s="61"/>
      <c r="AG107" s="61"/>
      <c r="AH107" s="61"/>
      <c r="AI107" s="61"/>
      <c r="AJ107" s="61"/>
    </row>
    <row r="108" spans="1:36" ht="13.95" customHeight="1">
      <c r="A108" s="550"/>
      <c r="B108" s="550"/>
      <c r="C108" s="548"/>
      <c r="D108" s="548"/>
      <c r="E108" s="548"/>
      <c r="F108" s="548"/>
      <c r="G108" s="548"/>
      <c r="H108" s="549"/>
      <c r="I108" s="549"/>
      <c r="J108" s="549"/>
      <c r="K108" s="549"/>
      <c r="L108" s="549"/>
      <c r="M108" s="549"/>
      <c r="N108" s="549"/>
      <c r="O108" s="549"/>
      <c r="P108" s="549"/>
      <c r="Q108" s="549"/>
      <c r="R108" s="549"/>
      <c r="S108" s="549"/>
      <c r="T108" s="575"/>
      <c r="U108" s="575"/>
      <c r="V108" s="575"/>
      <c r="W108" s="575"/>
      <c r="X108" s="575"/>
      <c r="Y108" s="575"/>
      <c r="Z108" s="575"/>
      <c r="AA108" s="575"/>
      <c r="AB108" s="575"/>
      <c r="AC108" s="575"/>
      <c r="AD108" s="575"/>
      <c r="AE108" s="61"/>
      <c r="AF108" s="61"/>
      <c r="AG108" s="61"/>
      <c r="AH108" s="61"/>
      <c r="AI108" s="61"/>
      <c r="AJ108" s="61"/>
    </row>
    <row r="109" spans="1:36" ht="13.95" customHeight="1">
      <c r="A109" s="550"/>
      <c r="B109" s="550"/>
      <c r="C109" s="548"/>
      <c r="D109" s="548"/>
      <c r="E109" s="548"/>
      <c r="F109" s="548"/>
      <c r="G109" s="548"/>
      <c r="H109" s="549"/>
      <c r="I109" s="549"/>
      <c r="J109" s="549"/>
      <c r="K109" s="549"/>
      <c r="L109" s="549"/>
      <c r="M109" s="549"/>
      <c r="N109" s="549"/>
      <c r="O109" s="549"/>
      <c r="P109" s="549"/>
      <c r="Q109" s="549"/>
      <c r="R109" s="549"/>
      <c r="S109" s="549"/>
      <c r="T109" s="575"/>
      <c r="U109" s="575"/>
      <c r="V109" s="575"/>
      <c r="W109" s="575"/>
      <c r="X109" s="575"/>
      <c r="Y109" s="575"/>
      <c r="Z109" s="575"/>
      <c r="AA109" s="575"/>
      <c r="AB109" s="575"/>
      <c r="AC109" s="575"/>
      <c r="AD109" s="575"/>
      <c r="AE109" s="61"/>
      <c r="AF109" s="61"/>
      <c r="AG109" s="61"/>
      <c r="AH109" s="61"/>
      <c r="AI109" s="61"/>
      <c r="AJ109" s="61"/>
    </row>
    <row r="110" spans="1:36" ht="13.95" customHeight="1">
      <c r="A110" s="550"/>
      <c r="B110" s="550"/>
      <c r="C110" s="548"/>
      <c r="D110" s="548"/>
      <c r="E110" s="548"/>
      <c r="F110" s="548"/>
      <c r="G110" s="548"/>
      <c r="H110" s="549"/>
      <c r="I110" s="549"/>
      <c r="J110" s="549"/>
      <c r="K110" s="549"/>
      <c r="L110" s="549"/>
      <c r="M110" s="549"/>
      <c r="N110" s="549"/>
      <c r="O110" s="549"/>
      <c r="P110" s="549"/>
      <c r="Q110" s="549"/>
      <c r="R110" s="549"/>
      <c r="S110" s="549"/>
      <c r="T110" s="575"/>
      <c r="U110" s="575"/>
      <c r="V110" s="575"/>
      <c r="W110" s="575"/>
      <c r="X110" s="575"/>
      <c r="Y110" s="575"/>
      <c r="Z110" s="575"/>
      <c r="AA110" s="575"/>
      <c r="AB110" s="575"/>
      <c r="AC110" s="575"/>
      <c r="AD110" s="575"/>
      <c r="AE110" s="61"/>
      <c r="AF110" s="61"/>
      <c r="AG110" s="61"/>
      <c r="AH110" s="61"/>
      <c r="AI110" s="61"/>
      <c r="AJ110" s="61"/>
    </row>
    <row r="111" spans="1:36" ht="13.95" customHeight="1">
      <c r="A111" s="550"/>
      <c r="B111" s="550"/>
      <c r="C111" s="548"/>
      <c r="D111" s="548"/>
      <c r="E111" s="548"/>
      <c r="F111" s="548"/>
      <c r="G111" s="548"/>
      <c r="H111" s="549"/>
      <c r="I111" s="549"/>
      <c r="J111" s="549"/>
      <c r="K111" s="549"/>
      <c r="L111" s="549"/>
      <c r="M111" s="549"/>
      <c r="N111" s="549"/>
      <c r="O111" s="549"/>
      <c r="P111" s="549"/>
      <c r="Q111" s="549"/>
      <c r="R111" s="549"/>
      <c r="S111" s="549"/>
      <c r="T111" s="575"/>
      <c r="U111" s="575"/>
      <c r="V111" s="575"/>
      <c r="W111" s="575"/>
      <c r="X111" s="575"/>
      <c r="Y111" s="575"/>
      <c r="Z111" s="575"/>
      <c r="AA111" s="575"/>
      <c r="AB111" s="575"/>
      <c r="AC111" s="575"/>
      <c r="AD111" s="575"/>
      <c r="AE111" s="61"/>
      <c r="AF111" s="61"/>
      <c r="AG111" s="61"/>
      <c r="AH111" s="61"/>
      <c r="AI111" s="61"/>
      <c r="AJ111" s="61"/>
    </row>
    <row r="112" spans="1:36" ht="13.95" customHeight="1">
      <c r="A112" s="550"/>
      <c r="B112" s="550"/>
      <c r="C112" s="548"/>
      <c r="D112" s="548"/>
      <c r="E112" s="548"/>
      <c r="F112" s="548"/>
      <c r="G112" s="548"/>
      <c r="H112" s="549"/>
      <c r="I112" s="549"/>
      <c r="J112" s="549"/>
      <c r="K112" s="549"/>
      <c r="L112" s="549"/>
      <c r="M112" s="549"/>
      <c r="N112" s="549"/>
      <c r="O112" s="549"/>
      <c r="P112" s="549"/>
      <c r="Q112" s="549"/>
      <c r="R112" s="549"/>
      <c r="S112" s="549"/>
      <c r="T112" s="575"/>
      <c r="U112" s="575"/>
      <c r="V112" s="575"/>
      <c r="W112" s="575"/>
      <c r="X112" s="575"/>
      <c r="Y112" s="575"/>
      <c r="Z112" s="575"/>
      <c r="AA112" s="575"/>
      <c r="AB112" s="575"/>
      <c r="AC112" s="575"/>
      <c r="AD112" s="575"/>
      <c r="AE112" s="61"/>
      <c r="AF112" s="61"/>
      <c r="AG112" s="61"/>
      <c r="AH112" s="61"/>
      <c r="AI112" s="61"/>
      <c r="AJ112" s="61"/>
    </row>
    <row r="113" spans="1:36">
      <c r="A113" s="550"/>
      <c r="B113" s="550"/>
      <c r="C113" s="548"/>
      <c r="D113" s="548"/>
      <c r="E113" s="548"/>
      <c r="F113" s="548"/>
      <c r="G113" s="548"/>
      <c r="H113" s="549"/>
      <c r="I113" s="549"/>
      <c r="J113" s="549"/>
      <c r="K113" s="549"/>
      <c r="L113" s="549"/>
      <c r="M113" s="549"/>
      <c r="N113" s="549"/>
      <c r="O113" s="549"/>
      <c r="P113" s="549"/>
      <c r="Q113" s="549"/>
      <c r="R113" s="549"/>
      <c r="S113" s="549"/>
      <c r="T113" s="575"/>
      <c r="U113" s="575"/>
      <c r="V113" s="575"/>
      <c r="W113" s="575"/>
      <c r="X113" s="575"/>
      <c r="Y113" s="575"/>
      <c r="Z113" s="575"/>
      <c r="AA113" s="575"/>
      <c r="AB113" s="575"/>
      <c r="AC113" s="575"/>
      <c r="AD113" s="575"/>
      <c r="AE113" s="61"/>
      <c r="AF113" s="61"/>
      <c r="AG113" s="61"/>
      <c r="AH113" s="61"/>
      <c r="AI113" s="61"/>
      <c r="AJ113" s="61"/>
    </row>
    <row r="114" spans="1:36">
      <c r="A114" s="550"/>
      <c r="B114" s="550"/>
      <c r="C114" s="548"/>
      <c r="D114" s="548"/>
      <c r="E114" s="548"/>
      <c r="F114" s="548"/>
      <c r="G114" s="548"/>
      <c r="H114" s="549"/>
      <c r="I114" s="549"/>
      <c r="J114" s="549"/>
      <c r="K114" s="549"/>
      <c r="L114" s="549"/>
      <c r="M114" s="549"/>
      <c r="N114" s="549"/>
      <c r="O114" s="549"/>
      <c r="P114" s="549"/>
      <c r="Q114" s="549"/>
      <c r="R114" s="549"/>
      <c r="S114" s="549"/>
      <c r="T114" s="575"/>
      <c r="U114" s="575"/>
      <c r="V114" s="575"/>
      <c r="W114" s="575"/>
      <c r="X114" s="575"/>
      <c r="Y114" s="575"/>
      <c r="Z114" s="575"/>
      <c r="AA114" s="575"/>
      <c r="AB114" s="575"/>
      <c r="AC114" s="575"/>
      <c r="AD114" s="575"/>
      <c r="AE114" s="61"/>
      <c r="AF114" s="61"/>
      <c r="AG114" s="61"/>
      <c r="AH114" s="61"/>
      <c r="AI114" s="61"/>
      <c r="AJ114" s="61"/>
    </row>
    <row r="115" spans="1:36">
      <c r="A115" s="550"/>
      <c r="B115" s="550"/>
      <c r="C115" s="548"/>
      <c r="D115" s="548"/>
      <c r="E115" s="548"/>
      <c r="F115" s="548"/>
      <c r="G115" s="548"/>
      <c r="H115" s="549"/>
      <c r="I115" s="549"/>
      <c r="J115" s="549"/>
      <c r="K115" s="549"/>
      <c r="L115" s="549"/>
      <c r="M115" s="549"/>
      <c r="N115" s="549"/>
      <c r="O115" s="549"/>
      <c r="P115" s="549"/>
      <c r="Q115" s="549"/>
      <c r="R115" s="549"/>
      <c r="S115" s="549"/>
      <c r="T115" s="575"/>
      <c r="U115" s="575"/>
      <c r="V115" s="575"/>
      <c r="W115" s="575"/>
      <c r="X115" s="575"/>
      <c r="Y115" s="575"/>
      <c r="Z115" s="575"/>
      <c r="AA115" s="575"/>
      <c r="AB115" s="575"/>
      <c r="AC115" s="575"/>
      <c r="AD115" s="575"/>
      <c r="AE115" s="61"/>
      <c r="AF115" s="61"/>
      <c r="AG115" s="61"/>
      <c r="AH115" s="61"/>
      <c r="AI115" s="61"/>
      <c r="AJ115" s="61"/>
    </row>
    <row r="116" spans="1:36">
      <c r="A116" s="550"/>
      <c r="B116" s="550"/>
      <c r="C116" s="548"/>
      <c r="D116" s="548"/>
      <c r="E116" s="548"/>
      <c r="F116" s="548"/>
      <c r="G116" s="548"/>
      <c r="H116" s="549"/>
      <c r="I116" s="549"/>
      <c r="J116" s="549"/>
      <c r="K116" s="549"/>
      <c r="L116" s="549"/>
      <c r="M116" s="549"/>
      <c r="N116" s="549"/>
      <c r="O116" s="549"/>
      <c r="P116" s="549"/>
      <c r="Q116" s="549"/>
      <c r="R116" s="549"/>
      <c r="S116" s="549"/>
      <c r="T116" s="575"/>
      <c r="U116" s="575"/>
      <c r="V116" s="575"/>
      <c r="W116" s="575"/>
      <c r="X116" s="575"/>
      <c r="Y116" s="575"/>
      <c r="Z116" s="575"/>
      <c r="AA116" s="575"/>
      <c r="AB116" s="575"/>
      <c r="AC116" s="575"/>
      <c r="AD116" s="575"/>
      <c r="AE116" s="61"/>
      <c r="AF116" s="61"/>
      <c r="AG116" s="61"/>
      <c r="AH116" s="61"/>
      <c r="AI116" s="61"/>
      <c r="AJ116" s="61"/>
    </row>
    <row r="117" spans="1:36">
      <c r="A117" s="550"/>
      <c r="B117" s="550"/>
      <c r="C117" s="548"/>
      <c r="D117" s="548"/>
      <c r="E117" s="548"/>
      <c r="F117" s="548"/>
      <c r="G117" s="548"/>
      <c r="H117" s="549"/>
      <c r="I117" s="549"/>
      <c r="J117" s="549"/>
      <c r="K117" s="549"/>
      <c r="L117" s="549"/>
      <c r="M117" s="549"/>
      <c r="N117" s="549"/>
      <c r="O117" s="549"/>
      <c r="P117" s="549"/>
      <c r="Q117" s="549"/>
      <c r="R117" s="549"/>
      <c r="S117" s="549"/>
      <c r="T117" s="575"/>
      <c r="U117" s="575"/>
      <c r="V117" s="575"/>
      <c r="W117" s="575"/>
      <c r="X117" s="575"/>
      <c r="Y117" s="575"/>
      <c r="Z117" s="575"/>
      <c r="AA117" s="575"/>
      <c r="AB117" s="575"/>
      <c r="AC117" s="575"/>
      <c r="AD117" s="575"/>
      <c r="AE117" s="61"/>
      <c r="AF117" s="61"/>
      <c r="AG117" s="61"/>
      <c r="AH117" s="61"/>
      <c r="AI117" s="61"/>
      <c r="AJ117" s="61"/>
    </row>
    <row r="118" spans="1:36">
      <c r="A118" s="550"/>
      <c r="B118" s="550"/>
      <c r="C118" s="548"/>
      <c r="D118" s="548"/>
      <c r="E118" s="548"/>
      <c r="F118" s="548"/>
      <c r="G118" s="548"/>
      <c r="H118" s="549"/>
      <c r="I118" s="549"/>
      <c r="J118" s="549"/>
      <c r="K118" s="549"/>
      <c r="L118" s="549"/>
      <c r="M118" s="549"/>
      <c r="N118" s="549"/>
      <c r="O118" s="549"/>
      <c r="P118" s="549"/>
      <c r="Q118" s="549"/>
      <c r="R118" s="549"/>
      <c r="S118" s="549"/>
      <c r="T118" s="575"/>
      <c r="U118" s="575"/>
      <c r="V118" s="575"/>
      <c r="W118" s="575"/>
      <c r="X118" s="575"/>
      <c r="Y118" s="575"/>
      <c r="Z118" s="575"/>
      <c r="AA118" s="575"/>
      <c r="AB118" s="575"/>
      <c r="AC118" s="575"/>
      <c r="AD118" s="575"/>
      <c r="AE118" s="61"/>
      <c r="AF118" s="61"/>
      <c r="AG118" s="61"/>
      <c r="AH118" s="61"/>
      <c r="AI118" s="61"/>
      <c r="AJ118" s="61"/>
    </row>
    <row r="119" spans="1:36">
      <c r="A119" s="550"/>
      <c r="B119" s="550"/>
      <c r="C119" s="548"/>
      <c r="D119" s="548"/>
      <c r="E119" s="548"/>
      <c r="F119" s="548"/>
      <c r="G119" s="548"/>
      <c r="H119" s="62"/>
      <c r="I119" s="62"/>
      <c r="J119" s="62"/>
      <c r="K119" s="62"/>
      <c r="L119" s="62"/>
      <c r="M119" s="62"/>
      <c r="N119" s="62"/>
      <c r="O119" s="62"/>
      <c r="P119" s="62"/>
      <c r="Q119" s="62"/>
      <c r="R119" s="62"/>
      <c r="S119" s="62"/>
      <c r="T119" s="62"/>
      <c r="U119" s="62"/>
      <c r="V119" s="62"/>
      <c r="W119" s="62"/>
      <c r="X119" s="62"/>
      <c r="Y119" s="62"/>
      <c r="Z119" s="62"/>
      <c r="AA119" s="62"/>
      <c r="AB119" s="62"/>
      <c r="AC119" s="62"/>
      <c r="AD119" s="62"/>
      <c r="AE119" s="62"/>
      <c r="AF119" s="62"/>
      <c r="AG119" s="62"/>
      <c r="AH119" s="62"/>
      <c r="AI119" s="62"/>
      <c r="AJ119" s="33"/>
    </row>
    <row r="120" spans="1:36">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Y120" s="33"/>
      <c r="Z120" s="33"/>
      <c r="AA120" s="33"/>
      <c r="AB120" s="33"/>
      <c r="AC120" s="33"/>
      <c r="AD120" s="33"/>
      <c r="AE120" s="33"/>
      <c r="AF120" s="33"/>
      <c r="AG120" s="33"/>
      <c r="AH120" s="33"/>
      <c r="AI120" s="33"/>
      <c r="AJ120" s="33"/>
    </row>
  </sheetData>
  <sheetProtection algorithmName="SHA-512" hashValue="CGeFsU7YPTJ9IenLEi149aNCl9cWzYrvvqy7gH0ib8dwfJkyk0/XNe4MVfvtAasGjGHxMEqYY6AFoHLpqxGDXA==" saltValue="eYJWWa3YKJbfsHeA2nxXzQ==" spinCount="100000" sheet="1" autoFilter="0"/>
  <mergeCells count="295">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75:B75"/>
    <mergeCell ref="C75:G75"/>
    <mergeCell ref="H75:S75"/>
    <mergeCell ref="T75:AD75"/>
    <mergeCell ref="A76:B76"/>
    <mergeCell ref="C76:G76"/>
    <mergeCell ref="H76:S76"/>
    <mergeCell ref="T76:AD76"/>
    <mergeCell ref="A79:B79"/>
    <mergeCell ref="C79:G79"/>
    <mergeCell ref="H79:S79"/>
    <mergeCell ref="T79:AD79"/>
    <mergeCell ref="A80:B80"/>
    <mergeCell ref="C80:G80"/>
    <mergeCell ref="H80:S80"/>
    <mergeCell ref="T80:AD80"/>
    <mergeCell ref="A77:B77"/>
    <mergeCell ref="C77:G77"/>
    <mergeCell ref="H77:S77"/>
    <mergeCell ref="T77:AD77"/>
    <mergeCell ref="A78:B78"/>
    <mergeCell ref="C78:G78"/>
    <mergeCell ref="H78:S78"/>
    <mergeCell ref="T78:AD78"/>
    <mergeCell ref="A83:B83"/>
    <mergeCell ref="C83:G83"/>
    <mergeCell ref="H83:S83"/>
    <mergeCell ref="T83:AD83"/>
    <mergeCell ref="A84:B84"/>
    <mergeCell ref="C84:G84"/>
    <mergeCell ref="H84:S84"/>
    <mergeCell ref="T84:AD84"/>
    <mergeCell ref="A81:B81"/>
    <mergeCell ref="C81:G81"/>
    <mergeCell ref="H81:S81"/>
    <mergeCell ref="T81:AD81"/>
    <mergeCell ref="A82:B82"/>
    <mergeCell ref="C82:G82"/>
    <mergeCell ref="H82:S82"/>
    <mergeCell ref="T82:AD82"/>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A117:B117"/>
    <mergeCell ref="C117:G117"/>
    <mergeCell ref="H117:S117"/>
    <mergeCell ref="T117:AD117"/>
    <mergeCell ref="A118:B118"/>
    <mergeCell ref="C118:G118"/>
    <mergeCell ref="H118:S118"/>
    <mergeCell ref="T118:AD118"/>
  </mergeCells>
  <phoneticPr fontId="10"/>
  <conditionalFormatting sqref="A13:AJ59">
    <cfRule type="expression" dxfId="0" priority="2380">
      <formula>AND(#REF!=0,$G$4&lt;&gt;"")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V1016"/>
  <sheetViews>
    <sheetView view="pageBreakPreview" zoomScale="60" zoomScaleNormal="46" zoomScaleSheetLayoutView="100" zoomScalePageLayoutView="70" workbookViewId="0">
      <selection activeCell="Z1003" sqref="Z1:AH1048576"/>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33203125" customWidth="1"/>
    <col min="7" max="7" width="32.44140625" customWidth="1"/>
    <col min="8" max="8" width="14.33203125" customWidth="1"/>
    <col min="9" max="9" width="7.33203125" customWidth="1"/>
    <col min="10" max="10" width="24.33203125" style="32" customWidth="1"/>
    <col min="11" max="11" width="25.33203125" style="32" customWidth="1"/>
    <col min="12" max="12" width="31.33203125" style="32" customWidth="1"/>
    <col min="13" max="13" width="14.5546875" style="106" customWidth="1"/>
    <col min="14" max="14" width="8.88671875" customWidth="1"/>
    <col min="15" max="15" width="15.44140625" customWidth="1"/>
    <col min="16" max="16" width="15.6640625" customWidth="1"/>
    <col min="17" max="17" width="17.44140625" customWidth="1"/>
    <col min="18" max="18" width="19.109375" customWidth="1"/>
    <col min="19" max="19" width="18.44140625" customWidth="1"/>
    <col min="20" max="20" width="10.109375" style="32" customWidth="1"/>
    <col min="21" max="21" width="10.109375" style="22" customWidth="1"/>
    <col min="22" max="22" width="7.33203125" style="22" customWidth="1"/>
    <col min="23" max="23" width="17.44140625" customWidth="1"/>
    <col min="24" max="24" width="5.6640625" customWidth="1"/>
    <col min="25" max="25" width="5.88671875" customWidth="1"/>
    <col min="26" max="26" width="15.109375" hidden="1" customWidth="1"/>
    <col min="27" max="27" width="14.5546875" hidden="1" customWidth="1"/>
    <col min="28" max="28" width="10.88671875" hidden="1" customWidth="1"/>
    <col min="29" max="34" width="7" hidden="1" customWidth="1"/>
    <col min="35" max="39" width="7" customWidth="1"/>
    <col min="40" max="40" width="15.33203125" customWidth="1"/>
    <col min="41" max="41" width="32.6640625" style="32" customWidth="1"/>
    <col min="42" max="42" width="27.44140625" customWidth="1"/>
    <col min="43" max="43" width="23.5546875" customWidth="1"/>
    <col min="44" max="44" width="26.6640625" customWidth="1"/>
    <col min="45" max="45" width="20" customWidth="1"/>
    <col min="46" max="46" width="11.88671875" customWidth="1"/>
    <col min="47" max="47" width="15.6640625" customWidth="1"/>
    <col min="48" max="48" width="25.88671875" style="46" customWidth="1"/>
    <col min="49" max="50" width="15.6640625" customWidth="1"/>
  </cols>
  <sheetData>
    <row r="1" spans="1:48" ht="23.25" customHeight="1" thickBot="1">
      <c r="A1" s="97" t="s">
        <v>107</v>
      </c>
      <c r="B1" s="33"/>
      <c r="C1" s="98"/>
      <c r="D1" s="97"/>
      <c r="E1" s="33"/>
      <c r="F1" s="33"/>
      <c r="G1" s="33"/>
      <c r="H1" s="33"/>
      <c r="I1" s="99"/>
      <c r="J1" s="98"/>
      <c r="K1" s="98"/>
      <c r="L1" s="98"/>
      <c r="N1" s="223"/>
      <c r="O1" s="99"/>
      <c r="P1" s="350" t="s">
        <v>5</v>
      </c>
      <c r="Q1" s="351"/>
      <c r="R1" s="352"/>
      <c r="S1" s="576" t="str">
        <f>IF(基本情報入力シート!C13&lt;&gt;"", 基本情報入力シート!C13, "")</f>
        <v>群馬県</v>
      </c>
      <c r="T1" s="577"/>
      <c r="U1" s="577"/>
      <c r="V1" s="578"/>
      <c r="W1" s="189"/>
      <c r="X1" s="189"/>
      <c r="Y1" s="189"/>
      <c r="Z1" s="36"/>
      <c r="AA1" s="72"/>
      <c r="AB1" s="100"/>
      <c r="AC1" s="100"/>
      <c r="AD1" s="100"/>
      <c r="AE1" s="100"/>
      <c r="AF1" s="100"/>
      <c r="AG1" s="100"/>
      <c r="AH1" s="100"/>
      <c r="AI1" s="100"/>
      <c r="AJ1" s="100"/>
      <c r="AK1" s="100"/>
      <c r="AL1" s="100"/>
      <c r="AM1" s="100"/>
      <c r="AN1" s="100"/>
      <c r="AO1" s="46"/>
      <c r="AP1" s="46"/>
    </row>
    <row r="2" spans="1:48" ht="31.2" customHeight="1" thickBot="1">
      <c r="A2" s="711" t="s">
        <v>32</v>
      </c>
      <c r="B2" s="712"/>
      <c r="C2" s="713" t="str">
        <f>IF(基本情報入力シート!L18="", "", 基本情報入力シート!L18)</f>
        <v/>
      </c>
      <c r="D2" s="714"/>
      <c r="E2" s="714"/>
      <c r="F2" s="715"/>
      <c r="G2" s="101"/>
      <c r="I2" s="102"/>
      <c r="K2" s="185"/>
      <c r="L2" s="185"/>
      <c r="M2" s="185"/>
      <c r="N2" s="185"/>
      <c r="O2" s="102"/>
      <c r="P2" s="185"/>
      <c r="Q2" s="185"/>
      <c r="R2" s="185"/>
      <c r="S2" s="102"/>
      <c r="T2" s="102"/>
      <c r="U2" s="102"/>
      <c r="V2" s="102"/>
      <c r="W2" s="102"/>
      <c r="X2" s="102"/>
      <c r="Y2" s="102"/>
      <c r="Z2" s="102"/>
      <c r="AA2" s="102"/>
      <c r="AB2" s="102"/>
      <c r="AO2"/>
    </row>
    <row r="3" spans="1:48" ht="61.2" customHeight="1" thickBot="1">
      <c r="A3" s="94"/>
      <c r="B3" s="94"/>
      <c r="C3" s="103"/>
      <c r="D3" s="104"/>
      <c r="E3" s="104"/>
      <c r="F3" s="104"/>
      <c r="G3" s="105"/>
      <c r="H3" s="102"/>
      <c r="I3" s="667" t="s">
        <v>2487</v>
      </c>
      <c r="J3" s="667"/>
      <c r="K3" s="667"/>
      <c r="L3" s="667"/>
      <c r="M3" s="102"/>
      <c r="N3" s="680" t="s">
        <v>157</v>
      </c>
      <c r="O3" s="681"/>
      <c r="P3" s="681"/>
      <c r="Q3" s="686" t="s">
        <v>158</v>
      </c>
      <c r="R3" s="686"/>
      <c r="S3" s="686"/>
      <c r="T3" s="686"/>
      <c r="U3" s="687"/>
      <c r="V3" s="102"/>
      <c r="W3" s="102"/>
      <c r="X3" s="102"/>
      <c r="Y3" s="102"/>
      <c r="Z3" s="102"/>
      <c r="AA3" s="102"/>
      <c r="AB3" s="102"/>
      <c r="AO3"/>
    </row>
    <row r="4" spans="1:48" ht="16.2" customHeight="1" thickBot="1">
      <c r="A4" s="728" t="s">
        <v>159</v>
      </c>
      <c r="B4" s="729"/>
      <c r="C4" s="729"/>
      <c r="D4" s="730"/>
      <c r="E4" s="699" t="s">
        <v>160</v>
      </c>
      <c r="F4" s="353"/>
      <c r="G4" s="354"/>
      <c r="H4" s="102"/>
      <c r="I4" s="667"/>
      <c r="J4" s="667"/>
      <c r="K4" s="667"/>
      <c r="L4" s="667"/>
      <c r="M4" s="102"/>
      <c r="N4" s="682"/>
      <c r="O4" s="683"/>
      <c r="P4" s="683"/>
      <c r="Q4" s="688"/>
      <c r="R4" s="688"/>
      <c r="S4" s="688"/>
      <c r="T4" s="688"/>
      <c r="U4" s="689"/>
      <c r="V4" s="102"/>
      <c r="W4" s="102"/>
      <c r="X4" s="102"/>
      <c r="Y4" s="102"/>
      <c r="Z4" s="102"/>
      <c r="AA4" s="102"/>
      <c r="AB4" s="102"/>
      <c r="AO4"/>
    </row>
    <row r="5" spans="1:48" ht="76.95" customHeight="1" thickBot="1">
      <c r="A5" s="731"/>
      <c r="B5" s="732"/>
      <c r="C5" s="732"/>
      <c r="D5" s="733"/>
      <c r="E5" s="700"/>
      <c r="F5" s="390" t="s">
        <v>161</v>
      </c>
      <c r="G5" s="389" t="s">
        <v>162</v>
      </c>
      <c r="H5" s="102"/>
      <c r="I5" s="667"/>
      <c r="J5" s="667"/>
      <c r="K5" s="667"/>
      <c r="L5" s="667"/>
      <c r="M5" s="102"/>
      <c r="N5" s="682" t="s">
        <v>163</v>
      </c>
      <c r="O5" s="683"/>
      <c r="P5" s="683"/>
      <c r="Q5" s="690" t="s">
        <v>164</v>
      </c>
      <c r="R5" s="690"/>
      <c r="S5" s="690"/>
      <c r="T5" s="690"/>
      <c r="U5" s="691"/>
      <c r="V5" s="102"/>
      <c r="W5" s="102"/>
      <c r="X5" s="102"/>
      <c r="Y5" s="102"/>
      <c r="Z5" s="102"/>
      <c r="AA5" s="102"/>
      <c r="AB5" s="102"/>
      <c r="AO5"/>
    </row>
    <row r="6" spans="1:48" ht="30" customHeight="1" thickBot="1">
      <c r="A6" s="397"/>
      <c r="B6" s="734" t="s">
        <v>165</v>
      </c>
      <c r="C6" s="735"/>
      <c r="D6" s="736"/>
      <c r="E6" s="385">
        <f>IFERROR(SUM(P15:P114),"")</f>
        <v>0</v>
      </c>
      <c r="F6" s="413">
        <f>IFERROR(SUMIF($AG$15:$AG$114,"加算対象",$P$15:$P$114),"")</f>
        <v>0</v>
      </c>
      <c r="G6" s="414">
        <f>IFERROR(SUMIF($AG$15:$AG$114,"加算対象外",$P$15:$P$114),"")</f>
        <v>0</v>
      </c>
      <c r="H6" s="102"/>
      <c r="I6" s="667"/>
      <c r="J6" s="667"/>
      <c r="K6" s="667"/>
      <c r="L6" s="667"/>
      <c r="M6" s="102"/>
      <c r="N6" s="682" t="s">
        <v>166</v>
      </c>
      <c r="O6" s="683"/>
      <c r="P6" s="683"/>
      <c r="Q6" s="690" t="s">
        <v>167</v>
      </c>
      <c r="R6" s="690"/>
      <c r="S6" s="690"/>
      <c r="T6" s="690"/>
      <c r="U6" s="691"/>
      <c r="V6" s="102"/>
      <c r="W6" s="102"/>
      <c r="X6" s="102"/>
      <c r="Y6" s="102"/>
      <c r="Z6" s="102"/>
      <c r="AA6" s="102"/>
      <c r="AB6" s="102"/>
      <c r="AO6"/>
    </row>
    <row r="7" spans="1:48" ht="30" customHeight="1" thickBot="1">
      <c r="A7" s="384"/>
      <c r="B7" s="741" t="s">
        <v>168</v>
      </c>
      <c r="C7" s="737" t="s">
        <v>169</v>
      </c>
      <c r="D7" s="738"/>
      <c r="E7" s="386">
        <f>IF(C2="",0, SUM(E8:E9))</f>
        <v>0</v>
      </c>
      <c r="F7" s="415">
        <f>IF($C$2="", 0, SUM(F8:F9))</f>
        <v>0</v>
      </c>
      <c r="G7" s="416">
        <f>IF($C$2="", 0,G8)</f>
        <v>0</v>
      </c>
      <c r="H7" s="102"/>
      <c r="I7" s="667"/>
      <c r="J7" s="667"/>
      <c r="K7" s="667"/>
      <c r="L7" s="667"/>
      <c r="M7" s="102"/>
      <c r="N7" s="684"/>
      <c r="O7" s="685"/>
      <c r="P7" s="685"/>
      <c r="Q7" s="692"/>
      <c r="R7" s="692"/>
      <c r="S7" s="692"/>
      <c r="T7" s="692"/>
      <c r="U7" s="693"/>
      <c r="V7" s="102"/>
      <c r="W7" s="102"/>
      <c r="X7" s="102"/>
      <c r="Y7" s="102"/>
      <c r="Z7" s="102"/>
      <c r="AA7" s="102"/>
      <c r="AB7" s="102"/>
      <c r="AO7"/>
    </row>
    <row r="8" spans="1:48" ht="30" customHeight="1">
      <c r="A8" s="382"/>
      <c r="B8" s="742"/>
      <c r="C8" s="392"/>
      <c r="D8" s="391" t="s">
        <v>170</v>
      </c>
      <c r="E8" s="387">
        <f>IF(C2="", 0, SUM(Q15:Q114))</f>
        <v>0</v>
      </c>
      <c r="F8" s="417">
        <f>IF($C$2="", 0, SUMIF($AG$15:$AG$114,"加算対象",$Q$15:$Q$114))</f>
        <v>0</v>
      </c>
      <c r="G8" s="418">
        <f>IF($C$2="", 0, SUMIF($AG$15:$AG$114,"加算対象外",$Q$15:$Q$114))</f>
        <v>0</v>
      </c>
      <c r="H8" s="102"/>
      <c r="I8" s="667"/>
      <c r="J8" s="667"/>
      <c r="K8" s="667"/>
      <c r="L8" s="667"/>
      <c r="M8" s="102"/>
      <c r="N8" s="102"/>
      <c r="O8" s="102"/>
      <c r="P8" s="102"/>
      <c r="Q8" s="102"/>
      <c r="R8" s="185"/>
      <c r="S8" s="102"/>
      <c r="T8" s="102"/>
      <c r="U8" s="102"/>
      <c r="V8" s="102"/>
      <c r="W8" s="102"/>
      <c r="X8" s="102"/>
      <c r="Y8" s="102"/>
      <c r="Z8" s="102"/>
      <c r="AA8" s="102"/>
      <c r="AB8" s="102"/>
      <c r="AO8"/>
    </row>
    <row r="9" spans="1:48" ht="30" customHeight="1">
      <c r="A9" s="382"/>
      <c r="B9" s="742"/>
      <c r="C9" s="393"/>
      <c r="D9" s="391" t="s">
        <v>171</v>
      </c>
      <c r="E9" s="387">
        <f>IF(C2="", 0, SUM(R15:R114))</f>
        <v>0</v>
      </c>
      <c r="F9" s="417">
        <f>IF($C$2="", 0, SUMIF($AG$15:$AG$114,"加算対象",$R$15:$R$114))</f>
        <v>0</v>
      </c>
      <c r="G9" s="419"/>
      <c r="H9" s="185"/>
      <c r="I9" s="667"/>
      <c r="J9" s="667"/>
      <c r="K9" s="667"/>
      <c r="L9" s="667"/>
      <c r="M9" s="102"/>
      <c r="N9" s="102"/>
      <c r="O9" s="102"/>
      <c r="P9" s="102"/>
      <c r="Q9" s="102"/>
      <c r="R9" s="185"/>
      <c r="S9" s="185"/>
      <c r="T9" s="185"/>
      <c r="U9" s="185"/>
      <c r="V9" s="185"/>
      <c r="W9" s="185"/>
      <c r="X9" s="185"/>
      <c r="Y9" s="185"/>
      <c r="Z9" s="185"/>
      <c r="AA9" s="185"/>
      <c r="AB9" s="102"/>
      <c r="AO9"/>
    </row>
    <row r="10" spans="1:48" ht="30" customHeight="1" thickBot="1">
      <c r="A10" s="383"/>
      <c r="B10" s="743"/>
      <c r="C10" s="739" t="s">
        <v>172</v>
      </c>
      <c r="D10" s="740"/>
      <c r="E10" s="388">
        <f>IF(C2="", 0, SUM(S15:S114))</f>
        <v>0</v>
      </c>
      <c r="F10" s="420">
        <f>IF($C$2="", 0, SUMIF($AG$15:$AG$114,"加算対象",$S$15:$S$114))</f>
        <v>0</v>
      </c>
      <c r="G10" s="421"/>
      <c r="H10" s="185"/>
      <c r="I10" s="185"/>
      <c r="J10" s="185"/>
      <c r="K10" s="185"/>
      <c r="L10" s="185"/>
      <c r="M10" s="246"/>
      <c r="N10" s="185"/>
      <c r="O10" s="185"/>
      <c r="P10" s="185"/>
      <c r="Q10" s="185"/>
      <c r="R10" s="185"/>
      <c r="S10" s="185"/>
      <c r="T10" s="185"/>
      <c r="U10" s="185"/>
      <c r="V10" s="185"/>
      <c r="W10" s="185"/>
      <c r="X10" s="185"/>
      <c r="Y10" s="185"/>
      <c r="Z10" s="185"/>
      <c r="AA10" s="185"/>
      <c r="AB10" s="102"/>
      <c r="AO10"/>
    </row>
    <row r="11" spans="1:48" ht="32.4" customHeight="1" thickBot="1">
      <c r="A11" s="33"/>
      <c r="B11" s="33"/>
      <c r="C11" s="98"/>
      <c r="D11" s="33"/>
      <c r="E11" s="33"/>
      <c r="F11" s="33"/>
      <c r="G11" s="33"/>
      <c r="H11" s="33"/>
      <c r="I11" s="33"/>
      <c r="J11" s="337" t="str">
        <f>IF(E6=0, "",IF(COUNTA(基本情報入力シート!$Z$50:$Z$149)=COUNTA(J15:J114),"○","×"))</f>
        <v/>
      </c>
      <c r="K11" s="337" t="str">
        <f>IF(E6=0,"",IF(AND(COUNTIF(K15:K114,"要件を満たさない")=0,COUNTA(基本情報入力シート!Z50:AB149)=COUNTIF('別紙様式2-3（個表） '!K15:K114,"&lt;&gt;")),"○",
    IF(AND(COUNTIF(K15:K114,"要件を満たさない")&gt;=1,COUNTA(基本情報入力シート!Z50:AB149)=COUNTIF('別紙様式2-3（個表） '!K15:K114,"&lt;&gt;")),"△","×")))</f>
        <v/>
      </c>
      <c r="L11" s="337" t="str">
        <f>IF(E6=0,"",IF(AND(COUNTIF(L15:L114,"要件を満たさない")=0,COUNTA(基本情報入力シート!Z50:AB149)=COUNTIF(L15:L114,"&lt;&gt;")),"○",
    IF(AND(COUNTIF(L15:L114,"要件を満たさない")&gt;=1,COUNTA(基本情報入力シート!Z50:AB149)=COUNTIF(L15:L114,"&lt;&gt;")),"△","×")))</f>
        <v/>
      </c>
      <c r="M11" s="48"/>
      <c r="N11" s="33"/>
      <c r="O11" s="33"/>
      <c r="P11" s="33"/>
      <c r="Q11" s="33"/>
      <c r="R11" s="33"/>
      <c r="S11" s="33"/>
      <c r="T11" s="33"/>
      <c r="U11" s="107"/>
      <c r="V11" s="108"/>
      <c r="W11" s="108"/>
      <c r="X11" s="48"/>
      <c r="Y11" s="48"/>
      <c r="Z11" s="48"/>
      <c r="AA11" s="106"/>
      <c r="AB11" s="72"/>
      <c r="AC11" s="72"/>
      <c r="AE11" s="106"/>
      <c r="AG11" s="32"/>
      <c r="AO11"/>
    </row>
    <row r="12" spans="1:48" ht="45" customHeight="1">
      <c r="A12" s="716" t="s">
        <v>173</v>
      </c>
      <c r="B12" s="719" t="s">
        <v>174</v>
      </c>
      <c r="C12" s="722" t="s">
        <v>46</v>
      </c>
      <c r="D12" s="704" t="s">
        <v>47</v>
      </c>
      <c r="E12" s="705"/>
      <c r="F12" s="725" t="s">
        <v>175</v>
      </c>
      <c r="G12" s="701" t="s">
        <v>49</v>
      </c>
      <c r="H12" s="694" t="s">
        <v>176</v>
      </c>
      <c r="I12" s="674" t="s">
        <v>177</v>
      </c>
      <c r="J12" s="677" t="s">
        <v>178</v>
      </c>
      <c r="K12" s="694" t="s">
        <v>179</v>
      </c>
      <c r="L12" s="694" t="s">
        <v>180</v>
      </c>
      <c r="M12" s="674" t="s">
        <v>181</v>
      </c>
      <c r="N12" s="668" t="s">
        <v>182</v>
      </c>
      <c r="O12" s="708" t="s">
        <v>183</v>
      </c>
      <c r="P12" s="671" t="s">
        <v>184</v>
      </c>
      <c r="Q12" s="672"/>
      <c r="R12" s="672"/>
      <c r="S12" s="673"/>
      <c r="T12"/>
      <c r="U12"/>
      <c r="V12"/>
      <c r="AH12" s="46"/>
      <c r="AO12"/>
      <c r="AV12"/>
    </row>
    <row r="13" spans="1:48" ht="82.95" customHeight="1">
      <c r="A13" s="717"/>
      <c r="B13" s="720"/>
      <c r="C13" s="723"/>
      <c r="D13" s="706"/>
      <c r="E13" s="707"/>
      <c r="F13" s="726"/>
      <c r="G13" s="702"/>
      <c r="H13" s="695"/>
      <c r="I13" s="675"/>
      <c r="J13" s="678"/>
      <c r="K13" s="695"/>
      <c r="L13" s="695"/>
      <c r="M13" s="675"/>
      <c r="N13" s="669"/>
      <c r="O13" s="709"/>
      <c r="P13" s="697"/>
      <c r="Q13" s="663" t="s">
        <v>185</v>
      </c>
      <c r="R13" s="663" t="s">
        <v>186</v>
      </c>
      <c r="S13" s="665" t="s">
        <v>187</v>
      </c>
      <c r="T13" s="72"/>
      <c r="U13" s="72"/>
      <c r="V13" s="72"/>
      <c r="W13" s="72"/>
      <c r="X13" s="72"/>
      <c r="Y13" s="72"/>
      <c r="Z13" s="32"/>
      <c r="AH13" s="46"/>
      <c r="AO13"/>
      <c r="AV13"/>
    </row>
    <row r="14" spans="1:48" ht="47.25" customHeight="1" thickBot="1">
      <c r="A14" s="718"/>
      <c r="B14" s="721"/>
      <c r="C14" s="724"/>
      <c r="D14" s="109" t="s">
        <v>53</v>
      </c>
      <c r="E14" s="109" t="s">
        <v>54</v>
      </c>
      <c r="F14" s="727"/>
      <c r="G14" s="703"/>
      <c r="H14" s="696"/>
      <c r="I14" s="676"/>
      <c r="J14" s="679"/>
      <c r="K14" s="696"/>
      <c r="L14" s="696"/>
      <c r="M14" s="676"/>
      <c r="N14" s="670"/>
      <c r="O14" s="710"/>
      <c r="P14" s="698"/>
      <c r="Q14" s="664"/>
      <c r="R14" s="664"/>
      <c r="S14" s="666"/>
      <c r="T14" s="72"/>
      <c r="U14" s="72"/>
      <c r="V14" s="72"/>
      <c r="W14" s="72"/>
      <c r="X14" s="72"/>
      <c r="Y14" s="72"/>
      <c r="Z14" s="335" t="s">
        <v>188</v>
      </c>
      <c r="AA14" s="46" t="s">
        <v>189</v>
      </c>
      <c r="AB14" s="46" t="s">
        <v>190</v>
      </c>
      <c r="AC14" s="46" t="s">
        <v>191</v>
      </c>
      <c r="AD14" s="46" t="s">
        <v>192</v>
      </c>
      <c r="AE14" s="46" t="s">
        <v>193</v>
      </c>
      <c r="AF14" s="46" t="s">
        <v>194</v>
      </c>
      <c r="AG14" s="46" t="s">
        <v>195</v>
      </c>
      <c r="AH14" s="336" t="s">
        <v>196</v>
      </c>
      <c r="AO14"/>
      <c r="AV14"/>
    </row>
    <row r="15" spans="1:48" ht="45" customHeight="1">
      <c r="A15" s="110">
        <v>1</v>
      </c>
      <c r="B15" s="111" t="str">
        <f>IF(基本情報入力シート!B50="","",基本情報入力シート!B50)</f>
        <v/>
      </c>
      <c r="C15" s="112" t="str">
        <f>IF(基本情報入力シート!L50="","",基本情報入力シート!L50)</f>
        <v/>
      </c>
      <c r="D15" s="112" t="str">
        <f>IF(基本情報入力シート!Q50="","",基本情報入力シート!Q50)</f>
        <v/>
      </c>
      <c r="E15" s="112" t="str">
        <f>IF(基本情報入力シート!V50="","",基本情報入力シート!V50)</f>
        <v/>
      </c>
      <c r="F15" s="112" t="str">
        <f>IF(基本情報入力シート!W50="","",基本情報入力シート!W50)</f>
        <v/>
      </c>
      <c r="G15" s="112" t="str">
        <f>IF(基本情報入力シート!Z50="","",基本情報入力シート!Z50)</f>
        <v/>
      </c>
      <c r="H15" s="210" t="str">
        <f>IF(基本情報入力シート!AD50="","",基本情報入力シート!AD50)</f>
        <v/>
      </c>
      <c r="I15" s="329" t="str">
        <f>IF(基本情報入力シート!AE50="","",基本情報入力シート!AE50)</f>
        <v/>
      </c>
      <c r="J15" s="425"/>
      <c r="K15" s="426"/>
      <c r="L15" s="426"/>
      <c r="M15" s="331" t="str">
        <f>IF(G15="", "", VLOOKUP(AF15,【参考】数式用!$AZ$3:$BA$6, 2, FALSE))</f>
        <v/>
      </c>
      <c r="N15" s="332" t="str">
        <f>IF(G15="","",VLOOKUP(G15,【参考】数式用!$A$4:$L$54,MATCH('別紙様式2-3（個表） '!M15,【参考】数式用!$J$3:$L$3,0)+9,FALSE))</f>
        <v/>
      </c>
      <c r="O15" s="429" t="s">
        <v>197</v>
      </c>
      <c r="P15" s="333" t="str">
        <f>IFERROR(ROUNDDOWN(ROUNDDOWN($H15*$I15,0)*$N15,0),"未入力あり")</f>
        <v>未入力あり</v>
      </c>
      <c r="Q15" s="253" t="str">
        <f>IFERROR(IF(P15="未入力あり","",ROUNDDOWN(ROUNDDOWN($H15*$I15,0)*VLOOKUP($G15,【参考】数式用!$A$4:$E$54,3, FALSE),0)),"")</f>
        <v/>
      </c>
      <c r="R15" s="253" t="str">
        <f>IF(AD15="×", 0,IF(P15="未入力あり","",ROUNDDOWN(ROUNDDOWN($H15*$I15,0)*VLOOKUP($G15,【参考】数式用!$A$4:$E$54,4,FALSE),0)))</f>
        <v/>
      </c>
      <c r="S15" s="334" t="str">
        <f>IF(AE15="×", 0,IF(P15="未入力あり","",ROUNDDOWN(ROUNDDOWN($H15*$I15,0)*VLOOKUP($G15,【参考】数式用!$A$4:$E$54,5, FALSE),0)))</f>
        <v/>
      </c>
      <c r="T15"/>
      <c r="U15"/>
      <c r="V15"/>
      <c r="Z15" s="336" t="e">
        <f>IF(#REF!="○", F15, "")</f>
        <v>#REF!</v>
      </c>
      <c r="AA15" s="46" t="e">
        <f>VLOOKUP('別紙様式2-3（個表） '!$G15,【参考】数式用!$P$4:$Q$54,2, FALSE)</f>
        <v>#N/A</v>
      </c>
      <c r="AB15" s="46" t="e">
        <f>VLOOKUP('別紙様式2-3（個表） '!$G15,【参考】数式用!$P$4:$W$54,8, FALSE)</f>
        <v>#N/A</v>
      </c>
      <c r="AC15" s="46" t="e">
        <f>VLOOKUP('別紙様式2-3（個表） '!$G15,【参考】数式用!$P$4:$AD$54,15, FALSE)</f>
        <v>#N/A</v>
      </c>
      <c r="AD15" s="46" t="str">
        <f t="shared" ref="AD15:AD46" si="0">IF(K15="", "", IF(OR(K15="要件を満たさない",K15="―"), "×","○"))</f>
        <v/>
      </c>
      <c r="AE15" s="46" t="str">
        <f t="shared" ref="AE15:AE46" si="1">IF(L15="", "", IF(OR(L15="要件を満たさない",L15="―"), "×","○"))</f>
        <v/>
      </c>
      <c r="AF15" s="46" t="str">
        <f t="shared" ref="AF15:AF46" si="2">IF(G15="","", "○"&amp;AD15&amp;AE15)</f>
        <v/>
      </c>
      <c r="AG15" s="46" t="str">
        <f>IF(G15="", "", VLOOKUP(G15,【参考】数式用!$A$4:$M$54,13,FALSE))</f>
        <v/>
      </c>
      <c r="AH15" s="46" t="str">
        <f t="shared" ref="AH15:AH46" si="3">IF(AND(AD15="×",L15="②の要件を満たしている"),"×","―")</f>
        <v>―</v>
      </c>
      <c r="AO15"/>
      <c r="AV15"/>
    </row>
    <row r="16" spans="1:48" ht="45" customHeight="1">
      <c r="A16" s="113">
        <f>A15+1</f>
        <v>2</v>
      </c>
      <c r="B16" s="114" t="str">
        <f>IF(基本情報入力シート!B51="","",基本情報入力シート!B51)</f>
        <v/>
      </c>
      <c r="C16" s="115" t="str">
        <f>IF(基本情報入力シート!L51="","",基本情報入力シート!L51)</f>
        <v/>
      </c>
      <c r="D16" s="115" t="str">
        <f>IF(基本情報入力シート!Q51="","",基本情報入力シート!Q51)</f>
        <v/>
      </c>
      <c r="E16" s="115" t="str">
        <f>IF(基本情報入力シート!V51="","",基本情報入力シート!V51)</f>
        <v/>
      </c>
      <c r="F16" s="115" t="str">
        <f>IF(基本情報入力シート!W51="","",基本情報入力シート!W51)</f>
        <v/>
      </c>
      <c r="G16" s="115" t="str">
        <f>IF(基本情報入力シート!Z51="","",基本情報入力シート!Z51)</f>
        <v/>
      </c>
      <c r="H16" s="211" t="str">
        <f>IF(基本情報入力シート!AD51="","",基本情報入力シート!AD51)</f>
        <v/>
      </c>
      <c r="I16" s="330" t="str">
        <f>IF(基本情報入力シート!AE51="","",基本情報入力シート!AE51)</f>
        <v/>
      </c>
      <c r="J16" s="427"/>
      <c r="K16" s="426"/>
      <c r="L16" s="426"/>
      <c r="M16" s="331" t="str">
        <f>IF(G16="", "", VLOOKUP(AF16,【参考】数式用!$AZ$3:$BA$6, 2, FALSE))</f>
        <v/>
      </c>
      <c r="N16" s="332" t="str">
        <f>IF(G16="","",VLOOKUP(G16,【参考】数式用!$A$4:$L$54,MATCH('別紙様式2-3（個表） '!M16,【参考】数式用!$J$3:$L$3,0)+9,FALSE))</f>
        <v/>
      </c>
      <c r="O16" s="429" t="s">
        <v>197</v>
      </c>
      <c r="P16" s="333" t="str">
        <f t="shared" ref="P16:P79" si="4">IFERROR(ROUNDDOWN(ROUNDDOWN($H16*$I16,0)*$N16,0),"未入力あり")</f>
        <v>未入力あり</v>
      </c>
      <c r="Q16" s="253" t="str">
        <f>IFERROR(IF(P16="未入力あり","",ROUNDDOWN(ROUNDDOWN($H16*$I16,0)*VLOOKUP($G16,【参考】数式用!$A$4:$E$54,3, FALSE),0)),"")</f>
        <v/>
      </c>
      <c r="R16" s="253" t="str">
        <f>IF(AD16="×", 0,IF(P16="未入力あり","",ROUNDDOWN(ROUNDDOWN($H16*$I16,0)*VLOOKUP($G16,【参考】数式用!$A$4:$E$54,4,FALSE),0)))</f>
        <v/>
      </c>
      <c r="S16" s="334" t="str">
        <f>IF(AE16="×", 0,IF(P16="未入力あり","",ROUNDDOWN(ROUNDDOWN($H16*$I16,0)*VLOOKUP($G16,【参考】数式用!$A$4:$E$54,5, FALSE),0)))</f>
        <v/>
      </c>
      <c r="T16"/>
      <c r="U16"/>
      <c r="V16"/>
      <c r="Z16" s="336" t="e">
        <f>IF(#REF!="○", F16, "")</f>
        <v>#REF!</v>
      </c>
      <c r="AA16" s="46" t="e">
        <f>VLOOKUP('別紙様式2-3（個表） '!$G16,【参考】数式用!$P$4:$Q$54,2, FALSE)</f>
        <v>#N/A</v>
      </c>
      <c r="AB16" s="46" t="e">
        <f>VLOOKUP('別紙様式2-3（個表） '!$G16,【参考】数式用!$P$4:$W$54,8, FALSE)</f>
        <v>#N/A</v>
      </c>
      <c r="AC16" s="46" t="e">
        <f>VLOOKUP('別紙様式2-3（個表） '!$G16,【参考】数式用!$P$4:$AD$54,15, FALSE)</f>
        <v>#N/A</v>
      </c>
      <c r="AD16" s="46" t="str">
        <f t="shared" si="0"/>
        <v/>
      </c>
      <c r="AE16" s="46" t="str">
        <f t="shared" si="1"/>
        <v/>
      </c>
      <c r="AF16" s="46" t="str">
        <f t="shared" si="2"/>
        <v/>
      </c>
      <c r="AG16" s="46" t="str">
        <f>IF(G16="", "", VLOOKUP(G16,【参考】数式用!$A$4:$M$54,13,FALSE))</f>
        <v/>
      </c>
      <c r="AH16" s="46" t="str">
        <f t="shared" si="3"/>
        <v>―</v>
      </c>
      <c r="AO16"/>
      <c r="AV16"/>
    </row>
    <row r="17" spans="1:48" ht="45" customHeight="1">
      <c r="A17" s="113">
        <f t="shared" ref="A17:A80" si="5">A16+1</f>
        <v>3</v>
      </c>
      <c r="B17" s="114" t="str">
        <f>IF(基本情報入力シート!B52="","",基本情報入力シート!B52)</f>
        <v/>
      </c>
      <c r="C17" s="115" t="str">
        <f>IF(基本情報入力シート!L52="","",基本情報入力シート!L52)</f>
        <v/>
      </c>
      <c r="D17" s="115" t="str">
        <f>IF(基本情報入力シート!Q52="","",基本情報入力シート!Q52)</f>
        <v/>
      </c>
      <c r="E17" s="115" t="str">
        <f>IF(基本情報入力シート!V52="","",基本情報入力シート!V52)</f>
        <v/>
      </c>
      <c r="F17" s="115" t="str">
        <f>IF(基本情報入力シート!W52="","",基本情報入力シート!W52)</f>
        <v/>
      </c>
      <c r="G17" s="115" t="str">
        <f>IF(基本情報入力シート!Z52="","",基本情報入力シート!Z52)</f>
        <v/>
      </c>
      <c r="H17" s="211" t="str">
        <f>IF(基本情報入力シート!AD52="","",基本情報入力シート!AD52)</f>
        <v/>
      </c>
      <c r="I17" s="330" t="str">
        <f>IF(基本情報入力シート!AE52="","",基本情報入力シート!AE52)</f>
        <v/>
      </c>
      <c r="J17" s="427"/>
      <c r="K17" s="426"/>
      <c r="L17" s="426"/>
      <c r="M17" s="331" t="str">
        <f>IF(G17="", "", VLOOKUP(AF17,【参考】数式用!$AZ$3:$BA$6, 2, FALSE))</f>
        <v/>
      </c>
      <c r="N17" s="332" t="str">
        <f>IF(G17="","",VLOOKUP(G17,【参考】数式用!$A$4:$L$54,MATCH('別紙様式2-3（個表） '!M17,【参考】数式用!$J$3:$L$3,0)+9,FALSE))</f>
        <v/>
      </c>
      <c r="O17" s="430" t="s">
        <v>197</v>
      </c>
      <c r="P17" s="333" t="str">
        <f t="shared" si="4"/>
        <v>未入力あり</v>
      </c>
      <c r="Q17" s="253" t="str">
        <f>IFERROR(IF(P17="未入力あり","",ROUNDDOWN(ROUNDDOWN($H17*$I17,0)*VLOOKUP($G17,【参考】数式用!$A$4:$E$54,3, FALSE),0)),"")</f>
        <v/>
      </c>
      <c r="R17" s="253" t="str">
        <f>IF(AD17="×", 0,IF(P17="未入力あり","",ROUNDDOWN(ROUNDDOWN($H17*$I17,0)*VLOOKUP($G17,【参考】数式用!$A$4:$E$54,4,FALSE),0)))</f>
        <v/>
      </c>
      <c r="S17" s="334" t="str">
        <f>IF(AE17="×", 0,IF(P17="未入力あり","",ROUNDDOWN(ROUNDDOWN($H17*$I17,0)*VLOOKUP($G17,【参考】数式用!$A$4:$E$54,5, FALSE),0)))</f>
        <v/>
      </c>
      <c r="T17"/>
      <c r="U17"/>
      <c r="V17"/>
      <c r="Z17" s="336" t="e">
        <f>IF(#REF!="○", F17, "")</f>
        <v>#REF!</v>
      </c>
      <c r="AA17" s="46" t="e">
        <f>VLOOKUP('別紙様式2-3（個表） '!$G17,【参考】数式用!$P$4:$Q$54,2, FALSE)</f>
        <v>#N/A</v>
      </c>
      <c r="AB17" s="46" t="e">
        <f>VLOOKUP('別紙様式2-3（個表） '!$G17,【参考】数式用!$P$4:$W$54,8, FALSE)</f>
        <v>#N/A</v>
      </c>
      <c r="AC17" s="46" t="e">
        <f>VLOOKUP('別紙様式2-3（個表） '!$G17,【参考】数式用!$P$4:$AD$54,15, FALSE)</f>
        <v>#N/A</v>
      </c>
      <c r="AD17" s="46" t="str">
        <f t="shared" si="0"/>
        <v/>
      </c>
      <c r="AE17" s="46" t="str">
        <f t="shared" si="1"/>
        <v/>
      </c>
      <c r="AF17" s="46" t="str">
        <f t="shared" si="2"/>
        <v/>
      </c>
      <c r="AG17" s="46" t="str">
        <f>IF(G17="", "", VLOOKUP(G17,【参考】数式用!$A$4:$M$54,13,FALSE))</f>
        <v/>
      </c>
      <c r="AH17" s="46" t="str">
        <f t="shared" si="3"/>
        <v>―</v>
      </c>
      <c r="AO17"/>
      <c r="AV17"/>
    </row>
    <row r="18" spans="1:48" ht="45" customHeight="1">
      <c r="A18" s="113">
        <f>A17+1</f>
        <v>4</v>
      </c>
      <c r="B18" s="114" t="str">
        <f>IF(基本情報入力シート!B53="","",基本情報入力シート!B53)</f>
        <v/>
      </c>
      <c r="C18" s="115" t="str">
        <f>IF(基本情報入力シート!L53="","",基本情報入力シート!L53)</f>
        <v/>
      </c>
      <c r="D18" s="115" t="str">
        <f>IF(基本情報入力シート!Q53="","",基本情報入力シート!Q53)</f>
        <v/>
      </c>
      <c r="E18" s="115" t="str">
        <f>IF(基本情報入力シート!V53="","",基本情報入力シート!V53)</f>
        <v/>
      </c>
      <c r="F18" s="115" t="str">
        <f>IF(基本情報入力シート!W53="","",基本情報入力シート!W53)</f>
        <v/>
      </c>
      <c r="G18" s="115" t="str">
        <f>IF(基本情報入力シート!Z53="","",基本情報入力シート!Z53)</f>
        <v/>
      </c>
      <c r="H18" s="211" t="str">
        <f>IF(基本情報入力シート!AD53="","",基本情報入力シート!AD53)</f>
        <v/>
      </c>
      <c r="I18" s="330" t="str">
        <f>IF(基本情報入力シート!AE53="","",基本情報入力シート!AE53)</f>
        <v/>
      </c>
      <c r="J18" s="427"/>
      <c r="K18" s="426"/>
      <c r="L18" s="426"/>
      <c r="M18" s="331" t="str">
        <f>IF(G18="", "", VLOOKUP(AF18,【参考】数式用!$AZ$3:$BA$6, 2, FALSE))</f>
        <v/>
      </c>
      <c r="N18" s="332" t="str">
        <f>IF(G18="","",VLOOKUP(G18,【参考】数式用!$A$4:$L$54,MATCH('別紙様式2-3（個表） '!M18,【参考】数式用!$J$3:$L$3,0)+9,FALSE))</f>
        <v/>
      </c>
      <c r="O18" s="430" t="s">
        <v>197</v>
      </c>
      <c r="P18" s="333" t="str">
        <f t="shared" si="4"/>
        <v>未入力あり</v>
      </c>
      <c r="Q18" s="253" t="str">
        <f>IFERROR(IF(P18="未入力あり","",ROUNDDOWN(ROUNDDOWN($H18*$I18,0)*VLOOKUP($G18,【参考】数式用!$A$4:$E$54,3, FALSE),0)),"")</f>
        <v/>
      </c>
      <c r="R18" s="253" t="str">
        <f>IF(AD18="×", 0,IF(P18="未入力あり","",ROUNDDOWN(ROUNDDOWN($H18*$I18,0)*VLOOKUP($G18,【参考】数式用!$A$4:$E$54,4,FALSE),0)))</f>
        <v/>
      </c>
      <c r="S18" s="334" t="str">
        <f>IF(AE18="×", 0,IF(P18="未入力あり","",ROUNDDOWN(ROUNDDOWN($H18*$I18,0)*VLOOKUP($G18,【参考】数式用!$A$4:$E$54,5, FALSE),0)))</f>
        <v/>
      </c>
      <c r="T18"/>
      <c r="U18"/>
      <c r="V18"/>
      <c r="Z18" s="336" t="e">
        <f>IF(#REF!="○", F18, "")</f>
        <v>#REF!</v>
      </c>
      <c r="AA18" s="46" t="e">
        <f>VLOOKUP('別紙様式2-3（個表） '!$G18,【参考】数式用!$P$4:$Q$54,2, FALSE)</f>
        <v>#N/A</v>
      </c>
      <c r="AB18" s="46" t="e">
        <f>VLOOKUP('別紙様式2-3（個表） '!$G18,【参考】数式用!$P$4:$W$54,8, FALSE)</f>
        <v>#N/A</v>
      </c>
      <c r="AC18" s="46" t="e">
        <f>VLOOKUP('別紙様式2-3（個表） '!$G18,【参考】数式用!$P$4:$AD$54,15, FALSE)</f>
        <v>#N/A</v>
      </c>
      <c r="AD18" s="46" t="str">
        <f t="shared" si="0"/>
        <v/>
      </c>
      <c r="AE18" s="46" t="str">
        <f t="shared" si="1"/>
        <v/>
      </c>
      <c r="AF18" s="46" t="str">
        <f t="shared" si="2"/>
        <v/>
      </c>
      <c r="AG18" s="46" t="str">
        <f>IF(G18="", "", VLOOKUP(G18,【参考】数式用!$A$4:$M$54,13,FALSE))</f>
        <v/>
      </c>
      <c r="AH18" s="46" t="str">
        <f t="shared" si="3"/>
        <v>―</v>
      </c>
      <c r="AO18"/>
      <c r="AV18"/>
    </row>
    <row r="19" spans="1:48" ht="45" customHeight="1">
      <c r="A19" s="113">
        <f t="shared" si="5"/>
        <v>5</v>
      </c>
      <c r="B19" s="114" t="str">
        <f>IF(基本情報入力シート!B54="","",基本情報入力シート!B54)</f>
        <v/>
      </c>
      <c r="C19" s="115" t="str">
        <f>IF(基本情報入力シート!L54="","",基本情報入力シート!L54)</f>
        <v/>
      </c>
      <c r="D19" s="115" t="str">
        <f>IF(基本情報入力シート!Q54="","",基本情報入力シート!Q54)</f>
        <v/>
      </c>
      <c r="E19" s="115" t="str">
        <f>IF(基本情報入力シート!V54="","",基本情報入力シート!V54)</f>
        <v/>
      </c>
      <c r="F19" s="115" t="str">
        <f>IF(基本情報入力シート!W54="","",基本情報入力シート!W54)</f>
        <v/>
      </c>
      <c r="G19" s="115" t="str">
        <f>IF(基本情報入力シート!Z54="","",基本情報入力シート!Z54)</f>
        <v/>
      </c>
      <c r="H19" s="211" t="str">
        <f>IF(基本情報入力シート!AD54="","",基本情報入力シート!AD54)</f>
        <v/>
      </c>
      <c r="I19" s="330" t="str">
        <f>IF(基本情報入力シート!AE54="","",基本情報入力シート!AE54)</f>
        <v/>
      </c>
      <c r="J19" s="427"/>
      <c r="K19" s="428"/>
      <c r="L19" s="426"/>
      <c r="M19" s="331" t="str">
        <f>IF(G19="", "", VLOOKUP(AF19,【参考】数式用!$AZ$3:$BA$6, 2, FALSE))</f>
        <v/>
      </c>
      <c r="N19" s="332" t="str">
        <f>IF(G19="","",VLOOKUP(G19,【参考】数式用!$A$4:$L$54,MATCH('別紙様式2-3（個表） '!M19,【参考】数式用!$J$3:$L$3,0)+9,FALSE))</f>
        <v/>
      </c>
      <c r="O19" s="429" t="s">
        <v>197</v>
      </c>
      <c r="P19" s="333" t="str">
        <f t="shared" si="4"/>
        <v>未入力あり</v>
      </c>
      <c r="Q19" s="253" t="str">
        <f>IFERROR(IF(P19="未入力あり","",ROUNDDOWN(ROUNDDOWN($H19*$I19,0)*VLOOKUP($G19,【参考】数式用!$A$4:$E$54,3, FALSE),0)),"")</f>
        <v/>
      </c>
      <c r="R19" s="253" t="str">
        <f>IF(AD19="×", 0,IF(P19="未入力あり","",ROUNDDOWN(ROUNDDOWN($H19*$I19,0)*VLOOKUP($G19,【参考】数式用!$A$4:$E$54,4,FALSE),0)))</f>
        <v/>
      </c>
      <c r="S19" s="334" t="str">
        <f>IF(AE19="×", 0,IF(P19="未入力あり","",ROUNDDOWN(ROUNDDOWN($H19*$I19,0)*VLOOKUP($G19,【参考】数式用!$A$4:$E$54,5, FALSE),0)))</f>
        <v/>
      </c>
      <c r="T19"/>
      <c r="U19"/>
      <c r="V19"/>
      <c r="Z19" s="336" t="e">
        <f>IF(#REF!="○", F19, "")</f>
        <v>#REF!</v>
      </c>
      <c r="AA19" s="46" t="e">
        <f>VLOOKUP('別紙様式2-3（個表） '!$G19,【参考】数式用!$P$4:$Q$54,2, FALSE)</f>
        <v>#N/A</v>
      </c>
      <c r="AB19" s="46" t="e">
        <f>VLOOKUP('別紙様式2-3（個表） '!$G19,【参考】数式用!$P$4:$W$54,8, FALSE)</f>
        <v>#N/A</v>
      </c>
      <c r="AC19" s="46" t="e">
        <f>VLOOKUP('別紙様式2-3（個表） '!$G19,【参考】数式用!$P$4:$AD$54,15, FALSE)</f>
        <v>#N/A</v>
      </c>
      <c r="AD19" s="46" t="str">
        <f t="shared" si="0"/>
        <v/>
      </c>
      <c r="AE19" s="46" t="str">
        <f t="shared" si="1"/>
        <v/>
      </c>
      <c r="AF19" s="46" t="str">
        <f t="shared" si="2"/>
        <v/>
      </c>
      <c r="AG19" s="46" t="str">
        <f>IF(G19="", "", VLOOKUP(G19,【参考】数式用!$A$4:$M$54,13,FALSE))</f>
        <v/>
      </c>
      <c r="AH19" s="46" t="str">
        <f t="shared" si="3"/>
        <v>―</v>
      </c>
      <c r="AO19"/>
      <c r="AV19"/>
    </row>
    <row r="20" spans="1:48" ht="45" customHeight="1">
      <c r="A20" s="113">
        <f t="shared" si="5"/>
        <v>6</v>
      </c>
      <c r="B20" s="114" t="str">
        <f>IF(基本情報入力シート!B55="","",基本情報入力シート!B55)</f>
        <v/>
      </c>
      <c r="C20" s="115" t="str">
        <f>IF(基本情報入力シート!L55="","",基本情報入力シート!L55)</f>
        <v/>
      </c>
      <c r="D20" s="115" t="str">
        <f>IF(基本情報入力シート!Q55="","",基本情報入力シート!Q55)</f>
        <v/>
      </c>
      <c r="E20" s="115" t="str">
        <f>IF(基本情報入力シート!V55="","",基本情報入力シート!V55)</f>
        <v/>
      </c>
      <c r="F20" s="115" t="str">
        <f>IF(基本情報入力シート!W55="","",基本情報入力シート!W55)</f>
        <v/>
      </c>
      <c r="G20" s="115" t="str">
        <f>IF(基本情報入力シート!Z55="","",基本情報入力シート!Z55)</f>
        <v/>
      </c>
      <c r="H20" s="211" t="str">
        <f>IF(基本情報入力シート!AD55="","",基本情報入力シート!AD55)</f>
        <v/>
      </c>
      <c r="I20" s="330" t="str">
        <f>IF(基本情報入力シート!AE55="","",基本情報入力シート!AE55)</f>
        <v/>
      </c>
      <c r="J20" s="427"/>
      <c r="K20" s="428"/>
      <c r="L20" s="426"/>
      <c r="M20" s="331" t="str">
        <f>IF(G20="", "", VLOOKUP(AF20,【参考】数式用!$AZ$3:$BA$6, 2, FALSE))</f>
        <v/>
      </c>
      <c r="N20" s="332" t="str">
        <f>IF(G20="","",VLOOKUP(G20,【参考】数式用!$A$4:$L$54,MATCH('別紙様式2-3（個表） '!M20,【参考】数式用!$J$3:$L$3,0)+9,FALSE))</f>
        <v/>
      </c>
      <c r="O20" s="430" t="s">
        <v>197</v>
      </c>
      <c r="P20" s="333" t="str">
        <f t="shared" si="4"/>
        <v>未入力あり</v>
      </c>
      <c r="Q20" s="253" t="str">
        <f>IFERROR(IF(P20="未入力あり","",ROUNDDOWN(ROUNDDOWN($H20*$I20,0)*VLOOKUP($G20,【参考】数式用!$A$4:$E$54,3, FALSE),0)),"")</f>
        <v/>
      </c>
      <c r="R20" s="253" t="str">
        <f>IF(AD20="×", 0,IF(P20="未入力あり","",ROUNDDOWN(ROUNDDOWN($H20*$I20,0)*VLOOKUP($G20,【参考】数式用!$A$4:$E$54,4,FALSE),0)))</f>
        <v/>
      </c>
      <c r="S20" s="334" t="str">
        <f>IF(AE20="×", 0,IF(P20="未入力あり","",ROUNDDOWN(ROUNDDOWN($H20*$I20,0)*VLOOKUP($G20,【参考】数式用!$A$4:$E$54,5, FALSE),0)))</f>
        <v/>
      </c>
      <c r="T20"/>
      <c r="U20"/>
      <c r="V20"/>
      <c r="Z20" s="336" t="e">
        <f>IF(#REF!="○", F20, "")</f>
        <v>#REF!</v>
      </c>
      <c r="AA20" s="46" t="e">
        <f>VLOOKUP('別紙様式2-3（個表） '!$G20,【参考】数式用!$P$4:$Q$54,2, FALSE)</f>
        <v>#N/A</v>
      </c>
      <c r="AB20" s="46" t="e">
        <f>VLOOKUP('別紙様式2-3（個表） '!$G20,【参考】数式用!$P$4:$W$54,8, FALSE)</f>
        <v>#N/A</v>
      </c>
      <c r="AC20" s="46" t="e">
        <f>VLOOKUP('別紙様式2-3（個表） '!$G20,【参考】数式用!$P$4:$AD$54,15, FALSE)</f>
        <v>#N/A</v>
      </c>
      <c r="AD20" s="46" t="str">
        <f t="shared" si="0"/>
        <v/>
      </c>
      <c r="AE20" s="46" t="str">
        <f t="shared" si="1"/>
        <v/>
      </c>
      <c r="AF20" s="46" t="str">
        <f t="shared" si="2"/>
        <v/>
      </c>
      <c r="AG20" s="46" t="str">
        <f>IF(G20="", "", VLOOKUP(G20,【参考】数式用!$A$4:$M$54,13,FALSE))</f>
        <v/>
      </c>
      <c r="AH20" s="46" t="str">
        <f t="shared" si="3"/>
        <v>―</v>
      </c>
      <c r="AO20"/>
      <c r="AV20"/>
    </row>
    <row r="21" spans="1:48" ht="45" customHeight="1">
      <c r="A21" s="113">
        <f t="shared" si="5"/>
        <v>7</v>
      </c>
      <c r="B21" s="114" t="str">
        <f>IF(基本情報入力シート!B56="","",基本情報入力シート!B56)</f>
        <v/>
      </c>
      <c r="C21" s="115" t="str">
        <f>IF(基本情報入力シート!L56="","",基本情報入力シート!L56)</f>
        <v/>
      </c>
      <c r="D21" s="115" t="str">
        <f>IF(基本情報入力シート!Q56="","",基本情報入力シート!Q56)</f>
        <v/>
      </c>
      <c r="E21" s="115" t="str">
        <f>IF(基本情報入力シート!V56="","",基本情報入力シート!V56)</f>
        <v/>
      </c>
      <c r="F21" s="115" t="str">
        <f>IF(基本情報入力シート!W56="","",基本情報入力シート!W56)</f>
        <v/>
      </c>
      <c r="G21" s="115" t="str">
        <f>IF(基本情報入力シート!Z56="","",基本情報入力シート!Z56)</f>
        <v/>
      </c>
      <c r="H21" s="211" t="str">
        <f>IF(基本情報入力シート!AD56="","",基本情報入力シート!AD56)</f>
        <v/>
      </c>
      <c r="I21" s="330" t="str">
        <f>IF(基本情報入力シート!AE56="","",基本情報入力シート!AE56)</f>
        <v/>
      </c>
      <c r="J21" s="427"/>
      <c r="K21" s="426"/>
      <c r="L21" s="426"/>
      <c r="M21" s="331" t="str">
        <f>IF(G21="", "", VLOOKUP(AF21,【参考】数式用!$AZ$3:$BA$6, 2, FALSE))</f>
        <v/>
      </c>
      <c r="N21" s="332" t="str">
        <f>IF(G21="","",VLOOKUP(G21,【参考】数式用!$A$4:$L$54,MATCH('別紙様式2-3（個表） '!M21,【参考】数式用!$J$3:$L$3,0)+9,FALSE))</f>
        <v/>
      </c>
      <c r="O21" s="430" t="s">
        <v>197</v>
      </c>
      <c r="P21" s="333" t="str">
        <f t="shared" si="4"/>
        <v>未入力あり</v>
      </c>
      <c r="Q21" s="253" t="str">
        <f>IFERROR(IF(P21="未入力あり","",ROUNDDOWN(ROUNDDOWN($H21*$I21,0)*VLOOKUP($G21,【参考】数式用!$A$4:$E$54,3, FALSE),0)),"")</f>
        <v/>
      </c>
      <c r="R21" s="253" t="str">
        <f>IF(AD21="×", 0,IF(P21="未入力あり","",ROUNDDOWN(ROUNDDOWN($H21*$I21,0)*VLOOKUP($G21,【参考】数式用!$A$4:$E$54,4,FALSE),0)))</f>
        <v/>
      </c>
      <c r="S21" s="334" t="str">
        <f>IF(AE21="×", 0,IF(P21="未入力あり","",ROUNDDOWN(ROUNDDOWN($H21*$I21,0)*VLOOKUP($G21,【参考】数式用!$A$4:$E$54,5, FALSE),0)))</f>
        <v/>
      </c>
      <c r="T21"/>
      <c r="U21"/>
      <c r="V21"/>
      <c r="Z21" s="336" t="e">
        <f>IF(#REF!="○", F21, "")</f>
        <v>#REF!</v>
      </c>
      <c r="AA21" s="46" t="e">
        <f>VLOOKUP('別紙様式2-3（個表） '!$G21,【参考】数式用!$P$4:$Q$54,2, FALSE)</f>
        <v>#N/A</v>
      </c>
      <c r="AB21" s="46" t="e">
        <f>VLOOKUP('別紙様式2-3（個表） '!$G21,【参考】数式用!$P$4:$W$54,8, FALSE)</f>
        <v>#N/A</v>
      </c>
      <c r="AC21" s="46" t="e">
        <f>VLOOKUP('別紙様式2-3（個表） '!$G21,【参考】数式用!$P$4:$AD$54,15, FALSE)</f>
        <v>#N/A</v>
      </c>
      <c r="AD21" s="46" t="str">
        <f t="shared" si="0"/>
        <v/>
      </c>
      <c r="AE21" s="46" t="str">
        <f t="shared" si="1"/>
        <v/>
      </c>
      <c r="AF21" s="46" t="str">
        <f t="shared" si="2"/>
        <v/>
      </c>
      <c r="AG21" s="46" t="str">
        <f>IF(G21="", "", VLOOKUP(G21,【参考】数式用!$A$4:$M$54,13,FALSE))</f>
        <v/>
      </c>
      <c r="AH21" s="46" t="str">
        <f t="shared" si="3"/>
        <v>―</v>
      </c>
      <c r="AO21"/>
      <c r="AV21"/>
    </row>
    <row r="22" spans="1:48" ht="45" customHeight="1">
      <c r="A22" s="113">
        <f t="shared" si="5"/>
        <v>8</v>
      </c>
      <c r="B22" s="114" t="str">
        <f>IF(基本情報入力シート!B57="","",基本情報入力シート!B57)</f>
        <v/>
      </c>
      <c r="C22" s="115" t="str">
        <f>IF(基本情報入力シート!L57="","",基本情報入力シート!L57)</f>
        <v/>
      </c>
      <c r="D22" s="115" t="str">
        <f>IF(基本情報入力シート!Q57="","",基本情報入力シート!Q57)</f>
        <v/>
      </c>
      <c r="E22" s="115" t="str">
        <f>IF(基本情報入力シート!V57="","",基本情報入力シート!V57)</f>
        <v/>
      </c>
      <c r="F22" s="115" t="str">
        <f>IF(基本情報入力シート!W57="","",基本情報入力シート!W57)</f>
        <v/>
      </c>
      <c r="G22" s="115" t="str">
        <f>IF(基本情報入力シート!Z57="","",基本情報入力シート!Z57)</f>
        <v/>
      </c>
      <c r="H22" s="211" t="str">
        <f>IF(基本情報入力シート!AD57="","",基本情報入力シート!AD57)</f>
        <v/>
      </c>
      <c r="I22" s="330" t="str">
        <f>IF(基本情報入力シート!AE57="","",基本情報入力シート!AE57)</f>
        <v/>
      </c>
      <c r="J22" s="427"/>
      <c r="K22" s="426"/>
      <c r="L22" s="426"/>
      <c r="M22" s="331" t="str">
        <f>IF(G22="", "", VLOOKUP(AF22,【参考】数式用!$AZ$3:$BA$6, 2, FALSE))</f>
        <v/>
      </c>
      <c r="N22" s="332" t="str">
        <f>IF(G22="","",VLOOKUP(G22,【参考】数式用!$A$4:$L$54,MATCH('別紙様式2-3（個表） '!M22,【参考】数式用!$J$3:$L$3,0)+9,FALSE))</f>
        <v/>
      </c>
      <c r="O22" s="429" t="s">
        <v>197</v>
      </c>
      <c r="P22" s="333" t="str">
        <f t="shared" si="4"/>
        <v>未入力あり</v>
      </c>
      <c r="Q22" s="253" t="str">
        <f>IFERROR(IF(P22="未入力あり","",ROUNDDOWN(ROUNDDOWN($H22*$I22,0)*VLOOKUP($G22,【参考】数式用!$A$4:$E$54,3, FALSE),0)),"")</f>
        <v/>
      </c>
      <c r="R22" s="253" t="str">
        <f>IF(AD22="×", 0,IF(P22="未入力あり","",ROUNDDOWN(ROUNDDOWN($H22*$I22,0)*VLOOKUP($G22,【参考】数式用!$A$4:$E$54,4,FALSE),0)))</f>
        <v/>
      </c>
      <c r="S22" s="334" t="str">
        <f>IF(AE22="×", 0,IF(P22="未入力あり","",ROUNDDOWN(ROUNDDOWN($H22*$I22,0)*VLOOKUP($G22,【参考】数式用!$A$4:$E$54,5, FALSE),0)))</f>
        <v/>
      </c>
      <c r="T22"/>
      <c r="U22"/>
      <c r="V22"/>
      <c r="Z22" s="336" t="e">
        <f>IF(#REF!="○", F22, "")</f>
        <v>#REF!</v>
      </c>
      <c r="AA22" s="46" t="e">
        <f>VLOOKUP('別紙様式2-3（個表） '!$G22,【参考】数式用!$P$4:$Q$54,2, FALSE)</f>
        <v>#N/A</v>
      </c>
      <c r="AB22" s="46" t="e">
        <f>VLOOKUP('別紙様式2-3（個表） '!$G22,【参考】数式用!$P$4:$W$54,8, FALSE)</f>
        <v>#N/A</v>
      </c>
      <c r="AC22" s="46" t="e">
        <f>VLOOKUP('別紙様式2-3（個表） '!$G22,【参考】数式用!$P$4:$AD$54,15, FALSE)</f>
        <v>#N/A</v>
      </c>
      <c r="AD22" s="46" t="str">
        <f t="shared" si="0"/>
        <v/>
      </c>
      <c r="AE22" s="46" t="str">
        <f t="shared" si="1"/>
        <v/>
      </c>
      <c r="AF22" s="46" t="str">
        <f t="shared" si="2"/>
        <v/>
      </c>
      <c r="AG22" s="46" t="str">
        <f>IF(G22="", "", VLOOKUP(G22,【参考】数式用!$A$4:$M$54,13,FALSE))</f>
        <v/>
      </c>
      <c r="AH22" s="46" t="str">
        <f t="shared" si="3"/>
        <v>―</v>
      </c>
      <c r="AO22"/>
      <c r="AV22"/>
    </row>
    <row r="23" spans="1:48" ht="45" customHeight="1">
      <c r="A23" s="113">
        <f t="shared" si="5"/>
        <v>9</v>
      </c>
      <c r="B23" s="114" t="str">
        <f>IF(基本情報入力シート!B58="","",基本情報入力シート!B58)</f>
        <v/>
      </c>
      <c r="C23" s="115" t="str">
        <f>IF(基本情報入力シート!L58="","",基本情報入力シート!L58)</f>
        <v/>
      </c>
      <c r="D23" s="115" t="str">
        <f>IF(基本情報入力シート!Q58="","",基本情報入力シート!Q58)</f>
        <v/>
      </c>
      <c r="E23" s="115" t="str">
        <f>IF(基本情報入力シート!V58="","",基本情報入力シート!V58)</f>
        <v/>
      </c>
      <c r="F23" s="115" t="str">
        <f>IF(基本情報入力シート!W58="","",基本情報入力シート!W58)</f>
        <v/>
      </c>
      <c r="G23" s="115" t="str">
        <f>IF(基本情報入力シート!Z58="","",基本情報入力シート!Z58)</f>
        <v/>
      </c>
      <c r="H23" s="211" t="str">
        <f>IF(基本情報入力シート!AD58="","",基本情報入力シート!AD58)</f>
        <v/>
      </c>
      <c r="I23" s="330" t="str">
        <f>IF(基本情報入力シート!AE58="","",基本情報入力シート!AE58)</f>
        <v/>
      </c>
      <c r="J23" s="427"/>
      <c r="K23" s="426"/>
      <c r="L23" s="426"/>
      <c r="M23" s="331" t="str">
        <f>IF(G23="", "", VLOOKUP(AF23,【参考】数式用!$AZ$3:$BA$6, 2, FALSE))</f>
        <v/>
      </c>
      <c r="N23" s="332" t="str">
        <f>IF(G23="","",VLOOKUP(G23,【参考】数式用!$A$4:$L$54,MATCH('別紙様式2-3（個表） '!M23,【参考】数式用!$J$3:$L$3,0)+9,FALSE))</f>
        <v/>
      </c>
      <c r="O23" s="430" t="s">
        <v>197</v>
      </c>
      <c r="P23" s="333" t="str">
        <f t="shared" si="4"/>
        <v>未入力あり</v>
      </c>
      <c r="Q23" s="253" t="str">
        <f>IFERROR(IF(P23="未入力あり","",ROUNDDOWN(ROUNDDOWN($H23*$I23,0)*VLOOKUP($G23,【参考】数式用!$A$4:$E$54,3, FALSE),0)),"")</f>
        <v/>
      </c>
      <c r="R23" s="253" t="str">
        <f>IF(AD23="×", 0,IF(P23="未入力あり","",ROUNDDOWN(ROUNDDOWN($H23*$I23,0)*VLOOKUP($G23,【参考】数式用!$A$4:$E$54,4,FALSE),0)))</f>
        <v/>
      </c>
      <c r="S23" s="334" t="str">
        <f>IF(AE23="×", 0,IF(P23="未入力あり","",ROUNDDOWN(ROUNDDOWN($H23*$I23,0)*VLOOKUP($G23,【参考】数式用!$A$4:$E$54,5, FALSE),0)))</f>
        <v/>
      </c>
      <c r="T23"/>
      <c r="U23"/>
      <c r="V23"/>
      <c r="Z23" s="336" t="e">
        <f>IF(#REF!="○", F23, "")</f>
        <v>#REF!</v>
      </c>
      <c r="AA23" s="46" t="e">
        <f>VLOOKUP('別紙様式2-3（個表） '!$G23,【参考】数式用!$P$4:$Q$54,2, FALSE)</f>
        <v>#N/A</v>
      </c>
      <c r="AB23" s="46" t="e">
        <f>VLOOKUP('別紙様式2-3（個表） '!$G23,【参考】数式用!$P$4:$W$54,8, FALSE)</f>
        <v>#N/A</v>
      </c>
      <c r="AC23" s="46" t="e">
        <f>VLOOKUP('別紙様式2-3（個表） '!$G23,【参考】数式用!$P$4:$AD$54,15, FALSE)</f>
        <v>#N/A</v>
      </c>
      <c r="AD23" s="46" t="str">
        <f t="shared" si="0"/>
        <v/>
      </c>
      <c r="AE23" s="46" t="str">
        <f t="shared" si="1"/>
        <v/>
      </c>
      <c r="AF23" s="46" t="str">
        <f t="shared" si="2"/>
        <v/>
      </c>
      <c r="AG23" s="46" t="str">
        <f>IF(G23="", "", VLOOKUP(G23,【参考】数式用!$A$4:$M$54,13,FALSE))</f>
        <v/>
      </c>
      <c r="AH23" s="46" t="str">
        <f t="shared" si="3"/>
        <v>―</v>
      </c>
      <c r="AO23"/>
      <c r="AV23"/>
    </row>
    <row r="24" spans="1:48" ht="45" customHeight="1">
      <c r="A24" s="113">
        <f t="shared" si="5"/>
        <v>10</v>
      </c>
      <c r="B24" s="114" t="str">
        <f>IF(基本情報入力シート!B59="","",基本情報入力シート!B59)</f>
        <v/>
      </c>
      <c r="C24" s="115" t="str">
        <f>IF(基本情報入力シート!L59="","",基本情報入力シート!L59)</f>
        <v/>
      </c>
      <c r="D24" s="115" t="str">
        <f>IF(基本情報入力シート!Q59="","",基本情報入力シート!Q59)</f>
        <v/>
      </c>
      <c r="E24" s="115" t="str">
        <f>IF(基本情報入力シート!V59="","",基本情報入力シート!V59)</f>
        <v/>
      </c>
      <c r="F24" s="115" t="str">
        <f>IF(基本情報入力シート!W59="","",基本情報入力シート!W59)</f>
        <v/>
      </c>
      <c r="G24" s="115" t="str">
        <f>IF(基本情報入力シート!Z59="","",基本情報入力シート!Z59)</f>
        <v/>
      </c>
      <c r="H24" s="211" t="str">
        <f>IF(基本情報入力シート!AD59="","",基本情報入力シート!AD59)</f>
        <v/>
      </c>
      <c r="I24" s="330" t="str">
        <f>IF(基本情報入力シート!AE59="","",基本情報入力シート!AE59)</f>
        <v/>
      </c>
      <c r="J24" s="427"/>
      <c r="K24" s="426"/>
      <c r="L24" s="426"/>
      <c r="M24" s="331" t="str">
        <f>IF(G24="", "", VLOOKUP(AF24,【参考】数式用!$AZ$3:$BA$6, 2, FALSE))</f>
        <v/>
      </c>
      <c r="N24" s="332" t="str">
        <f>IF(G24="","",VLOOKUP(G24,【参考】数式用!$A$4:$L$54,MATCH('別紙様式2-3（個表） '!M24,【参考】数式用!$J$3:$L$3,0)+9,FALSE))</f>
        <v/>
      </c>
      <c r="O24" s="430" t="s">
        <v>197</v>
      </c>
      <c r="P24" s="333" t="str">
        <f t="shared" si="4"/>
        <v>未入力あり</v>
      </c>
      <c r="Q24" s="253" t="str">
        <f>IFERROR(IF(P24="未入力あり","",ROUNDDOWN(ROUNDDOWN($H24*$I24,0)*VLOOKUP($G24,【参考】数式用!$A$4:$E$54,3, FALSE),0)),"")</f>
        <v/>
      </c>
      <c r="R24" s="253" t="str">
        <f>IF(AD24="×", 0,IF(P24="未入力あり","",ROUNDDOWN(ROUNDDOWN($H24*$I24,0)*VLOOKUP($G24,【参考】数式用!$A$4:$E$54,4,FALSE),0)))</f>
        <v/>
      </c>
      <c r="S24" s="334" t="str">
        <f>IF(AE24="×", 0,IF(P24="未入力あり","",ROUNDDOWN(ROUNDDOWN($H24*$I24,0)*VLOOKUP($G24,【参考】数式用!$A$4:$E$54,5, FALSE),0)))</f>
        <v/>
      </c>
      <c r="T24"/>
      <c r="U24"/>
      <c r="V24"/>
      <c r="Z24" s="336" t="e">
        <f>IF(#REF!="○", F24, "")</f>
        <v>#REF!</v>
      </c>
      <c r="AA24" s="46" t="e">
        <f>VLOOKUP('別紙様式2-3（個表） '!$G24,【参考】数式用!$P$4:$Q$54,2, FALSE)</f>
        <v>#N/A</v>
      </c>
      <c r="AB24" s="46" t="e">
        <f>VLOOKUP('別紙様式2-3（個表） '!$G24,【参考】数式用!$P$4:$W$54,8, FALSE)</f>
        <v>#N/A</v>
      </c>
      <c r="AC24" s="46" t="e">
        <f>VLOOKUP('別紙様式2-3（個表） '!$G24,【参考】数式用!$P$4:$AD$54,15, FALSE)</f>
        <v>#N/A</v>
      </c>
      <c r="AD24" s="46" t="str">
        <f t="shared" si="0"/>
        <v/>
      </c>
      <c r="AE24" s="46" t="str">
        <f t="shared" si="1"/>
        <v/>
      </c>
      <c r="AF24" s="46" t="str">
        <f t="shared" si="2"/>
        <v/>
      </c>
      <c r="AG24" s="46" t="str">
        <f>IF(G24="", "", VLOOKUP(G24,【参考】数式用!$A$4:$M$54,13,FALSE))</f>
        <v/>
      </c>
      <c r="AH24" s="46" t="str">
        <f t="shared" si="3"/>
        <v>―</v>
      </c>
      <c r="AO24"/>
      <c r="AV24"/>
    </row>
    <row r="25" spans="1:48" ht="45" customHeight="1">
      <c r="A25" s="113">
        <f t="shared" si="5"/>
        <v>11</v>
      </c>
      <c r="B25" s="114" t="str">
        <f>IF(基本情報入力シート!B60="","",基本情報入力シート!B60)</f>
        <v/>
      </c>
      <c r="C25" s="115" t="str">
        <f>IF(基本情報入力シート!L60="","",基本情報入力シート!L60)</f>
        <v/>
      </c>
      <c r="D25" s="115" t="str">
        <f>IF(基本情報入力シート!Q60="","",基本情報入力シート!Q60)</f>
        <v/>
      </c>
      <c r="E25" s="115" t="str">
        <f>IF(基本情報入力シート!V60="","",基本情報入力シート!V60)</f>
        <v/>
      </c>
      <c r="F25" s="115" t="str">
        <f>IF(基本情報入力シート!W60="","",基本情報入力シート!W60)</f>
        <v/>
      </c>
      <c r="G25" s="115" t="str">
        <f>IF(基本情報入力シート!Z60="","",基本情報入力シート!Z60)</f>
        <v/>
      </c>
      <c r="H25" s="211" t="str">
        <f>IF(基本情報入力シート!AD60="","",基本情報入力シート!AD60)</f>
        <v/>
      </c>
      <c r="I25" s="330" t="str">
        <f>IF(基本情報入力シート!AE60="","",基本情報入力シート!AE60)</f>
        <v/>
      </c>
      <c r="J25" s="427"/>
      <c r="K25" s="428"/>
      <c r="L25" s="426"/>
      <c r="M25" s="331" t="str">
        <f>IF(G25="", "", VLOOKUP(AF25,【参考】数式用!$AZ$3:$BA$6, 2, FALSE))</f>
        <v/>
      </c>
      <c r="N25" s="332" t="str">
        <f>IF(G25="","",VLOOKUP(G25,【参考】数式用!$A$4:$L$54,MATCH('別紙様式2-3（個表） '!M25,【参考】数式用!$J$3:$L$3,0)+9,FALSE))</f>
        <v/>
      </c>
      <c r="O25" s="429" t="s">
        <v>197</v>
      </c>
      <c r="P25" s="333" t="str">
        <f t="shared" si="4"/>
        <v>未入力あり</v>
      </c>
      <c r="Q25" s="253" t="str">
        <f>IFERROR(IF(P25="未入力あり","",ROUNDDOWN(ROUNDDOWN($H25*$I25,0)*VLOOKUP($G25,【参考】数式用!$A$4:$E$54,3, FALSE),0)),"")</f>
        <v/>
      </c>
      <c r="R25" s="253" t="str">
        <f>IF(AD25="×", 0,IF(P25="未入力あり","",ROUNDDOWN(ROUNDDOWN($H25*$I25,0)*VLOOKUP($G25,【参考】数式用!$A$4:$E$54,4,FALSE),0)))</f>
        <v/>
      </c>
      <c r="S25" s="334" t="str">
        <f>IF(AE25="×", 0,IF(P25="未入力あり","",ROUNDDOWN(ROUNDDOWN($H25*$I25,0)*VLOOKUP($G25,【参考】数式用!$A$4:$E$54,5, FALSE),0)))</f>
        <v/>
      </c>
      <c r="T25"/>
      <c r="U25"/>
      <c r="V25"/>
      <c r="Z25" s="336" t="e">
        <f>IF(#REF!="○", F25, "")</f>
        <v>#REF!</v>
      </c>
      <c r="AA25" s="46" t="e">
        <f>VLOOKUP('別紙様式2-3（個表） '!$G25,【参考】数式用!$P$4:$Q$54,2, FALSE)</f>
        <v>#N/A</v>
      </c>
      <c r="AB25" s="46" t="e">
        <f>VLOOKUP('別紙様式2-3（個表） '!$G25,【参考】数式用!$P$4:$W$54,8, FALSE)</f>
        <v>#N/A</v>
      </c>
      <c r="AC25" s="46" t="e">
        <f>VLOOKUP('別紙様式2-3（個表） '!$G25,【参考】数式用!$P$4:$AD$54,15, FALSE)</f>
        <v>#N/A</v>
      </c>
      <c r="AD25" s="46" t="str">
        <f t="shared" si="0"/>
        <v/>
      </c>
      <c r="AE25" s="46" t="str">
        <f t="shared" si="1"/>
        <v/>
      </c>
      <c r="AF25" s="46" t="str">
        <f t="shared" si="2"/>
        <v/>
      </c>
      <c r="AG25" s="46" t="str">
        <f>IF(G25="", "", VLOOKUP(G25,【参考】数式用!$A$4:$M$54,13,FALSE))</f>
        <v/>
      </c>
      <c r="AH25" s="46" t="str">
        <f t="shared" si="3"/>
        <v>―</v>
      </c>
      <c r="AO25"/>
      <c r="AV25"/>
    </row>
    <row r="26" spans="1:48" ht="45" customHeight="1">
      <c r="A26" s="113">
        <f t="shared" si="5"/>
        <v>12</v>
      </c>
      <c r="B26" s="114" t="str">
        <f>IF(基本情報入力シート!B61="","",基本情報入力シート!B61)</f>
        <v/>
      </c>
      <c r="C26" s="115" t="str">
        <f>IF(基本情報入力シート!L61="","",基本情報入力シート!L61)</f>
        <v/>
      </c>
      <c r="D26" s="115" t="str">
        <f>IF(基本情報入力シート!Q61="","",基本情報入力シート!Q61)</f>
        <v/>
      </c>
      <c r="E26" s="115" t="str">
        <f>IF(基本情報入力シート!V61="","",基本情報入力シート!V61)</f>
        <v/>
      </c>
      <c r="F26" s="115" t="str">
        <f>IF(基本情報入力シート!W61="","",基本情報入力シート!W61)</f>
        <v/>
      </c>
      <c r="G26" s="115" t="str">
        <f>IF(基本情報入力シート!Z61="","",基本情報入力シート!Z61)</f>
        <v/>
      </c>
      <c r="H26" s="211" t="str">
        <f>IF(基本情報入力シート!AD61="","",基本情報入力シート!AD61)</f>
        <v/>
      </c>
      <c r="I26" s="330" t="str">
        <f>IF(基本情報入力シート!AE61="","",基本情報入力シート!AE61)</f>
        <v/>
      </c>
      <c r="J26" s="427"/>
      <c r="K26" s="428"/>
      <c r="L26" s="426"/>
      <c r="M26" s="331" t="str">
        <f>IF(G26="", "", VLOOKUP(AF26,【参考】数式用!$AZ$3:$BA$6, 2, FALSE))</f>
        <v/>
      </c>
      <c r="N26" s="332" t="str">
        <f>IF(G26="","",VLOOKUP(G26,【参考】数式用!$A$4:$L$54,MATCH('別紙様式2-3（個表） '!M26,【参考】数式用!$J$3:$L$3,0)+9,FALSE))</f>
        <v/>
      </c>
      <c r="O26" s="430" t="s">
        <v>197</v>
      </c>
      <c r="P26" s="333" t="str">
        <f t="shared" si="4"/>
        <v>未入力あり</v>
      </c>
      <c r="Q26" s="253" t="str">
        <f>IFERROR(IF(P26="未入力あり","",ROUNDDOWN(ROUNDDOWN($H26*$I26,0)*VLOOKUP($G26,【参考】数式用!$A$4:$E$54,3, FALSE),0)),"")</f>
        <v/>
      </c>
      <c r="R26" s="253" t="str">
        <f>IF(AD26="×", 0,IF(P26="未入力あり","",ROUNDDOWN(ROUNDDOWN($H26*$I26,0)*VLOOKUP($G26,【参考】数式用!$A$4:$E$54,4,FALSE),0)))</f>
        <v/>
      </c>
      <c r="S26" s="334" t="str">
        <f>IF(AE26="×", 0,IF(P26="未入力あり","",ROUNDDOWN(ROUNDDOWN($H26*$I26,0)*VLOOKUP($G26,【参考】数式用!$A$4:$E$54,5, FALSE),0)))</f>
        <v/>
      </c>
      <c r="T26"/>
      <c r="U26"/>
      <c r="V26"/>
      <c r="Z26" s="336" t="e">
        <f>IF(#REF!="○", F26, "")</f>
        <v>#REF!</v>
      </c>
      <c r="AA26" s="46" t="e">
        <f>VLOOKUP('別紙様式2-3（個表） '!$G26,【参考】数式用!$P$4:$Q$54,2, FALSE)</f>
        <v>#N/A</v>
      </c>
      <c r="AB26" s="46" t="e">
        <f>VLOOKUP('別紙様式2-3（個表） '!$G26,【参考】数式用!$P$4:$W$54,8, FALSE)</f>
        <v>#N/A</v>
      </c>
      <c r="AC26" s="46" t="e">
        <f>VLOOKUP('別紙様式2-3（個表） '!$G26,【参考】数式用!$P$4:$AD$54,15, FALSE)</f>
        <v>#N/A</v>
      </c>
      <c r="AD26" s="46" t="str">
        <f t="shared" si="0"/>
        <v/>
      </c>
      <c r="AE26" s="46" t="str">
        <f t="shared" si="1"/>
        <v/>
      </c>
      <c r="AF26" s="46" t="str">
        <f t="shared" si="2"/>
        <v/>
      </c>
      <c r="AG26" s="46" t="str">
        <f>IF(G26="", "", VLOOKUP(G26,【参考】数式用!$A$4:$M$54,13,FALSE))</f>
        <v/>
      </c>
      <c r="AH26" s="46" t="str">
        <f t="shared" si="3"/>
        <v>―</v>
      </c>
      <c r="AO26"/>
      <c r="AV26"/>
    </row>
    <row r="27" spans="1:48" ht="45" customHeight="1">
      <c r="A27" s="113">
        <f t="shared" si="5"/>
        <v>13</v>
      </c>
      <c r="B27" s="114" t="str">
        <f>IF(基本情報入力シート!B62="","",基本情報入力シート!B62)</f>
        <v/>
      </c>
      <c r="C27" s="115" t="str">
        <f>IF(基本情報入力シート!L62="","",基本情報入力シート!L62)</f>
        <v/>
      </c>
      <c r="D27" s="115" t="str">
        <f>IF(基本情報入力シート!Q62="","",基本情報入力シート!Q62)</f>
        <v/>
      </c>
      <c r="E27" s="115" t="str">
        <f>IF(基本情報入力シート!V62="","",基本情報入力シート!V62)</f>
        <v/>
      </c>
      <c r="F27" s="115" t="str">
        <f>IF(基本情報入力シート!W62="","",基本情報入力シート!W62)</f>
        <v/>
      </c>
      <c r="G27" s="115" t="str">
        <f>IF(基本情報入力シート!Z62="","",基本情報入力シート!Z62)</f>
        <v/>
      </c>
      <c r="H27" s="211" t="str">
        <f>IF(基本情報入力シート!AD62="","",基本情報入力シート!AD62)</f>
        <v/>
      </c>
      <c r="I27" s="330" t="str">
        <f>IF(基本情報入力シート!AE62="","",基本情報入力シート!AE62)</f>
        <v/>
      </c>
      <c r="J27" s="427"/>
      <c r="K27" s="426"/>
      <c r="L27" s="426"/>
      <c r="M27" s="331" t="str">
        <f>IF(G27="", "", VLOOKUP(AF27,【参考】数式用!$AZ$3:$BA$6, 2, FALSE))</f>
        <v/>
      </c>
      <c r="N27" s="332" t="str">
        <f>IF(G27="","",VLOOKUP(G27,【参考】数式用!$A$4:$L$54,MATCH('別紙様式2-3（個表） '!M27,【参考】数式用!$J$3:$L$3,0)+9,FALSE))</f>
        <v/>
      </c>
      <c r="O27" s="430" t="s">
        <v>197</v>
      </c>
      <c r="P27" s="333" t="str">
        <f t="shared" si="4"/>
        <v>未入力あり</v>
      </c>
      <c r="Q27" s="253" t="str">
        <f>IFERROR(IF(P27="未入力あり","",ROUNDDOWN(ROUNDDOWN($H27*$I27,0)*VLOOKUP($G27,【参考】数式用!$A$4:$E$54,3, FALSE),0)),"")</f>
        <v/>
      </c>
      <c r="R27" s="253" t="str">
        <f>IF(AD27="×", 0,IF(P27="未入力あり","",ROUNDDOWN(ROUNDDOWN($H27*$I27,0)*VLOOKUP($G27,【参考】数式用!$A$4:$E$54,4,FALSE),0)))</f>
        <v/>
      </c>
      <c r="S27" s="334" t="str">
        <f>IF(AE27="×", 0,IF(P27="未入力あり","",ROUNDDOWN(ROUNDDOWN($H27*$I27,0)*VLOOKUP($G27,【参考】数式用!$A$4:$E$54,5, FALSE),0)))</f>
        <v/>
      </c>
      <c r="T27"/>
      <c r="U27"/>
      <c r="V27"/>
      <c r="Z27" s="336" t="e">
        <f>IF(#REF!="○", F27, "")</f>
        <v>#REF!</v>
      </c>
      <c r="AA27" s="46" t="e">
        <f>VLOOKUP('別紙様式2-3（個表） '!$G27,【参考】数式用!$P$4:$Q$54,2, FALSE)</f>
        <v>#N/A</v>
      </c>
      <c r="AB27" s="46" t="e">
        <f>VLOOKUP('別紙様式2-3（個表） '!$G27,【参考】数式用!$P$4:$W$54,8, FALSE)</f>
        <v>#N/A</v>
      </c>
      <c r="AC27" s="46" t="e">
        <f>VLOOKUP('別紙様式2-3（個表） '!$G27,【参考】数式用!$P$4:$AD$54,15, FALSE)</f>
        <v>#N/A</v>
      </c>
      <c r="AD27" s="46" t="str">
        <f t="shared" si="0"/>
        <v/>
      </c>
      <c r="AE27" s="46" t="str">
        <f t="shared" si="1"/>
        <v/>
      </c>
      <c r="AF27" s="46" t="str">
        <f t="shared" si="2"/>
        <v/>
      </c>
      <c r="AG27" s="46" t="str">
        <f>IF(G27="", "", VLOOKUP(G27,【参考】数式用!$A$4:$M$54,13,FALSE))</f>
        <v/>
      </c>
      <c r="AH27" s="46" t="str">
        <f t="shared" si="3"/>
        <v>―</v>
      </c>
      <c r="AO27"/>
      <c r="AV27"/>
    </row>
    <row r="28" spans="1:48" ht="45" customHeight="1">
      <c r="A28" s="113">
        <f t="shared" si="5"/>
        <v>14</v>
      </c>
      <c r="B28" s="114" t="str">
        <f>IF(基本情報入力シート!B63="","",基本情報入力シート!B63)</f>
        <v/>
      </c>
      <c r="C28" s="115" t="str">
        <f>IF(基本情報入力シート!L63="","",基本情報入力シート!L63)</f>
        <v/>
      </c>
      <c r="D28" s="115" t="str">
        <f>IF(基本情報入力シート!Q63="","",基本情報入力シート!Q63)</f>
        <v/>
      </c>
      <c r="E28" s="115" t="str">
        <f>IF(基本情報入力シート!V63="","",基本情報入力シート!V63)</f>
        <v/>
      </c>
      <c r="F28" s="115" t="str">
        <f>IF(基本情報入力シート!W63="","",基本情報入力シート!W63)</f>
        <v/>
      </c>
      <c r="G28" s="115" t="str">
        <f>IF(基本情報入力シート!Z63="","",基本情報入力シート!Z63)</f>
        <v/>
      </c>
      <c r="H28" s="211" t="str">
        <f>IF(基本情報入力シート!AD63="","",基本情報入力シート!AD63)</f>
        <v/>
      </c>
      <c r="I28" s="330" t="str">
        <f>IF(基本情報入力シート!AE63="","",基本情報入力シート!AE63)</f>
        <v/>
      </c>
      <c r="J28" s="427"/>
      <c r="K28" s="426"/>
      <c r="L28" s="426"/>
      <c r="M28" s="331" t="str">
        <f>IF(G28="", "", VLOOKUP(AF28,【参考】数式用!$AZ$3:$BA$6, 2, FALSE))</f>
        <v/>
      </c>
      <c r="N28" s="332" t="str">
        <f>IF(G28="","",VLOOKUP(G28,【参考】数式用!$A$4:$L$54,MATCH('別紙様式2-3（個表） '!M28,【参考】数式用!$J$3:$L$3,0)+9,FALSE))</f>
        <v/>
      </c>
      <c r="O28" s="429" t="s">
        <v>197</v>
      </c>
      <c r="P28" s="333" t="str">
        <f t="shared" si="4"/>
        <v>未入力あり</v>
      </c>
      <c r="Q28" s="253" t="str">
        <f>IFERROR(IF(P28="未入力あり","",ROUNDDOWN(ROUNDDOWN($H28*$I28,0)*VLOOKUP($G28,【参考】数式用!$A$4:$E$54,3, FALSE),0)),"")</f>
        <v/>
      </c>
      <c r="R28" s="253" t="str">
        <f>IF(AD28="×", 0,IF(P28="未入力あり","",ROUNDDOWN(ROUNDDOWN($H28*$I28,0)*VLOOKUP($G28,【参考】数式用!$A$4:$E$54,4,FALSE),0)))</f>
        <v/>
      </c>
      <c r="S28" s="334" t="str">
        <f>IF(AE28="×", 0,IF(P28="未入力あり","",ROUNDDOWN(ROUNDDOWN($H28*$I28,0)*VLOOKUP($G28,【参考】数式用!$A$4:$E$54,5, FALSE),0)))</f>
        <v/>
      </c>
      <c r="T28"/>
      <c r="U28"/>
      <c r="V28"/>
      <c r="Z28" s="336" t="e">
        <f>IF(#REF!="○", F28, "")</f>
        <v>#REF!</v>
      </c>
      <c r="AA28" s="46" t="e">
        <f>VLOOKUP('別紙様式2-3（個表） '!$G28,【参考】数式用!$P$4:$Q$54,2, FALSE)</f>
        <v>#N/A</v>
      </c>
      <c r="AB28" s="46" t="e">
        <f>VLOOKUP('別紙様式2-3（個表） '!$G28,【参考】数式用!$P$4:$W$54,8, FALSE)</f>
        <v>#N/A</v>
      </c>
      <c r="AC28" s="46" t="e">
        <f>VLOOKUP('別紙様式2-3（個表） '!$G28,【参考】数式用!$P$4:$AD$54,15, FALSE)</f>
        <v>#N/A</v>
      </c>
      <c r="AD28" s="46" t="str">
        <f t="shared" si="0"/>
        <v/>
      </c>
      <c r="AE28" s="46" t="str">
        <f t="shared" si="1"/>
        <v/>
      </c>
      <c r="AF28" s="46" t="str">
        <f t="shared" si="2"/>
        <v/>
      </c>
      <c r="AG28" s="46" t="str">
        <f>IF(G28="", "", VLOOKUP(G28,【参考】数式用!$A$4:$M$54,13,FALSE))</f>
        <v/>
      </c>
      <c r="AH28" s="46" t="str">
        <f t="shared" si="3"/>
        <v>―</v>
      </c>
      <c r="AO28"/>
      <c r="AV28"/>
    </row>
    <row r="29" spans="1:48" ht="45" customHeight="1">
      <c r="A29" s="113">
        <f t="shared" si="5"/>
        <v>15</v>
      </c>
      <c r="B29" s="114" t="str">
        <f>IF(基本情報入力シート!B64="","",基本情報入力シート!B64)</f>
        <v/>
      </c>
      <c r="C29" s="115" t="str">
        <f>IF(基本情報入力シート!L64="","",基本情報入力シート!L64)</f>
        <v/>
      </c>
      <c r="D29" s="115" t="str">
        <f>IF(基本情報入力シート!Q64="","",基本情報入力シート!Q64)</f>
        <v/>
      </c>
      <c r="E29" s="115" t="str">
        <f>IF(基本情報入力シート!V64="","",基本情報入力シート!V64)</f>
        <v/>
      </c>
      <c r="F29" s="115" t="str">
        <f>IF(基本情報入力シート!W64="","",基本情報入力シート!W64)</f>
        <v/>
      </c>
      <c r="G29" s="115" t="str">
        <f>IF(基本情報入力シート!Z64="","",基本情報入力シート!Z64)</f>
        <v/>
      </c>
      <c r="H29" s="211" t="str">
        <f>IF(基本情報入力シート!AD64="","",基本情報入力シート!AD64)</f>
        <v/>
      </c>
      <c r="I29" s="330" t="str">
        <f>IF(基本情報入力シート!AE64="","",基本情報入力シート!AE64)</f>
        <v/>
      </c>
      <c r="J29" s="427"/>
      <c r="K29" s="426"/>
      <c r="L29" s="426"/>
      <c r="M29" s="331" t="str">
        <f>IF(G29="", "", VLOOKUP(AF29,【参考】数式用!$AZ$3:$BA$6, 2, FALSE))</f>
        <v/>
      </c>
      <c r="N29" s="332" t="str">
        <f>IF(G29="","",VLOOKUP(G29,【参考】数式用!$A$4:$L$54,MATCH('別紙様式2-3（個表） '!M29,【参考】数式用!$J$3:$L$3,0)+9,FALSE))</f>
        <v/>
      </c>
      <c r="O29" s="430" t="s">
        <v>197</v>
      </c>
      <c r="P29" s="333" t="str">
        <f t="shared" si="4"/>
        <v>未入力あり</v>
      </c>
      <c r="Q29" s="253" t="str">
        <f>IFERROR(IF(P29="未入力あり","",ROUNDDOWN(ROUNDDOWN($H29*$I29,0)*VLOOKUP($G29,【参考】数式用!$A$4:$E$54,3, FALSE),0)),"")</f>
        <v/>
      </c>
      <c r="R29" s="253" t="str">
        <f>IF(AD29="×", 0,IF(P29="未入力あり","",ROUNDDOWN(ROUNDDOWN($H29*$I29,0)*VLOOKUP($G29,【参考】数式用!$A$4:$E$54,4,FALSE),0)))</f>
        <v/>
      </c>
      <c r="S29" s="334" t="str">
        <f>IF(AE29="×", 0,IF(P29="未入力あり","",ROUNDDOWN(ROUNDDOWN($H29*$I29,0)*VLOOKUP($G29,【参考】数式用!$A$4:$E$54,5, FALSE),0)))</f>
        <v/>
      </c>
      <c r="T29"/>
      <c r="U29"/>
      <c r="V29"/>
      <c r="Z29" s="336" t="e">
        <f>IF(#REF!="○", F29, "")</f>
        <v>#REF!</v>
      </c>
      <c r="AA29" s="46" t="e">
        <f>VLOOKUP('別紙様式2-3（個表） '!$G29,【参考】数式用!$P$4:$Q$54,2, FALSE)</f>
        <v>#N/A</v>
      </c>
      <c r="AB29" s="46" t="e">
        <f>VLOOKUP('別紙様式2-3（個表） '!$G29,【参考】数式用!$P$4:$W$54,8, FALSE)</f>
        <v>#N/A</v>
      </c>
      <c r="AC29" s="46" t="e">
        <f>VLOOKUP('別紙様式2-3（個表） '!$G29,【参考】数式用!$P$4:$AD$54,15, FALSE)</f>
        <v>#N/A</v>
      </c>
      <c r="AD29" s="46" t="str">
        <f t="shared" si="0"/>
        <v/>
      </c>
      <c r="AE29" s="46" t="str">
        <f t="shared" si="1"/>
        <v/>
      </c>
      <c r="AF29" s="46" t="str">
        <f t="shared" si="2"/>
        <v/>
      </c>
      <c r="AG29" s="46" t="str">
        <f>IF(G29="", "", VLOOKUP(G29,【参考】数式用!$A$4:$M$54,13,FALSE))</f>
        <v/>
      </c>
      <c r="AH29" s="46" t="str">
        <f t="shared" si="3"/>
        <v>―</v>
      </c>
      <c r="AO29"/>
      <c r="AV29"/>
    </row>
    <row r="30" spans="1:48" ht="45" customHeight="1">
      <c r="A30" s="113">
        <f t="shared" si="5"/>
        <v>16</v>
      </c>
      <c r="B30" s="114" t="str">
        <f>IF(基本情報入力シート!B65="","",基本情報入力シート!B65)</f>
        <v/>
      </c>
      <c r="C30" s="115" t="str">
        <f>IF(基本情報入力シート!L65="","",基本情報入力シート!L65)</f>
        <v/>
      </c>
      <c r="D30" s="115" t="str">
        <f>IF(基本情報入力シート!Q65="","",基本情報入力シート!Q65)</f>
        <v/>
      </c>
      <c r="E30" s="115" t="str">
        <f>IF(基本情報入力シート!V65="","",基本情報入力シート!V65)</f>
        <v/>
      </c>
      <c r="F30" s="115" t="str">
        <f>IF(基本情報入力シート!W65="","",基本情報入力シート!W65)</f>
        <v/>
      </c>
      <c r="G30" s="115" t="str">
        <f>IF(基本情報入力シート!Z65="","",基本情報入力シート!Z65)</f>
        <v/>
      </c>
      <c r="H30" s="211" t="str">
        <f>IF(基本情報入力シート!AD65="","",基本情報入力シート!AD65)</f>
        <v/>
      </c>
      <c r="I30" s="330" t="str">
        <f>IF(基本情報入力シート!AE65="","",基本情報入力シート!AE65)</f>
        <v/>
      </c>
      <c r="J30" s="427"/>
      <c r="K30" s="426"/>
      <c r="L30" s="426"/>
      <c r="M30" s="331" t="str">
        <f>IF(G30="", "", VLOOKUP(AF30,【参考】数式用!$AZ$3:$BA$6, 2, FALSE))</f>
        <v/>
      </c>
      <c r="N30" s="332" t="str">
        <f>IF(G30="","",VLOOKUP(G30,【参考】数式用!$A$4:$L$54,MATCH('別紙様式2-3（個表） '!M30,【参考】数式用!$J$3:$L$3,0)+9,FALSE))</f>
        <v/>
      </c>
      <c r="O30" s="430" t="s">
        <v>197</v>
      </c>
      <c r="P30" s="333" t="str">
        <f t="shared" si="4"/>
        <v>未入力あり</v>
      </c>
      <c r="Q30" s="253" t="str">
        <f>IFERROR(IF(P30="未入力あり","",ROUNDDOWN(ROUNDDOWN($H30*$I30,0)*VLOOKUP($G30,【参考】数式用!$A$4:$E$54,3, FALSE),0)),"")</f>
        <v/>
      </c>
      <c r="R30" s="253" t="str">
        <f>IF(AD30="×", 0,IF(P30="未入力あり","",ROUNDDOWN(ROUNDDOWN($H30*$I30,0)*VLOOKUP($G30,【参考】数式用!$A$4:$E$54,4,FALSE),0)))</f>
        <v/>
      </c>
      <c r="S30" s="334" t="str">
        <f>IF(AE30="×", 0,IF(P30="未入力あり","",ROUNDDOWN(ROUNDDOWN($H30*$I30,0)*VLOOKUP($G30,【参考】数式用!$A$4:$E$54,5, FALSE),0)))</f>
        <v/>
      </c>
      <c r="T30"/>
      <c r="U30"/>
      <c r="V30"/>
      <c r="Z30" s="336" t="e">
        <f>IF(#REF!="○", F30, "")</f>
        <v>#REF!</v>
      </c>
      <c r="AA30" s="46" t="e">
        <f>VLOOKUP('別紙様式2-3（個表） '!$G30,【参考】数式用!$P$4:$Q$54,2, FALSE)</f>
        <v>#N/A</v>
      </c>
      <c r="AB30" s="46" t="e">
        <f>VLOOKUP('別紙様式2-3（個表） '!$G30,【参考】数式用!$P$4:$W$54,8, FALSE)</f>
        <v>#N/A</v>
      </c>
      <c r="AC30" s="46" t="e">
        <f>VLOOKUP('別紙様式2-3（個表） '!$G30,【参考】数式用!$P$4:$AD$54,15, FALSE)</f>
        <v>#N/A</v>
      </c>
      <c r="AD30" s="46" t="str">
        <f t="shared" si="0"/>
        <v/>
      </c>
      <c r="AE30" s="46" t="str">
        <f t="shared" si="1"/>
        <v/>
      </c>
      <c r="AF30" s="46" t="str">
        <f t="shared" si="2"/>
        <v/>
      </c>
      <c r="AG30" s="46" t="str">
        <f>IF(G30="", "", VLOOKUP(G30,【参考】数式用!$A$4:$M$54,13,FALSE))</f>
        <v/>
      </c>
      <c r="AH30" s="46" t="str">
        <f t="shared" si="3"/>
        <v>―</v>
      </c>
      <c r="AO30"/>
      <c r="AV30"/>
    </row>
    <row r="31" spans="1:48" ht="45" customHeight="1">
      <c r="A31" s="113">
        <f t="shared" si="5"/>
        <v>17</v>
      </c>
      <c r="B31" s="114" t="str">
        <f>IF(基本情報入力シート!B66="","",基本情報入力シート!B66)</f>
        <v/>
      </c>
      <c r="C31" s="115" t="str">
        <f>IF(基本情報入力シート!L66="","",基本情報入力シート!L66)</f>
        <v/>
      </c>
      <c r="D31" s="115" t="str">
        <f>IF(基本情報入力シート!Q66="","",基本情報入力シート!Q66)</f>
        <v/>
      </c>
      <c r="E31" s="115" t="str">
        <f>IF(基本情報入力シート!V66="","",基本情報入力シート!V66)</f>
        <v/>
      </c>
      <c r="F31" s="115" t="str">
        <f>IF(基本情報入力シート!W66="","",基本情報入力シート!W66)</f>
        <v/>
      </c>
      <c r="G31" s="115" t="str">
        <f>IF(基本情報入力シート!Z66="","",基本情報入力シート!Z66)</f>
        <v/>
      </c>
      <c r="H31" s="211" t="str">
        <f>IF(基本情報入力シート!AD66="","",基本情報入力シート!AD66)</f>
        <v/>
      </c>
      <c r="I31" s="330" t="str">
        <f>IF(基本情報入力シート!AE66="","",基本情報入力シート!AE66)</f>
        <v/>
      </c>
      <c r="J31" s="427"/>
      <c r="K31" s="428"/>
      <c r="L31" s="426"/>
      <c r="M31" s="331" t="str">
        <f>IF(G31="", "", VLOOKUP(AF31,【参考】数式用!$AZ$3:$BA$6, 2, FALSE))</f>
        <v/>
      </c>
      <c r="N31" s="332" t="str">
        <f>IF(G31="","",VLOOKUP(G31,【参考】数式用!$A$4:$L$54,MATCH('別紙様式2-3（個表） '!M31,【参考】数式用!$J$3:$L$3,0)+9,FALSE))</f>
        <v/>
      </c>
      <c r="O31" s="429" t="s">
        <v>197</v>
      </c>
      <c r="P31" s="333" t="str">
        <f t="shared" si="4"/>
        <v>未入力あり</v>
      </c>
      <c r="Q31" s="253" t="str">
        <f>IFERROR(IF(P31="未入力あり","",ROUNDDOWN(ROUNDDOWN($H31*$I31,0)*VLOOKUP($G31,【参考】数式用!$A$4:$E$54,3, FALSE),0)),"")</f>
        <v/>
      </c>
      <c r="R31" s="253" t="str">
        <f>IF(AD31="×", 0,IF(P31="未入力あり","",ROUNDDOWN(ROUNDDOWN($H31*$I31,0)*VLOOKUP($G31,【参考】数式用!$A$4:$E$54,4,FALSE),0)))</f>
        <v/>
      </c>
      <c r="S31" s="334" t="str">
        <f>IF(AE31="×", 0,IF(P31="未入力あり","",ROUNDDOWN(ROUNDDOWN($H31*$I31,0)*VLOOKUP($G31,【参考】数式用!$A$4:$E$54,5, FALSE),0)))</f>
        <v/>
      </c>
      <c r="T31"/>
      <c r="U31"/>
      <c r="V31"/>
      <c r="Z31" s="336" t="e">
        <f>IF(#REF!="○", F31, "")</f>
        <v>#REF!</v>
      </c>
      <c r="AA31" s="46" t="e">
        <f>VLOOKUP('別紙様式2-3（個表） '!$G31,【参考】数式用!$P$4:$Q$54,2, FALSE)</f>
        <v>#N/A</v>
      </c>
      <c r="AB31" s="46" t="e">
        <f>VLOOKUP('別紙様式2-3（個表） '!$G31,【参考】数式用!$P$4:$W$54,8, FALSE)</f>
        <v>#N/A</v>
      </c>
      <c r="AC31" s="46" t="e">
        <f>VLOOKUP('別紙様式2-3（個表） '!$G31,【参考】数式用!$P$4:$AD$54,15, FALSE)</f>
        <v>#N/A</v>
      </c>
      <c r="AD31" s="46" t="str">
        <f t="shared" si="0"/>
        <v/>
      </c>
      <c r="AE31" s="46" t="str">
        <f t="shared" si="1"/>
        <v/>
      </c>
      <c r="AF31" s="46" t="str">
        <f t="shared" si="2"/>
        <v/>
      </c>
      <c r="AG31" s="46" t="str">
        <f>IF(G31="", "", VLOOKUP(G31,【参考】数式用!$A$4:$M$54,13,FALSE))</f>
        <v/>
      </c>
      <c r="AH31" s="46" t="str">
        <f t="shared" si="3"/>
        <v>―</v>
      </c>
      <c r="AO31"/>
      <c r="AV31"/>
    </row>
    <row r="32" spans="1:48" ht="45" customHeight="1">
      <c r="A32" s="113">
        <f t="shared" si="5"/>
        <v>18</v>
      </c>
      <c r="B32" s="114" t="str">
        <f>IF(基本情報入力シート!B67="","",基本情報入力シート!B67)</f>
        <v/>
      </c>
      <c r="C32" s="115" t="str">
        <f>IF(基本情報入力シート!L67="","",基本情報入力シート!L67)</f>
        <v/>
      </c>
      <c r="D32" s="115" t="str">
        <f>IF(基本情報入力シート!Q67="","",基本情報入力シート!Q67)</f>
        <v/>
      </c>
      <c r="E32" s="115" t="str">
        <f>IF(基本情報入力シート!V67="","",基本情報入力シート!V67)</f>
        <v/>
      </c>
      <c r="F32" s="115" t="str">
        <f>IF(基本情報入力シート!W67="","",基本情報入力シート!W67)</f>
        <v/>
      </c>
      <c r="G32" s="115" t="str">
        <f>IF(基本情報入力シート!Z67="","",基本情報入力シート!Z67)</f>
        <v/>
      </c>
      <c r="H32" s="211" t="str">
        <f>IF(基本情報入力シート!AD67="","",基本情報入力シート!AD67)</f>
        <v/>
      </c>
      <c r="I32" s="330" t="str">
        <f>IF(基本情報入力シート!AE67="","",基本情報入力シート!AE67)</f>
        <v/>
      </c>
      <c r="J32" s="427"/>
      <c r="K32" s="428"/>
      <c r="L32" s="426"/>
      <c r="M32" s="331" t="str">
        <f>IF(G32="", "", VLOOKUP(AF32,【参考】数式用!$AZ$3:$BA$6, 2, FALSE))</f>
        <v/>
      </c>
      <c r="N32" s="332" t="str">
        <f>IF(G32="","",VLOOKUP(G32,【参考】数式用!$A$4:$L$54,MATCH('別紙様式2-3（個表） '!M32,【参考】数式用!$J$3:$L$3,0)+9,FALSE))</f>
        <v/>
      </c>
      <c r="O32" s="430" t="s">
        <v>197</v>
      </c>
      <c r="P32" s="333" t="str">
        <f t="shared" si="4"/>
        <v>未入力あり</v>
      </c>
      <c r="Q32" s="253" t="str">
        <f>IFERROR(IF(P32="未入力あり","",ROUNDDOWN(ROUNDDOWN($H32*$I32,0)*VLOOKUP($G32,【参考】数式用!$A$4:$E$54,3, FALSE),0)),"")</f>
        <v/>
      </c>
      <c r="R32" s="253" t="str">
        <f>IF(AD32="×", 0,IF(P32="未入力あり","",ROUNDDOWN(ROUNDDOWN($H32*$I32,0)*VLOOKUP($G32,【参考】数式用!$A$4:$E$54,4,FALSE),0)))</f>
        <v/>
      </c>
      <c r="S32" s="334" t="str">
        <f>IF(AE32="×", 0,IF(P32="未入力あり","",ROUNDDOWN(ROUNDDOWN($H32*$I32,0)*VLOOKUP($G32,【参考】数式用!$A$4:$E$54,5, FALSE),0)))</f>
        <v/>
      </c>
      <c r="T32"/>
      <c r="U32"/>
      <c r="V32"/>
      <c r="Z32" s="336" t="e">
        <f>IF(#REF!="○", F32, "")</f>
        <v>#REF!</v>
      </c>
      <c r="AA32" s="46" t="e">
        <f>VLOOKUP('別紙様式2-3（個表） '!$G32,【参考】数式用!$P$4:$Q$54,2, FALSE)</f>
        <v>#N/A</v>
      </c>
      <c r="AB32" s="46" t="e">
        <f>VLOOKUP('別紙様式2-3（個表） '!$G32,【参考】数式用!$P$4:$W$54,8, FALSE)</f>
        <v>#N/A</v>
      </c>
      <c r="AC32" s="46" t="e">
        <f>VLOOKUP('別紙様式2-3（個表） '!$G32,【参考】数式用!$P$4:$AD$54,15, FALSE)</f>
        <v>#N/A</v>
      </c>
      <c r="AD32" s="46" t="str">
        <f t="shared" si="0"/>
        <v/>
      </c>
      <c r="AE32" s="46" t="str">
        <f t="shared" si="1"/>
        <v/>
      </c>
      <c r="AF32" s="46" t="str">
        <f t="shared" si="2"/>
        <v/>
      </c>
      <c r="AG32" s="46" t="str">
        <f>IF(G32="", "", VLOOKUP(G32,【参考】数式用!$A$4:$M$54,13,FALSE))</f>
        <v/>
      </c>
      <c r="AH32" s="46" t="str">
        <f t="shared" si="3"/>
        <v>―</v>
      </c>
      <c r="AO32"/>
      <c r="AV32"/>
    </row>
    <row r="33" spans="1:48" ht="45" customHeight="1">
      <c r="A33" s="113">
        <f t="shared" si="5"/>
        <v>19</v>
      </c>
      <c r="B33" s="114" t="str">
        <f>IF(基本情報入力シート!B68="","",基本情報入力シート!B68)</f>
        <v/>
      </c>
      <c r="C33" s="115" t="str">
        <f>IF(基本情報入力シート!L68="","",基本情報入力シート!L68)</f>
        <v/>
      </c>
      <c r="D33" s="115" t="str">
        <f>IF(基本情報入力シート!Q68="","",基本情報入力シート!Q68)</f>
        <v/>
      </c>
      <c r="E33" s="115" t="str">
        <f>IF(基本情報入力シート!V68="","",基本情報入力シート!V68)</f>
        <v/>
      </c>
      <c r="F33" s="115" t="str">
        <f>IF(基本情報入力シート!W68="","",基本情報入力シート!W68)</f>
        <v/>
      </c>
      <c r="G33" s="115" t="str">
        <f>IF(基本情報入力シート!Z68="","",基本情報入力シート!Z68)</f>
        <v/>
      </c>
      <c r="H33" s="211" t="str">
        <f>IF(基本情報入力シート!AD68="","",基本情報入力シート!AD68)</f>
        <v/>
      </c>
      <c r="I33" s="330" t="str">
        <f>IF(基本情報入力シート!AE68="","",基本情報入力シート!AE68)</f>
        <v/>
      </c>
      <c r="J33" s="427"/>
      <c r="K33" s="426"/>
      <c r="L33" s="426"/>
      <c r="M33" s="331" t="str">
        <f>IF(G33="", "", VLOOKUP(AF33,【参考】数式用!$AZ$3:$BA$6, 2, FALSE))</f>
        <v/>
      </c>
      <c r="N33" s="332" t="str">
        <f>IF(G33="","",VLOOKUP(G33,【参考】数式用!$A$4:$L$54,MATCH('別紙様式2-3（個表） '!M33,【参考】数式用!$J$3:$L$3,0)+9,FALSE))</f>
        <v/>
      </c>
      <c r="O33" s="430" t="s">
        <v>197</v>
      </c>
      <c r="P33" s="333" t="str">
        <f t="shared" si="4"/>
        <v>未入力あり</v>
      </c>
      <c r="Q33" s="253" t="str">
        <f>IFERROR(IF(P33="未入力あり","",ROUNDDOWN(ROUNDDOWN($H33*$I33,0)*VLOOKUP($G33,【参考】数式用!$A$4:$E$54,3, FALSE),0)),"")</f>
        <v/>
      </c>
      <c r="R33" s="253" t="str">
        <f>IF(AD33="×", 0,IF(P33="未入力あり","",ROUNDDOWN(ROUNDDOWN($H33*$I33,0)*VLOOKUP($G33,【参考】数式用!$A$4:$E$54,4,FALSE),0)))</f>
        <v/>
      </c>
      <c r="S33" s="334" t="str">
        <f>IF(AE33="×", 0,IF(P33="未入力あり","",ROUNDDOWN(ROUNDDOWN($H33*$I33,0)*VLOOKUP($G33,【参考】数式用!$A$4:$E$54,5, FALSE),0)))</f>
        <v/>
      </c>
      <c r="T33"/>
      <c r="U33"/>
      <c r="V33"/>
      <c r="Z33" s="336" t="e">
        <f>IF(#REF!="○", F33, "")</f>
        <v>#REF!</v>
      </c>
      <c r="AA33" s="46" t="e">
        <f>VLOOKUP('別紙様式2-3（個表） '!$G33,【参考】数式用!$P$4:$Q$54,2, FALSE)</f>
        <v>#N/A</v>
      </c>
      <c r="AB33" s="46" t="e">
        <f>VLOOKUP('別紙様式2-3（個表） '!$G33,【参考】数式用!$P$4:$W$54,8, FALSE)</f>
        <v>#N/A</v>
      </c>
      <c r="AC33" s="46" t="e">
        <f>VLOOKUP('別紙様式2-3（個表） '!$G33,【参考】数式用!$P$4:$AD$54,15, FALSE)</f>
        <v>#N/A</v>
      </c>
      <c r="AD33" s="46" t="str">
        <f t="shared" si="0"/>
        <v/>
      </c>
      <c r="AE33" s="46" t="str">
        <f t="shared" si="1"/>
        <v/>
      </c>
      <c r="AF33" s="46" t="str">
        <f t="shared" si="2"/>
        <v/>
      </c>
      <c r="AG33" s="46" t="str">
        <f>IF(G33="", "", VLOOKUP(G33,【参考】数式用!$A$4:$M$54,13,FALSE))</f>
        <v/>
      </c>
      <c r="AH33" s="46" t="str">
        <f t="shared" si="3"/>
        <v>―</v>
      </c>
      <c r="AO33"/>
      <c r="AV33"/>
    </row>
    <row r="34" spans="1:48" ht="45" customHeight="1">
      <c r="A34" s="113">
        <f t="shared" si="5"/>
        <v>20</v>
      </c>
      <c r="B34" s="114" t="str">
        <f>IF(基本情報入力シート!B69="","",基本情報入力シート!B69)</f>
        <v/>
      </c>
      <c r="C34" s="115" t="str">
        <f>IF(基本情報入力シート!L69="","",基本情報入力シート!L69)</f>
        <v/>
      </c>
      <c r="D34" s="115" t="str">
        <f>IF(基本情報入力シート!Q69="","",基本情報入力シート!Q69)</f>
        <v/>
      </c>
      <c r="E34" s="115" t="str">
        <f>IF(基本情報入力シート!V69="","",基本情報入力シート!V69)</f>
        <v/>
      </c>
      <c r="F34" s="115" t="str">
        <f>IF(基本情報入力シート!W69="","",基本情報入力シート!W69)</f>
        <v/>
      </c>
      <c r="G34" s="115" t="str">
        <f>IF(基本情報入力シート!Z69="","",基本情報入力シート!Z69)</f>
        <v/>
      </c>
      <c r="H34" s="211" t="str">
        <f>IF(基本情報入力シート!AD69="","",基本情報入力シート!AD69)</f>
        <v/>
      </c>
      <c r="I34" s="330" t="str">
        <f>IF(基本情報入力シート!AE69="","",基本情報入力シート!AE69)</f>
        <v/>
      </c>
      <c r="J34" s="427"/>
      <c r="K34" s="426"/>
      <c r="L34" s="426"/>
      <c r="M34" s="331" t="str">
        <f>IF(G34="", "", VLOOKUP(AF34,【参考】数式用!$AZ$3:$BA$6, 2, FALSE))</f>
        <v/>
      </c>
      <c r="N34" s="332" t="str">
        <f>IF(G34="","",VLOOKUP(G34,【参考】数式用!$A$4:$L$54,MATCH('別紙様式2-3（個表） '!M34,【参考】数式用!$J$3:$L$3,0)+9,FALSE))</f>
        <v/>
      </c>
      <c r="O34" s="429" t="s">
        <v>197</v>
      </c>
      <c r="P34" s="333" t="str">
        <f t="shared" si="4"/>
        <v>未入力あり</v>
      </c>
      <c r="Q34" s="253" t="str">
        <f>IFERROR(IF(P34="未入力あり","",ROUNDDOWN(ROUNDDOWN($H34*$I34,0)*VLOOKUP($G34,【参考】数式用!$A$4:$E$54,3, FALSE),0)),"")</f>
        <v/>
      </c>
      <c r="R34" s="253" t="str">
        <f>IF(AD34="×", 0,IF(P34="未入力あり","",ROUNDDOWN(ROUNDDOWN($H34*$I34,0)*VLOOKUP($G34,【参考】数式用!$A$4:$E$54,4,FALSE),0)))</f>
        <v/>
      </c>
      <c r="S34" s="334" t="str">
        <f>IF(AE34="×", 0,IF(P34="未入力あり","",ROUNDDOWN(ROUNDDOWN($H34*$I34,0)*VLOOKUP($G34,【参考】数式用!$A$4:$E$54,5, FALSE),0)))</f>
        <v/>
      </c>
      <c r="T34"/>
      <c r="U34"/>
      <c r="V34"/>
      <c r="Z34" s="336" t="e">
        <f>IF(#REF!="○", F34, "")</f>
        <v>#REF!</v>
      </c>
      <c r="AA34" s="46" t="e">
        <f>VLOOKUP('別紙様式2-3（個表） '!$G34,【参考】数式用!$P$4:$Q$54,2, FALSE)</f>
        <v>#N/A</v>
      </c>
      <c r="AB34" s="46" t="e">
        <f>VLOOKUP('別紙様式2-3（個表） '!$G34,【参考】数式用!$P$4:$W$54,8, FALSE)</f>
        <v>#N/A</v>
      </c>
      <c r="AC34" s="46" t="e">
        <f>VLOOKUP('別紙様式2-3（個表） '!$G34,【参考】数式用!$P$4:$AD$54,15, FALSE)</f>
        <v>#N/A</v>
      </c>
      <c r="AD34" s="46" t="str">
        <f t="shared" si="0"/>
        <v/>
      </c>
      <c r="AE34" s="46" t="str">
        <f t="shared" si="1"/>
        <v/>
      </c>
      <c r="AF34" s="46" t="str">
        <f t="shared" si="2"/>
        <v/>
      </c>
      <c r="AG34" s="46" t="str">
        <f>IF(G34="", "", VLOOKUP(G34,【参考】数式用!$A$4:$M$54,13,FALSE))</f>
        <v/>
      </c>
      <c r="AH34" s="46" t="str">
        <f t="shared" si="3"/>
        <v>―</v>
      </c>
      <c r="AO34"/>
      <c r="AV34"/>
    </row>
    <row r="35" spans="1:48" ht="45" customHeight="1">
      <c r="A35" s="113">
        <f t="shared" si="5"/>
        <v>21</v>
      </c>
      <c r="B35" s="114" t="str">
        <f>IF(基本情報入力シート!B70="","",基本情報入力シート!B70)</f>
        <v/>
      </c>
      <c r="C35" s="115" t="str">
        <f>IF(基本情報入力シート!L70="","",基本情報入力シート!L70)</f>
        <v/>
      </c>
      <c r="D35" s="115" t="str">
        <f>IF(基本情報入力シート!Q70="","",基本情報入力シート!Q70)</f>
        <v/>
      </c>
      <c r="E35" s="115" t="str">
        <f>IF(基本情報入力シート!V70="","",基本情報入力シート!V70)</f>
        <v/>
      </c>
      <c r="F35" s="115" t="str">
        <f>IF(基本情報入力シート!W70="","",基本情報入力シート!W70)</f>
        <v/>
      </c>
      <c r="G35" s="115" t="str">
        <f>IF(基本情報入力シート!Z70="","",基本情報入力シート!Z70)</f>
        <v/>
      </c>
      <c r="H35" s="211" t="str">
        <f>IF(基本情報入力シート!AD70="","",基本情報入力シート!AD70)</f>
        <v/>
      </c>
      <c r="I35" s="330" t="str">
        <f>IF(基本情報入力シート!AE70="","",基本情報入力シート!AE70)</f>
        <v/>
      </c>
      <c r="J35" s="427"/>
      <c r="K35" s="426"/>
      <c r="L35" s="426"/>
      <c r="M35" s="331" t="str">
        <f>IF(G35="", "", VLOOKUP(AF35,【参考】数式用!$AZ$3:$BA$6, 2, FALSE))</f>
        <v/>
      </c>
      <c r="N35" s="332" t="str">
        <f>IF(G35="","",VLOOKUP(G35,【参考】数式用!$A$4:$L$54,MATCH('別紙様式2-3（個表） '!M35,【参考】数式用!$J$3:$L$3,0)+9,FALSE))</f>
        <v/>
      </c>
      <c r="O35" s="430" t="s">
        <v>197</v>
      </c>
      <c r="P35" s="333" t="str">
        <f t="shared" si="4"/>
        <v>未入力あり</v>
      </c>
      <c r="Q35" s="253" t="str">
        <f>IFERROR(IF(P35="未入力あり","",ROUNDDOWN(ROUNDDOWN($H35*$I35,0)*VLOOKUP($G35,【参考】数式用!$A$4:$E$54,3, FALSE),0)),"")</f>
        <v/>
      </c>
      <c r="R35" s="253" t="str">
        <f>IF(AD35="×", 0,IF(P35="未入力あり","",ROUNDDOWN(ROUNDDOWN($H35*$I35,0)*VLOOKUP($G35,【参考】数式用!$A$4:$E$54,4,FALSE),0)))</f>
        <v/>
      </c>
      <c r="S35" s="334" t="str">
        <f>IF(AE35="×", 0,IF(P35="未入力あり","",ROUNDDOWN(ROUNDDOWN($H35*$I35,0)*VLOOKUP($G35,【参考】数式用!$A$4:$E$54,5, FALSE),0)))</f>
        <v/>
      </c>
      <c r="T35"/>
      <c r="U35"/>
      <c r="V35"/>
      <c r="Z35" s="336" t="e">
        <f>IF(#REF!="○", F35, "")</f>
        <v>#REF!</v>
      </c>
      <c r="AA35" s="46" t="e">
        <f>VLOOKUP('別紙様式2-3（個表） '!$G35,【参考】数式用!$P$4:$Q$54,2, FALSE)</f>
        <v>#N/A</v>
      </c>
      <c r="AB35" s="46" t="e">
        <f>VLOOKUP('別紙様式2-3（個表） '!$G35,【参考】数式用!$P$4:$W$54,8, FALSE)</f>
        <v>#N/A</v>
      </c>
      <c r="AC35" s="46" t="e">
        <f>VLOOKUP('別紙様式2-3（個表） '!$G35,【参考】数式用!$P$4:$AD$54,15, FALSE)</f>
        <v>#N/A</v>
      </c>
      <c r="AD35" s="46" t="str">
        <f t="shared" si="0"/>
        <v/>
      </c>
      <c r="AE35" s="46" t="str">
        <f t="shared" si="1"/>
        <v/>
      </c>
      <c r="AF35" s="46" t="str">
        <f t="shared" si="2"/>
        <v/>
      </c>
      <c r="AG35" s="46" t="str">
        <f>IF(G35="", "", VLOOKUP(G35,【参考】数式用!$A$4:$M$54,13,FALSE))</f>
        <v/>
      </c>
      <c r="AH35" s="46" t="str">
        <f t="shared" si="3"/>
        <v>―</v>
      </c>
      <c r="AO35"/>
      <c r="AV35"/>
    </row>
    <row r="36" spans="1:48" ht="45" customHeight="1">
      <c r="A36" s="113">
        <f t="shared" si="5"/>
        <v>22</v>
      </c>
      <c r="B36" s="114" t="str">
        <f>IF(基本情報入力シート!B71="","",基本情報入力シート!B71)</f>
        <v/>
      </c>
      <c r="C36" s="115" t="str">
        <f>IF(基本情報入力シート!L71="","",基本情報入力シート!L71)</f>
        <v/>
      </c>
      <c r="D36" s="115" t="str">
        <f>IF(基本情報入力シート!Q71="","",基本情報入力シート!Q71)</f>
        <v/>
      </c>
      <c r="E36" s="115" t="str">
        <f>IF(基本情報入力シート!V71="","",基本情報入力シート!V71)</f>
        <v/>
      </c>
      <c r="F36" s="115" t="str">
        <f>IF(基本情報入力シート!W71="","",基本情報入力シート!W71)</f>
        <v/>
      </c>
      <c r="G36" s="115" t="str">
        <f>IF(基本情報入力シート!Z71="","",基本情報入力シート!Z71)</f>
        <v/>
      </c>
      <c r="H36" s="211" t="str">
        <f>IF(基本情報入力シート!AD71="","",基本情報入力シート!AD71)</f>
        <v/>
      </c>
      <c r="I36" s="330" t="str">
        <f>IF(基本情報入力シート!AE71="","",基本情報入力シート!AE71)</f>
        <v/>
      </c>
      <c r="J36" s="427"/>
      <c r="K36" s="426"/>
      <c r="L36" s="426"/>
      <c r="M36" s="331" t="str">
        <f>IF(G36="", "", VLOOKUP(AF36,【参考】数式用!$AZ$3:$BA$6, 2, FALSE))</f>
        <v/>
      </c>
      <c r="N36" s="332" t="str">
        <f>IF(G36="","",VLOOKUP(G36,【参考】数式用!$A$4:$L$54,MATCH('別紙様式2-3（個表） '!M36,【参考】数式用!$J$3:$L$3,0)+9,FALSE))</f>
        <v/>
      </c>
      <c r="O36" s="430" t="s">
        <v>197</v>
      </c>
      <c r="P36" s="333" t="str">
        <f t="shared" si="4"/>
        <v>未入力あり</v>
      </c>
      <c r="Q36" s="253" t="str">
        <f>IFERROR(IF(P36="未入力あり","",ROUNDDOWN(ROUNDDOWN($H36*$I36,0)*VLOOKUP($G36,【参考】数式用!$A$4:$E$54,3, FALSE),0)),"")</f>
        <v/>
      </c>
      <c r="R36" s="253" t="str">
        <f>IF(AD36="×", 0,IF(P36="未入力あり","",ROUNDDOWN(ROUNDDOWN($H36*$I36,0)*VLOOKUP($G36,【参考】数式用!$A$4:$E$54,4,FALSE),0)))</f>
        <v/>
      </c>
      <c r="S36" s="334" t="str">
        <f>IF(AE36="×", 0,IF(P36="未入力あり","",ROUNDDOWN(ROUNDDOWN($H36*$I36,0)*VLOOKUP($G36,【参考】数式用!$A$4:$E$54,5, FALSE),0)))</f>
        <v/>
      </c>
      <c r="T36"/>
      <c r="U36"/>
      <c r="V36"/>
      <c r="Z36" s="336" t="e">
        <f>IF(#REF!="○", F36, "")</f>
        <v>#REF!</v>
      </c>
      <c r="AA36" s="46" t="e">
        <f>VLOOKUP('別紙様式2-3（個表） '!$G36,【参考】数式用!$P$4:$Q$54,2, FALSE)</f>
        <v>#N/A</v>
      </c>
      <c r="AB36" s="46" t="e">
        <f>VLOOKUP('別紙様式2-3（個表） '!$G36,【参考】数式用!$P$4:$W$54,8, FALSE)</f>
        <v>#N/A</v>
      </c>
      <c r="AC36" s="46" t="e">
        <f>VLOOKUP('別紙様式2-3（個表） '!$G36,【参考】数式用!$P$4:$AD$54,15, FALSE)</f>
        <v>#N/A</v>
      </c>
      <c r="AD36" s="46" t="str">
        <f t="shared" si="0"/>
        <v/>
      </c>
      <c r="AE36" s="46" t="str">
        <f t="shared" si="1"/>
        <v/>
      </c>
      <c r="AF36" s="46" t="str">
        <f t="shared" si="2"/>
        <v/>
      </c>
      <c r="AG36" s="46" t="str">
        <f>IF(G36="", "", VLOOKUP(G36,【参考】数式用!$A$4:$M$54,13,FALSE))</f>
        <v/>
      </c>
      <c r="AH36" s="46" t="str">
        <f t="shared" si="3"/>
        <v>―</v>
      </c>
      <c r="AO36"/>
      <c r="AV36"/>
    </row>
    <row r="37" spans="1:48" ht="45" customHeight="1">
      <c r="A37" s="113">
        <f t="shared" si="5"/>
        <v>23</v>
      </c>
      <c r="B37" s="114" t="str">
        <f>IF(基本情報入力シート!B72="","",基本情報入力シート!B72)</f>
        <v/>
      </c>
      <c r="C37" s="115" t="str">
        <f>IF(基本情報入力シート!L72="","",基本情報入力シート!L72)</f>
        <v/>
      </c>
      <c r="D37" s="115" t="str">
        <f>IF(基本情報入力シート!Q72="","",基本情報入力シート!Q72)</f>
        <v/>
      </c>
      <c r="E37" s="115" t="str">
        <f>IF(基本情報入力シート!V72="","",基本情報入力シート!V72)</f>
        <v/>
      </c>
      <c r="F37" s="115" t="str">
        <f>IF(基本情報入力シート!W72="","",基本情報入力シート!W72)</f>
        <v/>
      </c>
      <c r="G37" s="115" t="str">
        <f>IF(基本情報入力シート!Z72="","",基本情報入力シート!Z72)</f>
        <v/>
      </c>
      <c r="H37" s="211" t="str">
        <f>IF(基本情報入力シート!AD72="","",基本情報入力シート!AD72)</f>
        <v/>
      </c>
      <c r="I37" s="330" t="str">
        <f>IF(基本情報入力シート!AE72="","",基本情報入力シート!AE72)</f>
        <v/>
      </c>
      <c r="J37" s="427"/>
      <c r="K37" s="428"/>
      <c r="L37" s="426"/>
      <c r="M37" s="331" t="str">
        <f>IF(G37="", "", VLOOKUP(AF37,【参考】数式用!$AZ$3:$BA$6, 2, FALSE))</f>
        <v/>
      </c>
      <c r="N37" s="332" t="str">
        <f>IF(G37="","",VLOOKUP(G37,【参考】数式用!$A$4:$L$54,MATCH('別紙様式2-3（個表） '!M37,【参考】数式用!$J$3:$L$3,0)+9,FALSE))</f>
        <v/>
      </c>
      <c r="O37" s="429" t="s">
        <v>197</v>
      </c>
      <c r="P37" s="333" t="str">
        <f t="shared" si="4"/>
        <v>未入力あり</v>
      </c>
      <c r="Q37" s="253" t="str">
        <f>IFERROR(IF(P37="未入力あり","",ROUNDDOWN(ROUNDDOWN($H37*$I37,0)*VLOOKUP($G37,【参考】数式用!$A$4:$E$54,3, FALSE),0)),"")</f>
        <v/>
      </c>
      <c r="R37" s="253" t="str">
        <f>IF(AD37="×", 0,IF(P37="未入力あり","",ROUNDDOWN(ROUNDDOWN($H37*$I37,0)*VLOOKUP($G37,【参考】数式用!$A$4:$E$54,4,FALSE),0)))</f>
        <v/>
      </c>
      <c r="S37" s="334" t="str">
        <f>IF(AE37="×", 0,IF(P37="未入力あり","",ROUNDDOWN(ROUNDDOWN($H37*$I37,0)*VLOOKUP($G37,【参考】数式用!$A$4:$E$54,5, FALSE),0)))</f>
        <v/>
      </c>
      <c r="T37"/>
      <c r="U37"/>
      <c r="V37"/>
      <c r="Z37" s="336" t="e">
        <f>IF(#REF!="○", F37, "")</f>
        <v>#REF!</v>
      </c>
      <c r="AA37" s="46" t="e">
        <f>VLOOKUP('別紙様式2-3（個表） '!$G37,【参考】数式用!$P$4:$Q$54,2, FALSE)</f>
        <v>#N/A</v>
      </c>
      <c r="AB37" s="46" t="e">
        <f>VLOOKUP('別紙様式2-3（個表） '!$G37,【参考】数式用!$P$4:$W$54,8, FALSE)</f>
        <v>#N/A</v>
      </c>
      <c r="AC37" s="46" t="e">
        <f>VLOOKUP('別紙様式2-3（個表） '!$G37,【参考】数式用!$P$4:$AD$54,15, FALSE)</f>
        <v>#N/A</v>
      </c>
      <c r="AD37" s="46" t="str">
        <f t="shared" si="0"/>
        <v/>
      </c>
      <c r="AE37" s="46" t="str">
        <f t="shared" si="1"/>
        <v/>
      </c>
      <c r="AF37" s="46" t="str">
        <f t="shared" si="2"/>
        <v/>
      </c>
      <c r="AG37" s="46" t="str">
        <f>IF(G37="", "", VLOOKUP(G37,【参考】数式用!$A$4:$M$54,13,FALSE))</f>
        <v/>
      </c>
      <c r="AH37" s="46" t="str">
        <f t="shared" si="3"/>
        <v>―</v>
      </c>
      <c r="AO37"/>
      <c r="AV37"/>
    </row>
    <row r="38" spans="1:48" ht="45" customHeight="1">
      <c r="A38" s="113">
        <f t="shared" si="5"/>
        <v>24</v>
      </c>
      <c r="B38" s="114" t="str">
        <f>IF(基本情報入力シート!B73="","",基本情報入力シート!B73)</f>
        <v/>
      </c>
      <c r="C38" s="115" t="str">
        <f>IF(基本情報入力シート!L73="","",基本情報入力シート!L73)</f>
        <v/>
      </c>
      <c r="D38" s="115" t="str">
        <f>IF(基本情報入力シート!Q73="","",基本情報入力シート!Q73)</f>
        <v/>
      </c>
      <c r="E38" s="115" t="str">
        <f>IF(基本情報入力シート!V73="","",基本情報入力シート!V73)</f>
        <v/>
      </c>
      <c r="F38" s="115" t="str">
        <f>IF(基本情報入力シート!W73="","",基本情報入力シート!W73)</f>
        <v/>
      </c>
      <c r="G38" s="115" t="str">
        <f>IF(基本情報入力シート!Z73="","",基本情報入力シート!Z73)</f>
        <v/>
      </c>
      <c r="H38" s="211" t="str">
        <f>IF(基本情報入力シート!AD73="","",基本情報入力シート!AD73)</f>
        <v/>
      </c>
      <c r="I38" s="330" t="str">
        <f>IF(基本情報入力シート!AE73="","",基本情報入力シート!AE73)</f>
        <v/>
      </c>
      <c r="J38" s="427"/>
      <c r="K38" s="428"/>
      <c r="L38" s="426"/>
      <c r="M38" s="331" t="str">
        <f>IF(G38="", "", VLOOKUP(AF38,【参考】数式用!$AZ$3:$BA$6, 2, FALSE))</f>
        <v/>
      </c>
      <c r="N38" s="332" t="str">
        <f>IF(G38="","",VLOOKUP(G38,【参考】数式用!$A$4:$L$54,MATCH('別紙様式2-3（個表） '!M38,【参考】数式用!$J$3:$L$3,0)+9,FALSE))</f>
        <v/>
      </c>
      <c r="O38" s="430" t="s">
        <v>197</v>
      </c>
      <c r="P38" s="333" t="str">
        <f t="shared" si="4"/>
        <v>未入力あり</v>
      </c>
      <c r="Q38" s="253" t="str">
        <f>IFERROR(IF(P38="未入力あり","",ROUNDDOWN(ROUNDDOWN($H38*$I38,0)*VLOOKUP($G38,【参考】数式用!$A$4:$E$54,3, FALSE),0)),"")</f>
        <v/>
      </c>
      <c r="R38" s="253" t="str">
        <f>IF(AD38="×", 0,IF(P38="未入力あり","",ROUNDDOWN(ROUNDDOWN($H38*$I38,0)*VLOOKUP($G38,【参考】数式用!$A$4:$E$54,4,FALSE),0)))</f>
        <v/>
      </c>
      <c r="S38" s="334" t="str">
        <f>IF(AE38="×", 0,IF(P38="未入力あり","",ROUNDDOWN(ROUNDDOWN($H38*$I38,0)*VLOOKUP($G38,【参考】数式用!$A$4:$E$54,5, FALSE),0)))</f>
        <v/>
      </c>
      <c r="T38"/>
      <c r="U38"/>
      <c r="V38"/>
      <c r="Z38" s="336" t="e">
        <f>IF(#REF!="○", F38, "")</f>
        <v>#REF!</v>
      </c>
      <c r="AA38" s="46" t="e">
        <f>VLOOKUP('別紙様式2-3（個表） '!$G38,【参考】数式用!$P$4:$Q$54,2, FALSE)</f>
        <v>#N/A</v>
      </c>
      <c r="AB38" s="46" t="e">
        <f>VLOOKUP('別紙様式2-3（個表） '!$G38,【参考】数式用!$P$4:$W$54,8, FALSE)</f>
        <v>#N/A</v>
      </c>
      <c r="AC38" s="46" t="e">
        <f>VLOOKUP('別紙様式2-3（個表） '!$G38,【参考】数式用!$P$4:$AD$54,15, FALSE)</f>
        <v>#N/A</v>
      </c>
      <c r="AD38" s="46" t="str">
        <f t="shared" si="0"/>
        <v/>
      </c>
      <c r="AE38" s="46" t="str">
        <f t="shared" si="1"/>
        <v/>
      </c>
      <c r="AF38" s="46" t="str">
        <f t="shared" si="2"/>
        <v/>
      </c>
      <c r="AG38" s="46" t="str">
        <f>IF(G38="", "", VLOOKUP(G38,【参考】数式用!$A$4:$M$54,13,FALSE))</f>
        <v/>
      </c>
      <c r="AH38" s="46" t="str">
        <f t="shared" si="3"/>
        <v>―</v>
      </c>
      <c r="AO38"/>
      <c r="AV38"/>
    </row>
    <row r="39" spans="1:48" ht="45" customHeight="1">
      <c r="A39" s="113">
        <f t="shared" si="5"/>
        <v>25</v>
      </c>
      <c r="B39" s="114" t="str">
        <f>IF(基本情報入力シート!B74="","",基本情報入力シート!B74)</f>
        <v/>
      </c>
      <c r="C39" s="115" t="str">
        <f>IF(基本情報入力シート!L74="","",基本情報入力シート!L74)</f>
        <v/>
      </c>
      <c r="D39" s="115" t="str">
        <f>IF(基本情報入力シート!Q74="","",基本情報入力シート!Q74)</f>
        <v/>
      </c>
      <c r="E39" s="115" t="str">
        <f>IF(基本情報入力シート!V74="","",基本情報入力シート!V74)</f>
        <v/>
      </c>
      <c r="F39" s="115" t="str">
        <f>IF(基本情報入力シート!W74="","",基本情報入力シート!W74)</f>
        <v/>
      </c>
      <c r="G39" s="115" t="str">
        <f>IF(基本情報入力シート!Z74="","",基本情報入力シート!Z74)</f>
        <v/>
      </c>
      <c r="H39" s="211" t="str">
        <f>IF(基本情報入力シート!AD74="","",基本情報入力シート!AD74)</f>
        <v/>
      </c>
      <c r="I39" s="330" t="str">
        <f>IF(基本情報入力シート!AE74="","",基本情報入力シート!AE74)</f>
        <v/>
      </c>
      <c r="J39" s="427"/>
      <c r="K39" s="426"/>
      <c r="L39" s="426"/>
      <c r="M39" s="331" t="str">
        <f>IF(G39="", "", VLOOKUP(AF39,【参考】数式用!$AZ$3:$BA$6, 2, FALSE))</f>
        <v/>
      </c>
      <c r="N39" s="332" t="str">
        <f>IF(G39="","",VLOOKUP(G39,【参考】数式用!$A$4:$L$54,MATCH('別紙様式2-3（個表） '!M39,【参考】数式用!$J$3:$L$3,0)+9,FALSE))</f>
        <v/>
      </c>
      <c r="O39" s="430" t="s">
        <v>197</v>
      </c>
      <c r="P39" s="333" t="str">
        <f t="shared" si="4"/>
        <v>未入力あり</v>
      </c>
      <c r="Q39" s="253" t="str">
        <f>IFERROR(IF(P39="未入力あり","",ROUNDDOWN(ROUNDDOWN($H39*$I39,0)*VLOOKUP($G39,【参考】数式用!$A$4:$E$54,3, FALSE),0)),"")</f>
        <v/>
      </c>
      <c r="R39" s="253" t="str">
        <f>IF(AD39="×", 0,IF(P39="未入力あり","",ROUNDDOWN(ROUNDDOWN($H39*$I39,0)*VLOOKUP($G39,【参考】数式用!$A$4:$E$54,4,FALSE),0)))</f>
        <v/>
      </c>
      <c r="S39" s="334" t="str">
        <f>IF(AE39="×", 0,IF(P39="未入力あり","",ROUNDDOWN(ROUNDDOWN($H39*$I39,0)*VLOOKUP($G39,【参考】数式用!$A$4:$E$54,5, FALSE),0)))</f>
        <v/>
      </c>
      <c r="T39"/>
      <c r="U39"/>
      <c r="V39"/>
      <c r="Z39" s="336" t="e">
        <f>IF(#REF!="○", F39, "")</f>
        <v>#REF!</v>
      </c>
      <c r="AA39" s="46" t="e">
        <f>VLOOKUP('別紙様式2-3（個表） '!$G39,【参考】数式用!$P$4:$Q$54,2, FALSE)</f>
        <v>#N/A</v>
      </c>
      <c r="AB39" s="46" t="e">
        <f>VLOOKUP('別紙様式2-3（個表） '!$G39,【参考】数式用!$P$4:$W$54,8, FALSE)</f>
        <v>#N/A</v>
      </c>
      <c r="AC39" s="46" t="e">
        <f>VLOOKUP('別紙様式2-3（個表） '!$G39,【参考】数式用!$P$4:$AD$54,15, FALSE)</f>
        <v>#N/A</v>
      </c>
      <c r="AD39" s="46" t="str">
        <f t="shared" si="0"/>
        <v/>
      </c>
      <c r="AE39" s="46" t="str">
        <f t="shared" si="1"/>
        <v/>
      </c>
      <c r="AF39" s="46" t="str">
        <f t="shared" si="2"/>
        <v/>
      </c>
      <c r="AG39" s="46" t="str">
        <f>IF(G39="", "", VLOOKUP(G39,【参考】数式用!$A$4:$M$54,13,FALSE))</f>
        <v/>
      </c>
      <c r="AH39" s="46" t="str">
        <f t="shared" si="3"/>
        <v>―</v>
      </c>
      <c r="AO39"/>
      <c r="AV39"/>
    </row>
    <row r="40" spans="1:48" ht="45" customHeight="1">
      <c r="A40" s="113">
        <f t="shared" si="5"/>
        <v>26</v>
      </c>
      <c r="B40" s="114" t="str">
        <f>IF(基本情報入力シート!B75="","",基本情報入力シート!B75)</f>
        <v/>
      </c>
      <c r="C40" s="115" t="str">
        <f>IF(基本情報入力シート!L75="","",基本情報入力シート!L75)</f>
        <v/>
      </c>
      <c r="D40" s="115" t="str">
        <f>IF(基本情報入力シート!Q75="","",基本情報入力シート!Q75)</f>
        <v/>
      </c>
      <c r="E40" s="115" t="str">
        <f>IF(基本情報入力シート!V75="","",基本情報入力シート!V75)</f>
        <v/>
      </c>
      <c r="F40" s="115" t="str">
        <f>IF(基本情報入力シート!W75="","",基本情報入力シート!W75)</f>
        <v/>
      </c>
      <c r="G40" s="115" t="str">
        <f>IF(基本情報入力シート!Z75="","",基本情報入力シート!Z75)</f>
        <v/>
      </c>
      <c r="H40" s="211" t="str">
        <f>IF(基本情報入力シート!AD75="","",基本情報入力シート!AD75)</f>
        <v/>
      </c>
      <c r="I40" s="330" t="str">
        <f>IF(基本情報入力シート!AE75="","",基本情報入力シート!AE75)</f>
        <v/>
      </c>
      <c r="J40" s="427"/>
      <c r="K40" s="426"/>
      <c r="L40" s="426"/>
      <c r="M40" s="331" t="str">
        <f>IF(G40="", "", VLOOKUP(AF40,【参考】数式用!$AZ$3:$BA$6, 2, FALSE))</f>
        <v/>
      </c>
      <c r="N40" s="332" t="str">
        <f>IF(G40="","",VLOOKUP(G40,【参考】数式用!$A$4:$L$54,MATCH('別紙様式2-3（個表） '!M40,【参考】数式用!$J$3:$L$3,0)+9,FALSE))</f>
        <v/>
      </c>
      <c r="O40" s="429" t="s">
        <v>197</v>
      </c>
      <c r="P40" s="333" t="str">
        <f t="shared" si="4"/>
        <v>未入力あり</v>
      </c>
      <c r="Q40" s="253" t="str">
        <f>IFERROR(IF(P40="未入力あり","",ROUNDDOWN(ROUNDDOWN($H40*$I40,0)*VLOOKUP($G40,【参考】数式用!$A$4:$E$54,3, FALSE),0)),"")</f>
        <v/>
      </c>
      <c r="R40" s="253" t="str">
        <f>IF(AD40="×", 0,IF(P40="未入力あり","",ROUNDDOWN(ROUNDDOWN($H40*$I40,0)*VLOOKUP($G40,【参考】数式用!$A$4:$E$54,4,FALSE),0)))</f>
        <v/>
      </c>
      <c r="S40" s="334" t="str">
        <f>IF(AE40="×", 0,IF(P40="未入力あり","",ROUNDDOWN(ROUNDDOWN($H40*$I40,0)*VLOOKUP($G40,【参考】数式用!$A$4:$E$54,5, FALSE),0)))</f>
        <v/>
      </c>
      <c r="T40"/>
      <c r="U40"/>
      <c r="V40"/>
      <c r="Z40" s="336" t="e">
        <f>IF(#REF!="○", F40, "")</f>
        <v>#REF!</v>
      </c>
      <c r="AA40" s="46" t="e">
        <f>VLOOKUP('別紙様式2-3（個表） '!$G40,【参考】数式用!$P$4:$Q$54,2, FALSE)</f>
        <v>#N/A</v>
      </c>
      <c r="AB40" s="46" t="e">
        <f>VLOOKUP('別紙様式2-3（個表） '!$G40,【参考】数式用!$P$4:$W$54,8, FALSE)</f>
        <v>#N/A</v>
      </c>
      <c r="AC40" s="46" t="e">
        <f>VLOOKUP('別紙様式2-3（個表） '!$G40,【参考】数式用!$P$4:$AD$54,15, FALSE)</f>
        <v>#N/A</v>
      </c>
      <c r="AD40" s="46" t="str">
        <f t="shared" si="0"/>
        <v/>
      </c>
      <c r="AE40" s="46" t="str">
        <f t="shared" si="1"/>
        <v/>
      </c>
      <c r="AF40" s="46" t="str">
        <f t="shared" si="2"/>
        <v/>
      </c>
      <c r="AG40" s="46" t="str">
        <f>IF(G40="", "", VLOOKUP(G40,【参考】数式用!$A$4:$M$54,13,FALSE))</f>
        <v/>
      </c>
      <c r="AH40" s="46" t="str">
        <f t="shared" si="3"/>
        <v>―</v>
      </c>
      <c r="AO40"/>
      <c r="AV40"/>
    </row>
    <row r="41" spans="1:48" ht="45" customHeight="1">
      <c r="A41" s="113">
        <f t="shared" si="5"/>
        <v>27</v>
      </c>
      <c r="B41" s="114" t="str">
        <f>IF(基本情報入力シート!B76="","",基本情報入力シート!B76)</f>
        <v/>
      </c>
      <c r="C41" s="115" t="str">
        <f>IF(基本情報入力シート!L76="","",基本情報入力シート!L76)</f>
        <v/>
      </c>
      <c r="D41" s="115" t="str">
        <f>IF(基本情報入力シート!Q76="","",基本情報入力シート!Q76)</f>
        <v/>
      </c>
      <c r="E41" s="115" t="str">
        <f>IF(基本情報入力シート!V76="","",基本情報入力シート!V76)</f>
        <v/>
      </c>
      <c r="F41" s="115" t="str">
        <f>IF(基本情報入力シート!W76="","",基本情報入力シート!W76)</f>
        <v/>
      </c>
      <c r="G41" s="115" t="str">
        <f>IF(基本情報入力シート!Z76="","",基本情報入力シート!Z76)</f>
        <v/>
      </c>
      <c r="H41" s="211" t="str">
        <f>IF(基本情報入力シート!AD76="","",基本情報入力シート!AD76)</f>
        <v/>
      </c>
      <c r="I41" s="330" t="str">
        <f>IF(基本情報入力シート!AE76="","",基本情報入力シート!AE76)</f>
        <v/>
      </c>
      <c r="J41" s="427"/>
      <c r="K41" s="426"/>
      <c r="L41" s="426"/>
      <c r="M41" s="331" t="str">
        <f>IF(G41="", "", VLOOKUP(AF41,【参考】数式用!$AZ$3:$BA$6, 2, FALSE))</f>
        <v/>
      </c>
      <c r="N41" s="332" t="str">
        <f>IF(G41="","",VLOOKUP(G41,【参考】数式用!$A$4:$L$54,MATCH('別紙様式2-3（個表） '!M41,【参考】数式用!$J$3:$L$3,0)+9,FALSE))</f>
        <v/>
      </c>
      <c r="O41" s="430" t="s">
        <v>197</v>
      </c>
      <c r="P41" s="333" t="str">
        <f t="shared" si="4"/>
        <v>未入力あり</v>
      </c>
      <c r="Q41" s="253" t="str">
        <f>IFERROR(IF(P41="未入力あり","",ROUNDDOWN(ROUNDDOWN($H41*$I41,0)*VLOOKUP($G41,【参考】数式用!$A$4:$E$54,3, FALSE),0)),"")</f>
        <v/>
      </c>
      <c r="R41" s="253" t="str">
        <f>IF(AD41="×", 0,IF(P41="未入力あり","",ROUNDDOWN(ROUNDDOWN($H41*$I41,0)*VLOOKUP($G41,【参考】数式用!$A$4:$E$54,4,FALSE),0)))</f>
        <v/>
      </c>
      <c r="S41" s="334" t="str">
        <f>IF(AE41="×", 0,IF(P41="未入力あり","",ROUNDDOWN(ROUNDDOWN($H41*$I41,0)*VLOOKUP($G41,【参考】数式用!$A$4:$E$54,5, FALSE),0)))</f>
        <v/>
      </c>
      <c r="T41"/>
      <c r="U41"/>
      <c r="V41"/>
      <c r="Z41" s="336" t="e">
        <f>IF(#REF!="○", F41, "")</f>
        <v>#REF!</v>
      </c>
      <c r="AA41" s="46" t="e">
        <f>VLOOKUP('別紙様式2-3（個表） '!$G41,【参考】数式用!$P$4:$Q$54,2, FALSE)</f>
        <v>#N/A</v>
      </c>
      <c r="AB41" s="46" t="e">
        <f>VLOOKUP('別紙様式2-3（個表） '!$G41,【参考】数式用!$P$4:$W$54,8, FALSE)</f>
        <v>#N/A</v>
      </c>
      <c r="AC41" s="46" t="e">
        <f>VLOOKUP('別紙様式2-3（個表） '!$G41,【参考】数式用!$P$4:$AD$54,15, FALSE)</f>
        <v>#N/A</v>
      </c>
      <c r="AD41" s="46" t="str">
        <f t="shared" si="0"/>
        <v/>
      </c>
      <c r="AE41" s="46" t="str">
        <f t="shared" si="1"/>
        <v/>
      </c>
      <c r="AF41" s="46" t="str">
        <f t="shared" si="2"/>
        <v/>
      </c>
      <c r="AG41" s="46" t="str">
        <f>IF(G41="", "", VLOOKUP(G41,【参考】数式用!$A$4:$M$54,13,FALSE))</f>
        <v/>
      </c>
      <c r="AH41" s="46" t="str">
        <f t="shared" si="3"/>
        <v>―</v>
      </c>
      <c r="AO41"/>
      <c r="AV41"/>
    </row>
    <row r="42" spans="1:48" ht="45" customHeight="1">
      <c r="A42" s="113">
        <f t="shared" si="5"/>
        <v>28</v>
      </c>
      <c r="B42" s="114" t="str">
        <f>IF(基本情報入力シート!B77="","",基本情報入力シート!B77)</f>
        <v/>
      </c>
      <c r="C42" s="115" t="str">
        <f>IF(基本情報入力シート!L77="","",基本情報入力シート!L77)</f>
        <v/>
      </c>
      <c r="D42" s="115" t="str">
        <f>IF(基本情報入力シート!Q77="","",基本情報入力シート!Q77)</f>
        <v/>
      </c>
      <c r="E42" s="115" t="str">
        <f>IF(基本情報入力シート!V77="","",基本情報入力シート!V77)</f>
        <v/>
      </c>
      <c r="F42" s="115" t="str">
        <f>IF(基本情報入力シート!W77="","",基本情報入力シート!W77)</f>
        <v/>
      </c>
      <c r="G42" s="115" t="str">
        <f>IF(基本情報入力シート!Z77="","",基本情報入力シート!Z77)</f>
        <v/>
      </c>
      <c r="H42" s="211" t="str">
        <f>IF(基本情報入力シート!AD77="","",基本情報入力シート!AD77)</f>
        <v/>
      </c>
      <c r="I42" s="330" t="str">
        <f>IF(基本情報入力シート!AE77="","",基本情報入力シート!AE77)</f>
        <v/>
      </c>
      <c r="J42" s="427"/>
      <c r="K42" s="426"/>
      <c r="L42" s="426"/>
      <c r="M42" s="331" t="str">
        <f>IF(G42="", "", VLOOKUP(AF42,【参考】数式用!$AZ$3:$BA$6, 2, FALSE))</f>
        <v/>
      </c>
      <c r="N42" s="332" t="str">
        <f>IF(G42="","",VLOOKUP(G42,【参考】数式用!$A$4:$L$54,MATCH('別紙様式2-3（個表） '!M42,【参考】数式用!$J$3:$L$3,0)+9,FALSE))</f>
        <v/>
      </c>
      <c r="O42" s="429" t="s">
        <v>197</v>
      </c>
      <c r="P42" s="333" t="str">
        <f t="shared" si="4"/>
        <v>未入力あり</v>
      </c>
      <c r="Q42" s="253" t="str">
        <f>IFERROR(IF(P42="未入力あり","",ROUNDDOWN(ROUNDDOWN($H42*$I42,0)*VLOOKUP($G42,【参考】数式用!$A$4:$E$54,3, FALSE),0)),"")</f>
        <v/>
      </c>
      <c r="R42" s="253" t="str">
        <f>IF(AD42="×", 0,IF(P42="未入力あり","",ROUNDDOWN(ROUNDDOWN($H42*$I42,0)*VLOOKUP($G42,【参考】数式用!$A$4:$E$54,4,FALSE),0)))</f>
        <v/>
      </c>
      <c r="S42" s="334" t="str">
        <f>IF(AE42="×", 0,IF(P42="未入力あり","",ROUNDDOWN(ROUNDDOWN($H42*$I42,0)*VLOOKUP($G42,【参考】数式用!$A$4:$E$54,5, FALSE),0)))</f>
        <v/>
      </c>
      <c r="T42"/>
      <c r="U42"/>
      <c r="V42"/>
      <c r="Z42" s="336" t="e">
        <f>IF(#REF!="○", F42, "")</f>
        <v>#REF!</v>
      </c>
      <c r="AA42" s="46" t="e">
        <f>VLOOKUP('別紙様式2-3（個表） '!$G42,【参考】数式用!$P$4:$Q$54,2, FALSE)</f>
        <v>#N/A</v>
      </c>
      <c r="AB42" s="46" t="e">
        <f>VLOOKUP('別紙様式2-3（個表） '!$G42,【参考】数式用!$P$4:$W$54,8, FALSE)</f>
        <v>#N/A</v>
      </c>
      <c r="AC42" s="46" t="e">
        <f>VLOOKUP('別紙様式2-3（個表） '!$G42,【参考】数式用!$P$4:$AD$54,15, FALSE)</f>
        <v>#N/A</v>
      </c>
      <c r="AD42" s="46" t="str">
        <f t="shared" si="0"/>
        <v/>
      </c>
      <c r="AE42" s="46" t="str">
        <f t="shared" si="1"/>
        <v/>
      </c>
      <c r="AF42" s="46" t="str">
        <f t="shared" si="2"/>
        <v/>
      </c>
      <c r="AG42" s="46" t="str">
        <f>IF(G42="", "", VLOOKUP(G42,【参考】数式用!$A$4:$M$54,13,FALSE))</f>
        <v/>
      </c>
      <c r="AH42" s="46" t="str">
        <f t="shared" si="3"/>
        <v>―</v>
      </c>
      <c r="AO42"/>
      <c r="AV42"/>
    </row>
    <row r="43" spans="1:48" ht="45" customHeight="1">
      <c r="A43" s="113">
        <f t="shared" si="5"/>
        <v>29</v>
      </c>
      <c r="B43" s="114" t="str">
        <f>IF(基本情報入力シート!B78="","",基本情報入力シート!B78)</f>
        <v/>
      </c>
      <c r="C43" s="115" t="str">
        <f>IF(基本情報入力シート!L78="","",基本情報入力シート!L78)</f>
        <v/>
      </c>
      <c r="D43" s="115" t="str">
        <f>IF(基本情報入力シート!Q78="","",基本情報入力シート!Q78)</f>
        <v/>
      </c>
      <c r="E43" s="115" t="str">
        <f>IF(基本情報入力シート!V78="","",基本情報入力シート!V78)</f>
        <v/>
      </c>
      <c r="F43" s="115" t="str">
        <f>IF(基本情報入力シート!W78="","",基本情報入力シート!W78)</f>
        <v/>
      </c>
      <c r="G43" s="115" t="str">
        <f>IF(基本情報入力シート!Z78="","",基本情報入力シート!Z78)</f>
        <v/>
      </c>
      <c r="H43" s="211" t="str">
        <f>IF(基本情報入力シート!AD78="","",基本情報入力シート!AD78)</f>
        <v/>
      </c>
      <c r="I43" s="330" t="str">
        <f>IF(基本情報入力シート!AE78="","",基本情報入力シート!AE78)</f>
        <v/>
      </c>
      <c r="J43" s="427"/>
      <c r="K43" s="428"/>
      <c r="L43" s="426"/>
      <c r="M43" s="331" t="str">
        <f>IF(G43="", "", VLOOKUP(AF43,【参考】数式用!$AZ$3:$BA$6, 2, FALSE))</f>
        <v/>
      </c>
      <c r="N43" s="332" t="str">
        <f>IF(G43="","",VLOOKUP(G43,【参考】数式用!$A$4:$L$54,MATCH('別紙様式2-3（個表） '!M43,【参考】数式用!$J$3:$L$3,0)+9,FALSE))</f>
        <v/>
      </c>
      <c r="O43" s="430" t="s">
        <v>197</v>
      </c>
      <c r="P43" s="333" t="str">
        <f t="shared" si="4"/>
        <v>未入力あり</v>
      </c>
      <c r="Q43" s="253" t="str">
        <f>IFERROR(IF(P43="未入力あり","",ROUNDDOWN(ROUNDDOWN($H43*$I43,0)*VLOOKUP($G43,【参考】数式用!$A$4:$E$54,3, FALSE),0)),"")</f>
        <v/>
      </c>
      <c r="R43" s="253" t="str">
        <f>IF(AD43="×", 0,IF(P43="未入力あり","",ROUNDDOWN(ROUNDDOWN($H43*$I43,0)*VLOOKUP($G43,【参考】数式用!$A$4:$E$54,4,FALSE),0)))</f>
        <v/>
      </c>
      <c r="S43" s="334" t="str">
        <f>IF(AE43="×", 0,IF(P43="未入力あり","",ROUNDDOWN(ROUNDDOWN($H43*$I43,0)*VLOOKUP($G43,【参考】数式用!$A$4:$E$54,5, FALSE),0)))</f>
        <v/>
      </c>
      <c r="T43"/>
      <c r="U43"/>
      <c r="V43"/>
      <c r="Z43" s="336" t="e">
        <f>IF(#REF!="○", F43, "")</f>
        <v>#REF!</v>
      </c>
      <c r="AA43" s="46" t="e">
        <f>VLOOKUP('別紙様式2-3（個表） '!$G43,【参考】数式用!$P$4:$Q$54,2, FALSE)</f>
        <v>#N/A</v>
      </c>
      <c r="AB43" s="46" t="e">
        <f>VLOOKUP('別紙様式2-3（個表） '!$G43,【参考】数式用!$P$4:$W$54,8, FALSE)</f>
        <v>#N/A</v>
      </c>
      <c r="AC43" s="46" t="e">
        <f>VLOOKUP('別紙様式2-3（個表） '!$G43,【参考】数式用!$P$4:$AD$54,15, FALSE)</f>
        <v>#N/A</v>
      </c>
      <c r="AD43" s="46" t="str">
        <f t="shared" si="0"/>
        <v/>
      </c>
      <c r="AE43" s="46" t="str">
        <f t="shared" si="1"/>
        <v/>
      </c>
      <c r="AF43" s="46" t="str">
        <f t="shared" si="2"/>
        <v/>
      </c>
      <c r="AG43" s="46" t="str">
        <f>IF(G43="", "", VLOOKUP(G43,【参考】数式用!$A$4:$M$54,13,FALSE))</f>
        <v/>
      </c>
      <c r="AH43" s="46" t="str">
        <f t="shared" si="3"/>
        <v>―</v>
      </c>
      <c r="AO43"/>
      <c r="AV43"/>
    </row>
    <row r="44" spans="1:48" ht="45" customHeight="1">
      <c r="A44" s="113">
        <f t="shared" si="5"/>
        <v>30</v>
      </c>
      <c r="B44" s="114" t="str">
        <f>IF(基本情報入力シート!B79="","",基本情報入力シート!B79)</f>
        <v/>
      </c>
      <c r="C44" s="115" t="str">
        <f>IF(基本情報入力シート!L79="","",基本情報入力シート!L79)</f>
        <v/>
      </c>
      <c r="D44" s="115" t="str">
        <f>IF(基本情報入力シート!Q79="","",基本情報入力シート!Q79)</f>
        <v/>
      </c>
      <c r="E44" s="115" t="str">
        <f>IF(基本情報入力シート!V79="","",基本情報入力シート!V79)</f>
        <v/>
      </c>
      <c r="F44" s="115" t="str">
        <f>IF(基本情報入力シート!W79="","",基本情報入力シート!W79)</f>
        <v/>
      </c>
      <c r="G44" s="115" t="str">
        <f>IF(基本情報入力シート!Z79="","",基本情報入力シート!Z79)</f>
        <v/>
      </c>
      <c r="H44" s="211" t="str">
        <f>IF(基本情報入力シート!AD79="","",基本情報入力シート!AD79)</f>
        <v/>
      </c>
      <c r="I44" s="330" t="str">
        <f>IF(基本情報入力シート!AE79="","",基本情報入力シート!AE79)</f>
        <v/>
      </c>
      <c r="J44" s="427"/>
      <c r="K44" s="428"/>
      <c r="L44" s="426"/>
      <c r="M44" s="331" t="str">
        <f>IF(G44="", "", VLOOKUP(AF44,【参考】数式用!$AZ$3:$BA$6, 2, FALSE))</f>
        <v/>
      </c>
      <c r="N44" s="332" t="str">
        <f>IF(G44="","",VLOOKUP(G44,【参考】数式用!$A$4:$L$54,MATCH('別紙様式2-3（個表） '!M44,【参考】数式用!$J$3:$L$3,0)+9,FALSE))</f>
        <v/>
      </c>
      <c r="O44" s="430" t="s">
        <v>197</v>
      </c>
      <c r="P44" s="333" t="str">
        <f t="shared" si="4"/>
        <v>未入力あり</v>
      </c>
      <c r="Q44" s="253" t="str">
        <f>IFERROR(IF(P44="未入力あり","",ROUNDDOWN(ROUNDDOWN($H44*$I44,0)*VLOOKUP($G44,【参考】数式用!$A$4:$E$54,3, FALSE),0)),"")</f>
        <v/>
      </c>
      <c r="R44" s="253" t="str">
        <f>IF(AD44="×", 0,IF(P44="未入力あり","",ROUNDDOWN(ROUNDDOWN($H44*$I44,0)*VLOOKUP($G44,【参考】数式用!$A$4:$E$54,4,FALSE),0)))</f>
        <v/>
      </c>
      <c r="S44" s="334" t="str">
        <f>IF(AE44="×", 0,IF(P44="未入力あり","",ROUNDDOWN(ROUNDDOWN($H44*$I44,0)*VLOOKUP($G44,【参考】数式用!$A$4:$E$54,5, FALSE),0)))</f>
        <v/>
      </c>
      <c r="T44"/>
      <c r="U44"/>
      <c r="V44"/>
      <c r="Z44" s="336" t="e">
        <f>IF(#REF!="○", F44, "")</f>
        <v>#REF!</v>
      </c>
      <c r="AA44" s="46" t="e">
        <f>VLOOKUP('別紙様式2-3（個表） '!$G44,【参考】数式用!$P$4:$Q$54,2, FALSE)</f>
        <v>#N/A</v>
      </c>
      <c r="AB44" s="46" t="e">
        <f>VLOOKUP('別紙様式2-3（個表） '!$G44,【参考】数式用!$P$4:$W$54,8, FALSE)</f>
        <v>#N/A</v>
      </c>
      <c r="AC44" s="46" t="e">
        <f>VLOOKUP('別紙様式2-3（個表） '!$G44,【参考】数式用!$P$4:$AD$54,15, FALSE)</f>
        <v>#N/A</v>
      </c>
      <c r="AD44" s="46" t="str">
        <f t="shared" si="0"/>
        <v/>
      </c>
      <c r="AE44" s="46" t="str">
        <f t="shared" si="1"/>
        <v/>
      </c>
      <c r="AF44" s="46" t="str">
        <f t="shared" si="2"/>
        <v/>
      </c>
      <c r="AG44" s="46" t="str">
        <f>IF(G44="", "", VLOOKUP(G44,【参考】数式用!$A$4:$M$54,13,FALSE))</f>
        <v/>
      </c>
      <c r="AH44" s="46" t="str">
        <f t="shared" si="3"/>
        <v>―</v>
      </c>
      <c r="AO44"/>
      <c r="AV44"/>
    </row>
    <row r="45" spans="1:48" ht="45" customHeight="1">
      <c r="A45" s="113">
        <f t="shared" si="5"/>
        <v>31</v>
      </c>
      <c r="B45" s="114" t="str">
        <f>IF(基本情報入力シート!B80="","",基本情報入力シート!B80)</f>
        <v/>
      </c>
      <c r="C45" s="115" t="str">
        <f>IF(基本情報入力シート!L80="","",基本情報入力シート!L80)</f>
        <v/>
      </c>
      <c r="D45" s="115" t="str">
        <f>IF(基本情報入力シート!Q80="","",基本情報入力シート!Q80)</f>
        <v/>
      </c>
      <c r="E45" s="115" t="str">
        <f>IF(基本情報入力シート!V80="","",基本情報入力シート!V80)</f>
        <v/>
      </c>
      <c r="F45" s="115" t="str">
        <f>IF(基本情報入力シート!W80="","",基本情報入力シート!W80)</f>
        <v/>
      </c>
      <c r="G45" s="115" t="str">
        <f>IF(基本情報入力シート!Z80="","",基本情報入力シート!Z80)</f>
        <v/>
      </c>
      <c r="H45" s="211" t="str">
        <f>IF(基本情報入力シート!AD80="","",基本情報入力シート!AD80)</f>
        <v/>
      </c>
      <c r="I45" s="330" t="str">
        <f>IF(基本情報入力シート!AE80="","",基本情報入力シート!AE80)</f>
        <v/>
      </c>
      <c r="J45" s="427"/>
      <c r="K45" s="426"/>
      <c r="L45" s="426"/>
      <c r="M45" s="331" t="str">
        <f>IF(G45="", "", VLOOKUP(AF45,【参考】数式用!$AZ$3:$BA$6, 2, FALSE))</f>
        <v/>
      </c>
      <c r="N45" s="332" t="str">
        <f>IF(G45="","",VLOOKUP(G45,【参考】数式用!$A$4:$L$54,MATCH('別紙様式2-3（個表） '!M45,【参考】数式用!$J$3:$L$3,0)+9,FALSE))</f>
        <v/>
      </c>
      <c r="O45" s="429" t="s">
        <v>197</v>
      </c>
      <c r="P45" s="333" t="str">
        <f t="shared" si="4"/>
        <v>未入力あり</v>
      </c>
      <c r="Q45" s="253" t="str">
        <f>IFERROR(IF(P45="未入力あり","",ROUNDDOWN(ROUNDDOWN($H45*$I45,0)*VLOOKUP($G45,【参考】数式用!$A$4:$E$54,3, FALSE),0)),"")</f>
        <v/>
      </c>
      <c r="R45" s="253" t="str">
        <f>IF(AD45="×", 0,IF(P45="未入力あり","",ROUNDDOWN(ROUNDDOWN($H45*$I45,0)*VLOOKUP($G45,【参考】数式用!$A$4:$E$54,4,FALSE),0)))</f>
        <v/>
      </c>
      <c r="S45" s="334" t="str">
        <f>IF(AE45="×", 0,IF(P45="未入力あり","",ROUNDDOWN(ROUNDDOWN($H45*$I45,0)*VLOOKUP($G45,【参考】数式用!$A$4:$E$54,5, FALSE),0)))</f>
        <v/>
      </c>
      <c r="T45"/>
      <c r="U45"/>
      <c r="V45"/>
      <c r="Z45" s="336" t="e">
        <f>IF(#REF!="○", F45, "")</f>
        <v>#REF!</v>
      </c>
      <c r="AA45" s="46" t="e">
        <f>VLOOKUP('別紙様式2-3（個表） '!$G45,【参考】数式用!$P$4:$Q$54,2, FALSE)</f>
        <v>#N/A</v>
      </c>
      <c r="AB45" s="46" t="e">
        <f>VLOOKUP('別紙様式2-3（個表） '!$G45,【参考】数式用!$P$4:$W$54,8, FALSE)</f>
        <v>#N/A</v>
      </c>
      <c r="AC45" s="46" t="e">
        <f>VLOOKUP('別紙様式2-3（個表） '!$G45,【参考】数式用!$P$4:$AD$54,15, FALSE)</f>
        <v>#N/A</v>
      </c>
      <c r="AD45" s="46" t="str">
        <f t="shared" si="0"/>
        <v/>
      </c>
      <c r="AE45" s="46" t="str">
        <f t="shared" si="1"/>
        <v/>
      </c>
      <c r="AF45" s="46" t="str">
        <f t="shared" si="2"/>
        <v/>
      </c>
      <c r="AG45" s="46" t="str">
        <f>IF(G45="", "", VLOOKUP(G45,【参考】数式用!$A$4:$M$54,13,FALSE))</f>
        <v/>
      </c>
      <c r="AH45" s="46" t="str">
        <f t="shared" si="3"/>
        <v>―</v>
      </c>
      <c r="AO45"/>
      <c r="AV45"/>
    </row>
    <row r="46" spans="1:48" ht="45" customHeight="1">
      <c r="A46" s="113">
        <f t="shared" si="5"/>
        <v>32</v>
      </c>
      <c r="B46" s="114" t="str">
        <f>IF(基本情報入力シート!B81="","",基本情報入力シート!B81)</f>
        <v/>
      </c>
      <c r="C46" s="115" t="str">
        <f>IF(基本情報入力シート!L81="","",基本情報入力シート!L81)</f>
        <v/>
      </c>
      <c r="D46" s="115" t="str">
        <f>IF(基本情報入力シート!Q81="","",基本情報入力シート!Q81)</f>
        <v/>
      </c>
      <c r="E46" s="115" t="str">
        <f>IF(基本情報入力シート!V81="","",基本情報入力シート!V81)</f>
        <v/>
      </c>
      <c r="F46" s="115" t="str">
        <f>IF(基本情報入力シート!W81="","",基本情報入力シート!W81)</f>
        <v/>
      </c>
      <c r="G46" s="115" t="str">
        <f>IF(基本情報入力シート!Z81="","",基本情報入力シート!Z81)</f>
        <v/>
      </c>
      <c r="H46" s="211" t="str">
        <f>IF(基本情報入力シート!AD81="","",基本情報入力シート!AD81)</f>
        <v/>
      </c>
      <c r="I46" s="330" t="str">
        <f>IF(基本情報入力シート!AE81="","",基本情報入力シート!AE81)</f>
        <v/>
      </c>
      <c r="J46" s="427"/>
      <c r="K46" s="426"/>
      <c r="L46" s="426"/>
      <c r="M46" s="331" t="str">
        <f>IF(G46="", "", VLOOKUP(AF46,【参考】数式用!$AZ$3:$BA$6, 2, FALSE))</f>
        <v/>
      </c>
      <c r="N46" s="332" t="str">
        <f>IF(G46="","",VLOOKUP(G46,【参考】数式用!$A$4:$L$54,MATCH('別紙様式2-3（個表） '!M46,【参考】数式用!$J$3:$L$3,0)+9,FALSE))</f>
        <v/>
      </c>
      <c r="O46" s="430" t="s">
        <v>197</v>
      </c>
      <c r="P46" s="333" t="str">
        <f t="shared" si="4"/>
        <v>未入力あり</v>
      </c>
      <c r="Q46" s="253" t="str">
        <f>IFERROR(IF(P46="未入力あり","",ROUNDDOWN(ROUNDDOWN($H46*$I46,0)*VLOOKUP($G46,【参考】数式用!$A$4:$E$54,3, FALSE),0)),"")</f>
        <v/>
      </c>
      <c r="R46" s="253" t="str">
        <f>IF(AD46="×", 0,IF(P46="未入力あり","",ROUNDDOWN(ROUNDDOWN($H46*$I46,0)*VLOOKUP($G46,【参考】数式用!$A$4:$E$54,4,FALSE),0)))</f>
        <v/>
      </c>
      <c r="S46" s="334" t="str">
        <f>IF(AE46="×", 0,IF(P46="未入力あり","",ROUNDDOWN(ROUNDDOWN($H46*$I46,0)*VLOOKUP($G46,【参考】数式用!$A$4:$E$54,5, FALSE),0)))</f>
        <v/>
      </c>
      <c r="T46"/>
      <c r="U46"/>
      <c r="V46"/>
      <c r="Z46" s="336" t="e">
        <f>IF(#REF!="○", F46, "")</f>
        <v>#REF!</v>
      </c>
      <c r="AA46" s="46" t="e">
        <f>VLOOKUP('別紙様式2-3（個表） '!$G46,【参考】数式用!$P$4:$Q$54,2, FALSE)</f>
        <v>#N/A</v>
      </c>
      <c r="AB46" s="46" t="e">
        <f>VLOOKUP('別紙様式2-3（個表） '!$G46,【参考】数式用!$P$4:$W$54,8, FALSE)</f>
        <v>#N/A</v>
      </c>
      <c r="AC46" s="46" t="e">
        <f>VLOOKUP('別紙様式2-3（個表） '!$G46,【参考】数式用!$P$4:$AD$54,15, FALSE)</f>
        <v>#N/A</v>
      </c>
      <c r="AD46" s="46" t="str">
        <f t="shared" si="0"/>
        <v/>
      </c>
      <c r="AE46" s="46" t="str">
        <f t="shared" si="1"/>
        <v/>
      </c>
      <c r="AF46" s="46" t="str">
        <f t="shared" si="2"/>
        <v/>
      </c>
      <c r="AG46" s="46" t="str">
        <f>IF(G46="", "", VLOOKUP(G46,【参考】数式用!$A$4:$M$54,13,FALSE))</f>
        <v/>
      </c>
      <c r="AH46" s="46" t="str">
        <f t="shared" si="3"/>
        <v>―</v>
      </c>
      <c r="AO46"/>
      <c r="AV46"/>
    </row>
    <row r="47" spans="1:48" ht="45" customHeight="1">
      <c r="A47" s="113">
        <f t="shared" si="5"/>
        <v>33</v>
      </c>
      <c r="B47" s="114" t="str">
        <f>IF(基本情報入力シート!B82="","",基本情報入力シート!B82)</f>
        <v/>
      </c>
      <c r="C47" s="115" t="str">
        <f>IF(基本情報入力シート!L82="","",基本情報入力シート!L82)</f>
        <v/>
      </c>
      <c r="D47" s="115" t="str">
        <f>IF(基本情報入力シート!Q82="","",基本情報入力シート!Q82)</f>
        <v/>
      </c>
      <c r="E47" s="115" t="str">
        <f>IF(基本情報入力シート!V82="","",基本情報入力シート!V82)</f>
        <v/>
      </c>
      <c r="F47" s="115" t="str">
        <f>IF(基本情報入力シート!W82="","",基本情報入力シート!W82)</f>
        <v/>
      </c>
      <c r="G47" s="115" t="str">
        <f>IF(基本情報入力シート!Z82="","",基本情報入力シート!Z82)</f>
        <v/>
      </c>
      <c r="H47" s="211" t="str">
        <f>IF(基本情報入力シート!AD82="","",基本情報入力シート!AD82)</f>
        <v/>
      </c>
      <c r="I47" s="330" t="str">
        <f>IF(基本情報入力シート!AE82="","",基本情報入力シート!AE82)</f>
        <v/>
      </c>
      <c r="J47" s="427"/>
      <c r="K47" s="426"/>
      <c r="L47" s="426"/>
      <c r="M47" s="331" t="str">
        <f>IF(G47="", "", VLOOKUP(AF47,【参考】数式用!$AZ$3:$BA$6, 2, FALSE))</f>
        <v/>
      </c>
      <c r="N47" s="332" t="str">
        <f>IF(G47="","",VLOOKUP(G47,【参考】数式用!$A$4:$L$54,MATCH('別紙様式2-3（個表） '!M47,【参考】数式用!$J$3:$L$3,0)+9,FALSE))</f>
        <v/>
      </c>
      <c r="O47" s="430" t="s">
        <v>197</v>
      </c>
      <c r="P47" s="333" t="str">
        <f t="shared" si="4"/>
        <v>未入力あり</v>
      </c>
      <c r="Q47" s="253" t="str">
        <f>IFERROR(IF(P47="未入力あり","",ROUNDDOWN(ROUNDDOWN($H47*$I47,0)*VLOOKUP($G47,【参考】数式用!$A$4:$E$54,3, FALSE),0)),"")</f>
        <v/>
      </c>
      <c r="R47" s="253" t="str">
        <f>IF(AD47="×", 0,IF(P47="未入力あり","",ROUNDDOWN(ROUNDDOWN($H47*$I47,0)*VLOOKUP($G47,【参考】数式用!$A$4:$E$54,4,FALSE),0)))</f>
        <v/>
      </c>
      <c r="S47" s="334" t="str">
        <f>IF(AE47="×", 0,IF(P47="未入力あり","",ROUNDDOWN(ROUNDDOWN($H47*$I47,0)*VLOOKUP($G47,【参考】数式用!$A$4:$E$54,5, FALSE),0)))</f>
        <v/>
      </c>
      <c r="T47"/>
      <c r="U47"/>
      <c r="V47"/>
      <c r="Z47" s="336" t="e">
        <f>IF(#REF!="○", F47, "")</f>
        <v>#REF!</v>
      </c>
      <c r="AA47" s="46" t="e">
        <f>VLOOKUP('別紙様式2-3（個表） '!$G47,【参考】数式用!$P$4:$Q$54,2, FALSE)</f>
        <v>#N/A</v>
      </c>
      <c r="AB47" s="46" t="e">
        <f>VLOOKUP('別紙様式2-3（個表） '!$G47,【参考】数式用!$P$4:$W$54,8, FALSE)</f>
        <v>#N/A</v>
      </c>
      <c r="AC47" s="46" t="e">
        <f>VLOOKUP('別紙様式2-3（個表） '!$G47,【参考】数式用!$P$4:$AD$54,15, FALSE)</f>
        <v>#N/A</v>
      </c>
      <c r="AD47" s="46" t="str">
        <f t="shared" ref="AD47:AD78" si="6">IF(K47="", "", IF(OR(K47="要件を満たさない",K47="―"), "×","○"))</f>
        <v/>
      </c>
      <c r="AE47" s="46" t="str">
        <f t="shared" ref="AE47:AE78" si="7">IF(L47="", "", IF(OR(L47="要件を満たさない",L47="―"), "×","○"))</f>
        <v/>
      </c>
      <c r="AF47" s="46" t="str">
        <f t="shared" ref="AF47:AF78" si="8">IF(G47="","", "○"&amp;AD47&amp;AE47)</f>
        <v/>
      </c>
      <c r="AG47" s="46" t="str">
        <f>IF(G47="", "", VLOOKUP(G47,【参考】数式用!$A$4:$M$54,13,FALSE))</f>
        <v/>
      </c>
      <c r="AH47" s="46" t="str">
        <f t="shared" ref="AH47:AH78" si="9">IF(AND(AD47="×",L47="②の要件を満たしている"),"×","―")</f>
        <v>―</v>
      </c>
      <c r="AO47"/>
      <c r="AV47"/>
    </row>
    <row r="48" spans="1:48" ht="45" customHeight="1">
      <c r="A48" s="113">
        <f t="shared" si="5"/>
        <v>34</v>
      </c>
      <c r="B48" s="114" t="str">
        <f>IF(基本情報入力シート!B83="","",基本情報入力シート!B83)</f>
        <v/>
      </c>
      <c r="C48" s="115" t="str">
        <f>IF(基本情報入力シート!L83="","",基本情報入力シート!L83)</f>
        <v/>
      </c>
      <c r="D48" s="115" t="str">
        <f>IF(基本情報入力シート!Q83="","",基本情報入力シート!Q83)</f>
        <v/>
      </c>
      <c r="E48" s="115" t="str">
        <f>IF(基本情報入力シート!V83="","",基本情報入力シート!V83)</f>
        <v/>
      </c>
      <c r="F48" s="115" t="str">
        <f>IF(基本情報入力シート!W83="","",基本情報入力シート!W83)</f>
        <v/>
      </c>
      <c r="G48" s="115" t="str">
        <f>IF(基本情報入力シート!Z83="","",基本情報入力シート!Z83)</f>
        <v/>
      </c>
      <c r="H48" s="211" t="str">
        <f>IF(基本情報入力シート!AD83="","",基本情報入力シート!AD83)</f>
        <v/>
      </c>
      <c r="I48" s="330" t="str">
        <f>IF(基本情報入力シート!AE83="","",基本情報入力シート!AE83)</f>
        <v/>
      </c>
      <c r="J48" s="427"/>
      <c r="K48" s="426"/>
      <c r="L48" s="426"/>
      <c r="M48" s="331" t="str">
        <f>IF(G48="", "", VLOOKUP(AF48,【参考】数式用!$AZ$3:$BA$6, 2, FALSE))</f>
        <v/>
      </c>
      <c r="N48" s="332" t="str">
        <f>IF(G48="","",VLOOKUP(G48,【参考】数式用!$A$4:$L$54,MATCH('別紙様式2-3（個表） '!M48,【参考】数式用!$J$3:$L$3,0)+9,FALSE))</f>
        <v/>
      </c>
      <c r="O48" s="429" t="s">
        <v>197</v>
      </c>
      <c r="P48" s="333" t="str">
        <f t="shared" si="4"/>
        <v>未入力あり</v>
      </c>
      <c r="Q48" s="253" t="str">
        <f>IFERROR(IF(P48="未入力あり","",ROUNDDOWN(ROUNDDOWN($H48*$I48,0)*VLOOKUP($G48,【参考】数式用!$A$4:$E$54,3, FALSE),0)),"")</f>
        <v/>
      </c>
      <c r="R48" s="253" t="str">
        <f>IF(AD48="×", 0,IF(P48="未入力あり","",ROUNDDOWN(ROUNDDOWN($H48*$I48,0)*VLOOKUP($G48,【参考】数式用!$A$4:$E$54,4,FALSE),0)))</f>
        <v/>
      </c>
      <c r="S48" s="334" t="str">
        <f>IF(AE48="×", 0,IF(P48="未入力あり","",ROUNDDOWN(ROUNDDOWN($H48*$I48,0)*VLOOKUP($G48,【参考】数式用!$A$4:$E$54,5, FALSE),0)))</f>
        <v/>
      </c>
      <c r="T48"/>
      <c r="U48"/>
      <c r="V48"/>
      <c r="Z48" s="336" t="e">
        <f>IF(#REF!="○", F48, "")</f>
        <v>#REF!</v>
      </c>
      <c r="AA48" s="46" t="e">
        <f>VLOOKUP('別紙様式2-3（個表） '!$G48,【参考】数式用!$P$4:$Q$54,2, FALSE)</f>
        <v>#N/A</v>
      </c>
      <c r="AB48" s="46" t="e">
        <f>VLOOKUP('別紙様式2-3（個表） '!$G48,【参考】数式用!$P$4:$W$54,8, FALSE)</f>
        <v>#N/A</v>
      </c>
      <c r="AC48" s="46" t="e">
        <f>VLOOKUP('別紙様式2-3（個表） '!$G48,【参考】数式用!$P$4:$AD$54,15, FALSE)</f>
        <v>#N/A</v>
      </c>
      <c r="AD48" s="46" t="str">
        <f t="shared" si="6"/>
        <v/>
      </c>
      <c r="AE48" s="46" t="str">
        <f t="shared" si="7"/>
        <v/>
      </c>
      <c r="AF48" s="46" t="str">
        <f t="shared" si="8"/>
        <v/>
      </c>
      <c r="AG48" s="46" t="str">
        <f>IF(G48="", "", VLOOKUP(G48,【参考】数式用!$A$4:$M$54,13,FALSE))</f>
        <v/>
      </c>
      <c r="AH48" s="46" t="str">
        <f t="shared" si="9"/>
        <v>―</v>
      </c>
      <c r="AO48"/>
      <c r="AV48"/>
    </row>
    <row r="49" spans="1:48" ht="45" customHeight="1">
      <c r="A49" s="113">
        <f t="shared" si="5"/>
        <v>35</v>
      </c>
      <c r="B49" s="114" t="str">
        <f>IF(基本情報入力シート!B84="","",基本情報入力シート!B84)</f>
        <v/>
      </c>
      <c r="C49" s="115" t="str">
        <f>IF(基本情報入力シート!L84="","",基本情報入力シート!L84)</f>
        <v/>
      </c>
      <c r="D49" s="115" t="str">
        <f>IF(基本情報入力シート!Q84="","",基本情報入力シート!Q84)</f>
        <v/>
      </c>
      <c r="E49" s="115" t="str">
        <f>IF(基本情報入力シート!V84="","",基本情報入力シート!V84)</f>
        <v/>
      </c>
      <c r="F49" s="115" t="str">
        <f>IF(基本情報入力シート!W84="","",基本情報入力シート!W84)</f>
        <v/>
      </c>
      <c r="G49" s="115" t="str">
        <f>IF(基本情報入力シート!Z84="","",基本情報入力シート!Z84)</f>
        <v/>
      </c>
      <c r="H49" s="211" t="str">
        <f>IF(基本情報入力シート!AD84="","",基本情報入力シート!AD84)</f>
        <v/>
      </c>
      <c r="I49" s="330" t="str">
        <f>IF(基本情報入力シート!AE84="","",基本情報入力シート!AE84)</f>
        <v/>
      </c>
      <c r="J49" s="427"/>
      <c r="K49" s="428"/>
      <c r="L49" s="426"/>
      <c r="M49" s="331" t="str">
        <f>IF(G49="", "", VLOOKUP(AF49,【参考】数式用!$AZ$3:$BA$6, 2, FALSE))</f>
        <v/>
      </c>
      <c r="N49" s="332" t="str">
        <f>IF(G49="","",VLOOKUP(G49,【参考】数式用!$A$4:$L$54,MATCH('別紙様式2-3（個表） '!M49,【参考】数式用!$J$3:$L$3,0)+9,FALSE))</f>
        <v/>
      </c>
      <c r="O49" s="430" t="s">
        <v>197</v>
      </c>
      <c r="P49" s="333" t="str">
        <f t="shared" si="4"/>
        <v>未入力あり</v>
      </c>
      <c r="Q49" s="253" t="str">
        <f>IFERROR(IF(P49="未入力あり","",ROUNDDOWN(ROUNDDOWN($H49*$I49,0)*VLOOKUP($G49,【参考】数式用!$A$4:$E$54,3, FALSE),0)),"")</f>
        <v/>
      </c>
      <c r="R49" s="253" t="str">
        <f>IF(AD49="×", 0,IF(P49="未入力あり","",ROUNDDOWN(ROUNDDOWN($H49*$I49,0)*VLOOKUP($G49,【参考】数式用!$A$4:$E$54,4,FALSE),0)))</f>
        <v/>
      </c>
      <c r="S49" s="334" t="str">
        <f>IF(AE49="×", 0,IF(P49="未入力あり","",ROUNDDOWN(ROUNDDOWN($H49*$I49,0)*VLOOKUP($G49,【参考】数式用!$A$4:$E$54,5, FALSE),0)))</f>
        <v/>
      </c>
      <c r="T49"/>
      <c r="U49"/>
      <c r="V49"/>
      <c r="Z49" s="336" t="e">
        <f>IF(#REF!="○", F49, "")</f>
        <v>#REF!</v>
      </c>
      <c r="AA49" s="46" t="e">
        <f>VLOOKUP('別紙様式2-3（個表） '!$G49,【参考】数式用!$P$4:$Q$54,2, FALSE)</f>
        <v>#N/A</v>
      </c>
      <c r="AB49" s="46" t="e">
        <f>VLOOKUP('別紙様式2-3（個表） '!$G49,【参考】数式用!$P$4:$W$54,8, FALSE)</f>
        <v>#N/A</v>
      </c>
      <c r="AC49" s="46" t="e">
        <f>VLOOKUP('別紙様式2-3（個表） '!$G49,【参考】数式用!$P$4:$AD$54,15, FALSE)</f>
        <v>#N/A</v>
      </c>
      <c r="AD49" s="46" t="str">
        <f t="shared" si="6"/>
        <v/>
      </c>
      <c r="AE49" s="46" t="str">
        <f t="shared" si="7"/>
        <v/>
      </c>
      <c r="AF49" s="46" t="str">
        <f t="shared" si="8"/>
        <v/>
      </c>
      <c r="AG49" s="46" t="str">
        <f>IF(G49="", "", VLOOKUP(G49,【参考】数式用!$A$4:$M$54,13,FALSE))</f>
        <v/>
      </c>
      <c r="AH49" s="46" t="str">
        <f t="shared" si="9"/>
        <v>―</v>
      </c>
      <c r="AO49"/>
      <c r="AV49"/>
    </row>
    <row r="50" spans="1:48" ht="45" customHeight="1">
      <c r="A50" s="113">
        <f t="shared" si="5"/>
        <v>36</v>
      </c>
      <c r="B50" s="114" t="str">
        <f>IF(基本情報入力シート!B85="","",基本情報入力シート!B85)</f>
        <v/>
      </c>
      <c r="C50" s="115" t="str">
        <f>IF(基本情報入力シート!L85="","",基本情報入力シート!L85)</f>
        <v/>
      </c>
      <c r="D50" s="115" t="str">
        <f>IF(基本情報入力シート!Q85="","",基本情報入力シート!Q85)</f>
        <v/>
      </c>
      <c r="E50" s="115" t="str">
        <f>IF(基本情報入力シート!V85="","",基本情報入力シート!V85)</f>
        <v/>
      </c>
      <c r="F50" s="115" t="str">
        <f>IF(基本情報入力シート!W85="","",基本情報入力シート!W85)</f>
        <v/>
      </c>
      <c r="G50" s="115" t="str">
        <f>IF(基本情報入力シート!Z85="","",基本情報入力シート!Z85)</f>
        <v/>
      </c>
      <c r="H50" s="211" t="str">
        <f>IF(基本情報入力シート!AD85="","",基本情報入力シート!AD85)</f>
        <v/>
      </c>
      <c r="I50" s="330" t="str">
        <f>IF(基本情報入力シート!AE85="","",基本情報入力シート!AE85)</f>
        <v/>
      </c>
      <c r="J50" s="427"/>
      <c r="K50" s="428"/>
      <c r="L50" s="426"/>
      <c r="M50" s="331" t="str">
        <f>IF(G50="", "", VLOOKUP(AF50,【参考】数式用!$AZ$3:$BA$6, 2, FALSE))</f>
        <v/>
      </c>
      <c r="N50" s="332" t="str">
        <f>IF(G50="","",VLOOKUP(G50,【参考】数式用!$A$4:$L$54,MATCH('別紙様式2-3（個表） '!M50,【参考】数式用!$J$3:$L$3,0)+9,FALSE))</f>
        <v/>
      </c>
      <c r="O50" s="430" t="s">
        <v>197</v>
      </c>
      <c r="P50" s="333" t="str">
        <f t="shared" si="4"/>
        <v>未入力あり</v>
      </c>
      <c r="Q50" s="253" t="str">
        <f>IFERROR(IF(P50="未入力あり","",ROUNDDOWN(ROUNDDOWN($H50*$I50,0)*VLOOKUP($G50,【参考】数式用!$A$4:$E$54,3, FALSE),0)),"")</f>
        <v/>
      </c>
      <c r="R50" s="253" t="str">
        <f>IF(AD50="×", 0,IF(P50="未入力あり","",ROUNDDOWN(ROUNDDOWN($H50*$I50,0)*VLOOKUP($G50,【参考】数式用!$A$4:$E$54,4,FALSE),0)))</f>
        <v/>
      </c>
      <c r="S50" s="334" t="str">
        <f>IF(AE50="×", 0,IF(P50="未入力あり","",ROUNDDOWN(ROUNDDOWN($H50*$I50,0)*VLOOKUP($G50,【参考】数式用!$A$4:$E$54,5, FALSE),0)))</f>
        <v/>
      </c>
      <c r="T50"/>
      <c r="U50"/>
      <c r="V50"/>
      <c r="Z50" s="336" t="e">
        <f>IF(#REF!="○", F50, "")</f>
        <v>#REF!</v>
      </c>
      <c r="AA50" s="46" t="e">
        <f>VLOOKUP('別紙様式2-3（個表） '!$G50,【参考】数式用!$P$4:$Q$54,2, FALSE)</f>
        <v>#N/A</v>
      </c>
      <c r="AB50" s="46" t="e">
        <f>VLOOKUP('別紙様式2-3（個表） '!$G50,【参考】数式用!$P$4:$W$54,8, FALSE)</f>
        <v>#N/A</v>
      </c>
      <c r="AC50" s="46" t="e">
        <f>VLOOKUP('別紙様式2-3（個表） '!$G50,【参考】数式用!$P$4:$AD$54,15, FALSE)</f>
        <v>#N/A</v>
      </c>
      <c r="AD50" s="46" t="str">
        <f t="shared" si="6"/>
        <v/>
      </c>
      <c r="AE50" s="46" t="str">
        <f t="shared" si="7"/>
        <v/>
      </c>
      <c r="AF50" s="46" t="str">
        <f t="shared" si="8"/>
        <v/>
      </c>
      <c r="AG50" s="46" t="str">
        <f>IF(G50="", "", VLOOKUP(G50,【参考】数式用!$A$4:$M$54,13,FALSE))</f>
        <v/>
      </c>
      <c r="AH50" s="46" t="str">
        <f t="shared" si="9"/>
        <v>―</v>
      </c>
      <c r="AO50"/>
      <c r="AV50"/>
    </row>
    <row r="51" spans="1:48" ht="45" customHeight="1">
      <c r="A51" s="113">
        <f t="shared" si="5"/>
        <v>37</v>
      </c>
      <c r="B51" s="114" t="str">
        <f>IF(基本情報入力シート!B86="","",基本情報入力シート!B86)</f>
        <v/>
      </c>
      <c r="C51" s="115" t="str">
        <f>IF(基本情報入力シート!L86="","",基本情報入力シート!L86)</f>
        <v/>
      </c>
      <c r="D51" s="115" t="str">
        <f>IF(基本情報入力シート!Q86="","",基本情報入力シート!Q86)</f>
        <v/>
      </c>
      <c r="E51" s="115" t="str">
        <f>IF(基本情報入力シート!V86="","",基本情報入力シート!V86)</f>
        <v/>
      </c>
      <c r="F51" s="115" t="str">
        <f>IF(基本情報入力シート!W86="","",基本情報入力シート!W86)</f>
        <v/>
      </c>
      <c r="G51" s="115" t="str">
        <f>IF(基本情報入力シート!Z86="","",基本情報入力シート!Z86)</f>
        <v/>
      </c>
      <c r="H51" s="211" t="str">
        <f>IF(基本情報入力シート!AD86="","",基本情報入力シート!AD86)</f>
        <v/>
      </c>
      <c r="I51" s="330" t="str">
        <f>IF(基本情報入力シート!AE86="","",基本情報入力シート!AE86)</f>
        <v/>
      </c>
      <c r="J51" s="427"/>
      <c r="K51" s="426"/>
      <c r="L51" s="426"/>
      <c r="M51" s="331" t="str">
        <f>IF(G51="", "", VLOOKUP(AF51,【参考】数式用!$AZ$3:$BA$6, 2, FALSE))</f>
        <v/>
      </c>
      <c r="N51" s="332" t="str">
        <f>IF(G51="","",VLOOKUP(G51,【参考】数式用!$A$4:$L$54,MATCH('別紙様式2-3（個表） '!M51,【参考】数式用!$J$3:$L$3,0)+9,FALSE))</f>
        <v/>
      </c>
      <c r="O51" s="429" t="s">
        <v>197</v>
      </c>
      <c r="P51" s="333" t="str">
        <f t="shared" si="4"/>
        <v>未入力あり</v>
      </c>
      <c r="Q51" s="253" t="str">
        <f>IFERROR(IF(P51="未入力あり","",ROUNDDOWN(ROUNDDOWN($H51*$I51,0)*VLOOKUP($G51,【参考】数式用!$A$4:$E$54,3, FALSE),0)),"")</f>
        <v/>
      </c>
      <c r="R51" s="253" t="str">
        <f>IF(AD51="×", 0,IF(P51="未入力あり","",ROUNDDOWN(ROUNDDOWN($H51*$I51,0)*VLOOKUP($G51,【参考】数式用!$A$4:$E$54,4,FALSE),0)))</f>
        <v/>
      </c>
      <c r="S51" s="334" t="str">
        <f>IF(AE51="×", 0,IF(P51="未入力あり","",ROUNDDOWN(ROUNDDOWN($H51*$I51,0)*VLOOKUP($G51,【参考】数式用!$A$4:$E$54,5, FALSE),0)))</f>
        <v/>
      </c>
      <c r="T51"/>
      <c r="U51"/>
      <c r="V51"/>
      <c r="Z51" s="336" t="e">
        <f>IF(#REF!="○", F51, "")</f>
        <v>#REF!</v>
      </c>
      <c r="AA51" s="46" t="e">
        <f>VLOOKUP('別紙様式2-3（個表） '!$G51,【参考】数式用!$P$4:$Q$54,2, FALSE)</f>
        <v>#N/A</v>
      </c>
      <c r="AB51" s="46" t="e">
        <f>VLOOKUP('別紙様式2-3（個表） '!$G51,【参考】数式用!$P$4:$W$54,8, FALSE)</f>
        <v>#N/A</v>
      </c>
      <c r="AC51" s="46" t="e">
        <f>VLOOKUP('別紙様式2-3（個表） '!$G51,【参考】数式用!$P$4:$AD$54,15, FALSE)</f>
        <v>#N/A</v>
      </c>
      <c r="AD51" s="46" t="str">
        <f t="shared" si="6"/>
        <v/>
      </c>
      <c r="AE51" s="46" t="str">
        <f t="shared" si="7"/>
        <v/>
      </c>
      <c r="AF51" s="46" t="str">
        <f t="shared" si="8"/>
        <v/>
      </c>
      <c r="AG51" s="46" t="str">
        <f>IF(G51="", "", VLOOKUP(G51,【参考】数式用!$A$4:$M$54,13,FALSE))</f>
        <v/>
      </c>
      <c r="AH51" s="46" t="str">
        <f t="shared" si="9"/>
        <v>―</v>
      </c>
      <c r="AO51"/>
      <c r="AV51"/>
    </row>
    <row r="52" spans="1:48" ht="45" customHeight="1">
      <c r="A52" s="113">
        <f t="shared" si="5"/>
        <v>38</v>
      </c>
      <c r="B52" s="114" t="str">
        <f>IF(基本情報入力シート!B87="","",基本情報入力シート!B87)</f>
        <v/>
      </c>
      <c r="C52" s="115" t="str">
        <f>IF(基本情報入力シート!L87="","",基本情報入力シート!L87)</f>
        <v/>
      </c>
      <c r="D52" s="115" t="str">
        <f>IF(基本情報入力シート!Q87="","",基本情報入力シート!Q87)</f>
        <v/>
      </c>
      <c r="E52" s="115" t="str">
        <f>IF(基本情報入力シート!V87="","",基本情報入力シート!V87)</f>
        <v/>
      </c>
      <c r="F52" s="115" t="str">
        <f>IF(基本情報入力シート!W87="","",基本情報入力シート!W87)</f>
        <v/>
      </c>
      <c r="G52" s="115" t="str">
        <f>IF(基本情報入力シート!Z87="","",基本情報入力シート!Z87)</f>
        <v/>
      </c>
      <c r="H52" s="211" t="str">
        <f>IF(基本情報入力シート!AD87="","",基本情報入力シート!AD87)</f>
        <v/>
      </c>
      <c r="I52" s="330" t="str">
        <f>IF(基本情報入力シート!AE87="","",基本情報入力シート!AE87)</f>
        <v/>
      </c>
      <c r="J52" s="427"/>
      <c r="K52" s="426"/>
      <c r="L52" s="426"/>
      <c r="M52" s="331" t="str">
        <f>IF(G52="", "", VLOOKUP(AF52,【参考】数式用!$AZ$3:$BA$6, 2, FALSE))</f>
        <v/>
      </c>
      <c r="N52" s="332" t="str">
        <f>IF(G52="","",VLOOKUP(G52,【参考】数式用!$A$4:$L$54,MATCH('別紙様式2-3（個表） '!M52,【参考】数式用!$J$3:$L$3,0)+9,FALSE))</f>
        <v/>
      </c>
      <c r="O52" s="430" t="s">
        <v>197</v>
      </c>
      <c r="P52" s="333" t="str">
        <f t="shared" si="4"/>
        <v>未入力あり</v>
      </c>
      <c r="Q52" s="253" t="str">
        <f>IFERROR(IF(P52="未入力あり","",ROUNDDOWN(ROUNDDOWN($H52*$I52,0)*VLOOKUP($G52,【参考】数式用!$A$4:$E$54,3, FALSE),0)),"")</f>
        <v/>
      </c>
      <c r="R52" s="253" t="str">
        <f>IF(AD52="×", 0,IF(P52="未入力あり","",ROUNDDOWN(ROUNDDOWN($H52*$I52,0)*VLOOKUP($G52,【参考】数式用!$A$4:$E$54,4,FALSE),0)))</f>
        <v/>
      </c>
      <c r="S52" s="334" t="str">
        <f>IF(AE52="×", 0,IF(P52="未入力あり","",ROUNDDOWN(ROUNDDOWN($H52*$I52,0)*VLOOKUP($G52,【参考】数式用!$A$4:$E$54,5, FALSE),0)))</f>
        <v/>
      </c>
      <c r="T52"/>
      <c r="U52"/>
      <c r="V52"/>
      <c r="Z52" s="336" t="e">
        <f>IF(#REF!="○", F52, "")</f>
        <v>#REF!</v>
      </c>
      <c r="AA52" s="46" t="e">
        <f>VLOOKUP('別紙様式2-3（個表） '!$G52,【参考】数式用!$P$4:$Q$54,2, FALSE)</f>
        <v>#N/A</v>
      </c>
      <c r="AB52" s="46" t="e">
        <f>VLOOKUP('別紙様式2-3（個表） '!$G52,【参考】数式用!$P$4:$W$54,8, FALSE)</f>
        <v>#N/A</v>
      </c>
      <c r="AC52" s="46" t="e">
        <f>VLOOKUP('別紙様式2-3（個表） '!$G52,【参考】数式用!$P$4:$AD$54,15, FALSE)</f>
        <v>#N/A</v>
      </c>
      <c r="AD52" s="46" t="str">
        <f t="shared" si="6"/>
        <v/>
      </c>
      <c r="AE52" s="46" t="str">
        <f t="shared" si="7"/>
        <v/>
      </c>
      <c r="AF52" s="46" t="str">
        <f t="shared" si="8"/>
        <v/>
      </c>
      <c r="AG52" s="46" t="str">
        <f>IF(G52="", "", VLOOKUP(G52,【参考】数式用!$A$4:$M$54,13,FALSE))</f>
        <v/>
      </c>
      <c r="AH52" s="46" t="str">
        <f t="shared" si="9"/>
        <v>―</v>
      </c>
      <c r="AO52"/>
      <c r="AV52"/>
    </row>
    <row r="53" spans="1:48" ht="45" customHeight="1">
      <c r="A53" s="113">
        <f t="shared" si="5"/>
        <v>39</v>
      </c>
      <c r="B53" s="114" t="str">
        <f>IF(基本情報入力シート!B88="","",基本情報入力シート!B88)</f>
        <v/>
      </c>
      <c r="C53" s="115" t="str">
        <f>IF(基本情報入力シート!L88="","",基本情報入力シート!L88)</f>
        <v/>
      </c>
      <c r="D53" s="115" t="str">
        <f>IF(基本情報入力シート!Q88="","",基本情報入力シート!Q88)</f>
        <v/>
      </c>
      <c r="E53" s="115" t="str">
        <f>IF(基本情報入力シート!V88="","",基本情報入力シート!V88)</f>
        <v/>
      </c>
      <c r="F53" s="115" t="str">
        <f>IF(基本情報入力シート!W88="","",基本情報入力シート!W88)</f>
        <v/>
      </c>
      <c r="G53" s="115" t="str">
        <f>IF(基本情報入力シート!Z88="","",基本情報入力シート!Z88)</f>
        <v/>
      </c>
      <c r="H53" s="211" t="str">
        <f>IF(基本情報入力シート!AD88="","",基本情報入力シート!AD88)</f>
        <v/>
      </c>
      <c r="I53" s="330" t="str">
        <f>IF(基本情報入力シート!AE88="","",基本情報入力シート!AE88)</f>
        <v/>
      </c>
      <c r="J53" s="427"/>
      <c r="K53" s="426"/>
      <c r="L53" s="426"/>
      <c r="M53" s="331" t="str">
        <f>IF(G53="", "", VLOOKUP(AF53,【参考】数式用!$AZ$3:$BA$6, 2, FALSE))</f>
        <v/>
      </c>
      <c r="N53" s="332" t="str">
        <f>IF(G53="","",VLOOKUP(G53,【参考】数式用!$A$4:$L$54,MATCH('別紙様式2-3（個表） '!M53,【参考】数式用!$J$3:$L$3,0)+9,FALSE))</f>
        <v/>
      </c>
      <c r="O53" s="430" t="s">
        <v>197</v>
      </c>
      <c r="P53" s="333" t="str">
        <f t="shared" si="4"/>
        <v>未入力あり</v>
      </c>
      <c r="Q53" s="253" t="str">
        <f>IFERROR(IF(P53="未入力あり","",ROUNDDOWN(ROUNDDOWN($H53*$I53,0)*VLOOKUP($G53,【参考】数式用!$A$4:$E$54,3, FALSE),0)),"")</f>
        <v/>
      </c>
      <c r="R53" s="253" t="str">
        <f>IF(AD53="×", 0,IF(P53="未入力あり","",ROUNDDOWN(ROUNDDOWN($H53*$I53,0)*VLOOKUP($G53,【参考】数式用!$A$4:$E$54,4,FALSE),0)))</f>
        <v/>
      </c>
      <c r="S53" s="334" t="str">
        <f>IF(AE53="×", 0,IF(P53="未入力あり","",ROUNDDOWN(ROUNDDOWN($H53*$I53,0)*VLOOKUP($G53,【参考】数式用!$A$4:$E$54,5, FALSE),0)))</f>
        <v/>
      </c>
      <c r="T53"/>
      <c r="U53"/>
      <c r="V53"/>
      <c r="Z53" s="336" t="e">
        <f>IF(#REF!="○", F53, "")</f>
        <v>#REF!</v>
      </c>
      <c r="AA53" s="46" t="e">
        <f>VLOOKUP('別紙様式2-3（個表） '!$G53,【参考】数式用!$P$4:$Q$54,2, FALSE)</f>
        <v>#N/A</v>
      </c>
      <c r="AB53" s="46" t="e">
        <f>VLOOKUP('別紙様式2-3（個表） '!$G53,【参考】数式用!$P$4:$W$54,8, FALSE)</f>
        <v>#N/A</v>
      </c>
      <c r="AC53" s="46" t="e">
        <f>VLOOKUP('別紙様式2-3（個表） '!$G53,【参考】数式用!$P$4:$AD$54,15, FALSE)</f>
        <v>#N/A</v>
      </c>
      <c r="AD53" s="46" t="str">
        <f t="shared" si="6"/>
        <v/>
      </c>
      <c r="AE53" s="46" t="str">
        <f t="shared" si="7"/>
        <v/>
      </c>
      <c r="AF53" s="46" t="str">
        <f t="shared" si="8"/>
        <v/>
      </c>
      <c r="AG53" s="46" t="str">
        <f>IF(G53="", "", VLOOKUP(G53,【参考】数式用!$A$4:$M$54,13,FALSE))</f>
        <v/>
      </c>
      <c r="AH53" s="46" t="str">
        <f t="shared" si="9"/>
        <v>―</v>
      </c>
      <c r="AO53"/>
      <c r="AV53"/>
    </row>
    <row r="54" spans="1:48" ht="45" customHeight="1">
      <c r="A54" s="113">
        <f t="shared" si="5"/>
        <v>40</v>
      </c>
      <c r="B54" s="114" t="str">
        <f>IF(基本情報入力シート!B89="","",基本情報入力シート!B89)</f>
        <v/>
      </c>
      <c r="C54" s="115" t="str">
        <f>IF(基本情報入力シート!L89="","",基本情報入力シート!L89)</f>
        <v/>
      </c>
      <c r="D54" s="115" t="str">
        <f>IF(基本情報入力シート!Q89="","",基本情報入力シート!Q89)</f>
        <v/>
      </c>
      <c r="E54" s="115" t="str">
        <f>IF(基本情報入力シート!V89="","",基本情報入力シート!V89)</f>
        <v/>
      </c>
      <c r="F54" s="115" t="str">
        <f>IF(基本情報入力シート!W89="","",基本情報入力シート!W89)</f>
        <v/>
      </c>
      <c r="G54" s="115" t="str">
        <f>IF(基本情報入力シート!Z89="","",基本情報入力シート!Z89)</f>
        <v/>
      </c>
      <c r="H54" s="211" t="str">
        <f>IF(基本情報入力シート!AD89="","",基本情報入力シート!AD89)</f>
        <v/>
      </c>
      <c r="I54" s="330" t="str">
        <f>IF(基本情報入力シート!AE89="","",基本情報入力シート!AE89)</f>
        <v/>
      </c>
      <c r="J54" s="427"/>
      <c r="K54" s="426"/>
      <c r="L54" s="426"/>
      <c r="M54" s="331" t="str">
        <f>IF(G54="", "", VLOOKUP(AF54,【参考】数式用!$AZ$3:$BA$6, 2, FALSE))</f>
        <v/>
      </c>
      <c r="N54" s="332" t="str">
        <f>IF(G54="","",VLOOKUP(G54,【参考】数式用!$A$4:$L$54,MATCH('別紙様式2-3（個表） '!M54,【参考】数式用!$J$3:$L$3,0)+9,FALSE))</f>
        <v/>
      </c>
      <c r="O54" s="429" t="s">
        <v>197</v>
      </c>
      <c r="P54" s="333" t="str">
        <f t="shared" si="4"/>
        <v>未入力あり</v>
      </c>
      <c r="Q54" s="253" t="str">
        <f>IFERROR(IF(P54="未入力あり","",ROUNDDOWN(ROUNDDOWN($H54*$I54,0)*VLOOKUP($G54,【参考】数式用!$A$4:$E$54,3, FALSE),0)),"")</f>
        <v/>
      </c>
      <c r="R54" s="253" t="str">
        <f>IF(AD54="×", 0,IF(P54="未入力あり","",ROUNDDOWN(ROUNDDOWN($H54*$I54,0)*VLOOKUP($G54,【参考】数式用!$A$4:$E$54,4,FALSE),0)))</f>
        <v/>
      </c>
      <c r="S54" s="334" t="str">
        <f>IF(AE54="×", 0,IF(P54="未入力あり","",ROUNDDOWN(ROUNDDOWN($H54*$I54,0)*VLOOKUP($G54,【参考】数式用!$A$4:$E$54,5, FALSE),0)))</f>
        <v/>
      </c>
      <c r="T54"/>
      <c r="U54"/>
      <c r="V54"/>
      <c r="Z54" s="336" t="e">
        <f>IF(#REF!="○", F54, "")</f>
        <v>#REF!</v>
      </c>
      <c r="AA54" s="46" t="e">
        <f>VLOOKUP('別紙様式2-3（個表） '!$G54,【参考】数式用!$P$4:$Q$54,2, FALSE)</f>
        <v>#N/A</v>
      </c>
      <c r="AB54" s="46" t="e">
        <f>VLOOKUP('別紙様式2-3（個表） '!$G54,【参考】数式用!$P$4:$W$54,8, FALSE)</f>
        <v>#N/A</v>
      </c>
      <c r="AC54" s="46" t="e">
        <f>VLOOKUP('別紙様式2-3（個表） '!$G54,【参考】数式用!$P$4:$AD$54,15, FALSE)</f>
        <v>#N/A</v>
      </c>
      <c r="AD54" s="46" t="str">
        <f t="shared" si="6"/>
        <v/>
      </c>
      <c r="AE54" s="46" t="str">
        <f t="shared" si="7"/>
        <v/>
      </c>
      <c r="AF54" s="46" t="str">
        <f t="shared" si="8"/>
        <v/>
      </c>
      <c r="AG54" s="46" t="str">
        <f>IF(G54="", "", VLOOKUP(G54,【参考】数式用!$A$4:$M$54,13,FALSE))</f>
        <v/>
      </c>
      <c r="AH54" s="46" t="str">
        <f t="shared" si="9"/>
        <v>―</v>
      </c>
      <c r="AO54"/>
      <c r="AV54"/>
    </row>
    <row r="55" spans="1:48" ht="45" customHeight="1">
      <c r="A55" s="113">
        <f t="shared" si="5"/>
        <v>41</v>
      </c>
      <c r="B55" s="114" t="str">
        <f>IF(基本情報入力シート!B90="","",基本情報入力シート!B90)</f>
        <v/>
      </c>
      <c r="C55" s="115" t="str">
        <f>IF(基本情報入力シート!L90="","",基本情報入力シート!L90)</f>
        <v/>
      </c>
      <c r="D55" s="115" t="str">
        <f>IF(基本情報入力シート!Q90="","",基本情報入力シート!Q90)</f>
        <v/>
      </c>
      <c r="E55" s="115" t="str">
        <f>IF(基本情報入力シート!V90="","",基本情報入力シート!V90)</f>
        <v/>
      </c>
      <c r="F55" s="115" t="str">
        <f>IF(基本情報入力シート!W90="","",基本情報入力シート!W90)</f>
        <v/>
      </c>
      <c r="G55" s="115" t="str">
        <f>IF(基本情報入力シート!Z90="","",基本情報入力シート!Z90)</f>
        <v/>
      </c>
      <c r="H55" s="211" t="str">
        <f>IF(基本情報入力シート!AD90="","",基本情報入力シート!AD90)</f>
        <v/>
      </c>
      <c r="I55" s="330" t="str">
        <f>IF(基本情報入力シート!AE90="","",基本情報入力シート!AE90)</f>
        <v/>
      </c>
      <c r="J55" s="427"/>
      <c r="K55" s="426"/>
      <c r="L55" s="426"/>
      <c r="M55" s="331" t="str">
        <f>IF(G55="", "", VLOOKUP(AF55,【参考】数式用!$AZ$3:$BA$6, 2, FALSE))</f>
        <v/>
      </c>
      <c r="N55" s="332" t="str">
        <f>IF(G55="","",VLOOKUP(G55,【参考】数式用!$A$4:$L$54,MATCH('別紙様式2-3（個表） '!M55,【参考】数式用!$J$3:$L$3,0)+9,FALSE))</f>
        <v/>
      </c>
      <c r="O55" s="430" t="s">
        <v>197</v>
      </c>
      <c r="P55" s="333" t="str">
        <f t="shared" si="4"/>
        <v>未入力あり</v>
      </c>
      <c r="Q55" s="253" t="str">
        <f>IFERROR(IF(P55="未入力あり","",ROUNDDOWN(ROUNDDOWN($H55*$I55,0)*VLOOKUP($G55,【参考】数式用!$A$4:$E$54,3, FALSE),0)),"")</f>
        <v/>
      </c>
      <c r="R55" s="253" t="str">
        <f>IF(AD55="×", 0,IF(P55="未入力あり","",ROUNDDOWN(ROUNDDOWN($H55*$I55,0)*VLOOKUP($G55,【参考】数式用!$A$4:$E$54,4,FALSE),0)))</f>
        <v/>
      </c>
      <c r="S55" s="334" t="str">
        <f>IF(AE55="×", 0,IF(P55="未入力あり","",ROUNDDOWN(ROUNDDOWN($H55*$I55,0)*VLOOKUP($G55,【参考】数式用!$A$4:$E$54,5, FALSE),0)))</f>
        <v/>
      </c>
      <c r="T55"/>
      <c r="U55"/>
      <c r="V55"/>
      <c r="Z55" s="336" t="e">
        <f>IF(#REF!="○", F55, "")</f>
        <v>#REF!</v>
      </c>
      <c r="AA55" s="46" t="e">
        <f>VLOOKUP('別紙様式2-3（個表） '!$G55,【参考】数式用!$P$4:$Q$54,2, FALSE)</f>
        <v>#N/A</v>
      </c>
      <c r="AB55" s="46" t="e">
        <f>VLOOKUP('別紙様式2-3（個表） '!$G55,【参考】数式用!$P$4:$W$54,8, FALSE)</f>
        <v>#N/A</v>
      </c>
      <c r="AC55" s="46" t="e">
        <f>VLOOKUP('別紙様式2-3（個表） '!$G55,【参考】数式用!$P$4:$AD$54,15, FALSE)</f>
        <v>#N/A</v>
      </c>
      <c r="AD55" s="46" t="str">
        <f t="shared" si="6"/>
        <v/>
      </c>
      <c r="AE55" s="46" t="str">
        <f t="shared" si="7"/>
        <v/>
      </c>
      <c r="AF55" s="46" t="str">
        <f t="shared" si="8"/>
        <v/>
      </c>
      <c r="AG55" s="46" t="str">
        <f>IF(G55="", "", VLOOKUP(G55,【参考】数式用!$A$4:$M$54,13,FALSE))</f>
        <v/>
      </c>
      <c r="AH55" s="46" t="str">
        <f t="shared" si="9"/>
        <v>―</v>
      </c>
      <c r="AO55"/>
      <c r="AV55"/>
    </row>
    <row r="56" spans="1:48" ht="45" customHeight="1">
      <c r="A56" s="113">
        <f t="shared" si="5"/>
        <v>42</v>
      </c>
      <c r="B56" s="114" t="str">
        <f>IF(基本情報入力シート!B91="","",基本情報入力シート!B91)</f>
        <v/>
      </c>
      <c r="C56" s="115" t="str">
        <f>IF(基本情報入力シート!L91="","",基本情報入力シート!L91)</f>
        <v/>
      </c>
      <c r="D56" s="115" t="str">
        <f>IF(基本情報入力シート!Q91="","",基本情報入力シート!Q91)</f>
        <v/>
      </c>
      <c r="E56" s="115" t="str">
        <f>IF(基本情報入力シート!V91="","",基本情報入力シート!V91)</f>
        <v/>
      </c>
      <c r="F56" s="115" t="str">
        <f>IF(基本情報入力シート!W91="","",基本情報入力シート!W91)</f>
        <v/>
      </c>
      <c r="G56" s="115" t="str">
        <f>IF(基本情報入力シート!Z91="","",基本情報入力シート!Z91)</f>
        <v/>
      </c>
      <c r="H56" s="211" t="str">
        <f>IF(基本情報入力シート!AD91="","",基本情報入力シート!AD91)</f>
        <v/>
      </c>
      <c r="I56" s="330" t="str">
        <f>IF(基本情報入力シート!AE91="","",基本情報入力シート!AE91)</f>
        <v/>
      </c>
      <c r="J56" s="427"/>
      <c r="K56" s="428"/>
      <c r="L56" s="426"/>
      <c r="M56" s="331" t="str">
        <f>IF(G56="", "", VLOOKUP(AF56,【参考】数式用!$AZ$3:$BA$6, 2, FALSE))</f>
        <v/>
      </c>
      <c r="N56" s="332" t="str">
        <f>IF(G56="","",VLOOKUP(G56,【参考】数式用!$A$4:$L$54,MATCH('別紙様式2-3（個表） '!M56,【参考】数式用!$J$3:$L$3,0)+9,FALSE))</f>
        <v/>
      </c>
      <c r="O56" s="430" t="s">
        <v>197</v>
      </c>
      <c r="P56" s="333" t="str">
        <f t="shared" si="4"/>
        <v>未入力あり</v>
      </c>
      <c r="Q56" s="253" t="str">
        <f>IFERROR(IF(P56="未入力あり","",ROUNDDOWN(ROUNDDOWN($H56*$I56,0)*VLOOKUP($G56,【参考】数式用!$A$4:$E$54,3, FALSE),0)),"")</f>
        <v/>
      </c>
      <c r="R56" s="253" t="str">
        <f>IF(AD56="×", 0,IF(P56="未入力あり","",ROUNDDOWN(ROUNDDOWN($H56*$I56,0)*VLOOKUP($G56,【参考】数式用!$A$4:$E$54,4,FALSE),0)))</f>
        <v/>
      </c>
      <c r="S56" s="334" t="str">
        <f>IF(AE56="×", 0,IF(P56="未入力あり","",ROUNDDOWN(ROUNDDOWN($H56*$I56,0)*VLOOKUP($G56,【参考】数式用!$A$4:$E$54,5, FALSE),0)))</f>
        <v/>
      </c>
      <c r="T56"/>
      <c r="U56"/>
      <c r="V56"/>
      <c r="Z56" s="336" t="e">
        <f>IF(#REF!="○", F56, "")</f>
        <v>#REF!</v>
      </c>
      <c r="AA56" s="46" t="e">
        <f>VLOOKUP('別紙様式2-3（個表） '!$G56,【参考】数式用!$P$4:$Q$54,2, FALSE)</f>
        <v>#N/A</v>
      </c>
      <c r="AB56" s="46" t="e">
        <f>VLOOKUP('別紙様式2-3（個表） '!$G56,【参考】数式用!$P$4:$W$54,8, FALSE)</f>
        <v>#N/A</v>
      </c>
      <c r="AC56" s="46" t="e">
        <f>VLOOKUP('別紙様式2-3（個表） '!$G56,【参考】数式用!$P$4:$AD$54,15, FALSE)</f>
        <v>#N/A</v>
      </c>
      <c r="AD56" s="46" t="str">
        <f t="shared" si="6"/>
        <v/>
      </c>
      <c r="AE56" s="46" t="str">
        <f t="shared" si="7"/>
        <v/>
      </c>
      <c r="AF56" s="46" t="str">
        <f t="shared" si="8"/>
        <v/>
      </c>
      <c r="AG56" s="46" t="str">
        <f>IF(G56="", "", VLOOKUP(G56,【参考】数式用!$A$4:$M$54,13,FALSE))</f>
        <v/>
      </c>
      <c r="AH56" s="46" t="str">
        <f t="shared" si="9"/>
        <v>―</v>
      </c>
      <c r="AO56"/>
      <c r="AV56"/>
    </row>
    <row r="57" spans="1:48" ht="45" customHeight="1">
      <c r="A57" s="113">
        <f t="shared" si="5"/>
        <v>43</v>
      </c>
      <c r="B57" s="114" t="str">
        <f>IF(基本情報入力シート!B92="","",基本情報入力シート!B92)</f>
        <v/>
      </c>
      <c r="C57" s="115" t="str">
        <f>IF(基本情報入力シート!L92="","",基本情報入力シート!L92)</f>
        <v/>
      </c>
      <c r="D57" s="115" t="str">
        <f>IF(基本情報入力シート!Q92="","",基本情報入力シート!Q92)</f>
        <v/>
      </c>
      <c r="E57" s="115" t="str">
        <f>IF(基本情報入力シート!V92="","",基本情報入力シート!V92)</f>
        <v/>
      </c>
      <c r="F57" s="115" t="str">
        <f>IF(基本情報入力シート!W92="","",基本情報入力シート!W92)</f>
        <v/>
      </c>
      <c r="G57" s="115" t="str">
        <f>IF(基本情報入力シート!Z92="","",基本情報入力シート!Z92)</f>
        <v/>
      </c>
      <c r="H57" s="211" t="str">
        <f>IF(基本情報入力シート!AD92="","",基本情報入力シート!AD92)</f>
        <v/>
      </c>
      <c r="I57" s="330" t="str">
        <f>IF(基本情報入力シート!AE92="","",基本情報入力シート!AE92)</f>
        <v/>
      </c>
      <c r="J57" s="427"/>
      <c r="K57" s="428"/>
      <c r="L57" s="426"/>
      <c r="M57" s="331" t="str">
        <f>IF(G57="", "", VLOOKUP(AF57,【参考】数式用!$AZ$3:$BA$6, 2, FALSE))</f>
        <v/>
      </c>
      <c r="N57" s="332" t="str">
        <f>IF(G57="","",VLOOKUP(G57,【参考】数式用!$A$4:$L$54,MATCH('別紙様式2-3（個表） '!M57,【参考】数式用!$J$3:$L$3,0)+9,FALSE))</f>
        <v/>
      </c>
      <c r="O57" s="429" t="s">
        <v>197</v>
      </c>
      <c r="P57" s="333" t="str">
        <f t="shared" si="4"/>
        <v>未入力あり</v>
      </c>
      <c r="Q57" s="253" t="str">
        <f>IFERROR(IF(P57="未入力あり","",ROUNDDOWN(ROUNDDOWN($H57*$I57,0)*VLOOKUP($G57,【参考】数式用!$A$4:$E$54,3, FALSE),0)),"")</f>
        <v/>
      </c>
      <c r="R57" s="253" t="str">
        <f>IF(AD57="×", 0,IF(P57="未入力あり","",ROUNDDOWN(ROUNDDOWN($H57*$I57,0)*VLOOKUP($G57,【参考】数式用!$A$4:$E$54,4,FALSE),0)))</f>
        <v/>
      </c>
      <c r="S57" s="334" t="str">
        <f>IF(AE57="×", 0,IF(P57="未入力あり","",ROUNDDOWN(ROUNDDOWN($H57*$I57,0)*VLOOKUP($G57,【参考】数式用!$A$4:$E$54,5, FALSE),0)))</f>
        <v/>
      </c>
      <c r="T57"/>
      <c r="U57"/>
      <c r="V57"/>
      <c r="Z57" s="336" t="e">
        <f>IF(#REF!="○", F57, "")</f>
        <v>#REF!</v>
      </c>
      <c r="AA57" s="46" t="e">
        <f>VLOOKUP('別紙様式2-3（個表） '!$G57,【参考】数式用!$P$4:$Q$54,2, FALSE)</f>
        <v>#N/A</v>
      </c>
      <c r="AB57" s="46" t="e">
        <f>VLOOKUP('別紙様式2-3（個表） '!$G57,【参考】数式用!$P$4:$W$54,8, FALSE)</f>
        <v>#N/A</v>
      </c>
      <c r="AC57" s="46" t="e">
        <f>VLOOKUP('別紙様式2-3（個表） '!$G57,【参考】数式用!$P$4:$AD$54,15, FALSE)</f>
        <v>#N/A</v>
      </c>
      <c r="AD57" s="46" t="str">
        <f t="shared" si="6"/>
        <v/>
      </c>
      <c r="AE57" s="46" t="str">
        <f t="shared" si="7"/>
        <v/>
      </c>
      <c r="AF57" s="46" t="str">
        <f t="shared" si="8"/>
        <v/>
      </c>
      <c r="AG57" s="46" t="str">
        <f>IF(G57="", "", VLOOKUP(G57,【参考】数式用!$A$4:$M$54,13,FALSE))</f>
        <v/>
      </c>
      <c r="AH57" s="46" t="str">
        <f t="shared" si="9"/>
        <v>―</v>
      </c>
      <c r="AO57"/>
      <c r="AV57"/>
    </row>
    <row r="58" spans="1:48" ht="45" customHeight="1">
      <c r="A58" s="113">
        <f t="shared" si="5"/>
        <v>44</v>
      </c>
      <c r="B58" s="114" t="str">
        <f>IF(基本情報入力シート!B93="","",基本情報入力シート!B93)</f>
        <v/>
      </c>
      <c r="C58" s="115" t="str">
        <f>IF(基本情報入力シート!L93="","",基本情報入力シート!L93)</f>
        <v/>
      </c>
      <c r="D58" s="115" t="str">
        <f>IF(基本情報入力シート!Q93="","",基本情報入力シート!Q93)</f>
        <v/>
      </c>
      <c r="E58" s="115" t="str">
        <f>IF(基本情報入力シート!V93="","",基本情報入力シート!V93)</f>
        <v/>
      </c>
      <c r="F58" s="115" t="str">
        <f>IF(基本情報入力シート!W93="","",基本情報入力シート!W93)</f>
        <v/>
      </c>
      <c r="G58" s="115" t="str">
        <f>IF(基本情報入力シート!Z93="","",基本情報入力シート!Z93)</f>
        <v/>
      </c>
      <c r="H58" s="211" t="str">
        <f>IF(基本情報入力シート!AD93="","",基本情報入力シート!AD93)</f>
        <v/>
      </c>
      <c r="I58" s="330" t="str">
        <f>IF(基本情報入力シート!AE93="","",基本情報入力シート!AE93)</f>
        <v/>
      </c>
      <c r="J58" s="427"/>
      <c r="K58" s="428"/>
      <c r="L58" s="426"/>
      <c r="M58" s="331" t="str">
        <f>IF(G58="", "", VLOOKUP(AF58,【参考】数式用!$AZ$3:$BA$6, 2, FALSE))</f>
        <v/>
      </c>
      <c r="N58" s="332" t="str">
        <f>IF(G58="","",VLOOKUP(G58,【参考】数式用!$A$4:$L$54,MATCH('別紙様式2-3（個表） '!M58,【参考】数式用!$J$3:$L$3,0)+9,FALSE))</f>
        <v/>
      </c>
      <c r="O58" s="430" t="s">
        <v>197</v>
      </c>
      <c r="P58" s="333" t="str">
        <f t="shared" si="4"/>
        <v>未入力あり</v>
      </c>
      <c r="Q58" s="253" t="str">
        <f>IFERROR(IF(P58="未入力あり","",ROUNDDOWN(ROUNDDOWN($H58*$I58,0)*VLOOKUP($G58,【参考】数式用!$A$4:$E$54,3, FALSE),0)),"")</f>
        <v/>
      </c>
      <c r="R58" s="253" t="str">
        <f>IF(AD58="×", 0,IF(P58="未入力あり","",ROUNDDOWN(ROUNDDOWN($H58*$I58,0)*VLOOKUP($G58,【参考】数式用!$A$4:$E$54,4,FALSE),0)))</f>
        <v/>
      </c>
      <c r="S58" s="334" t="str">
        <f>IF(AE58="×", 0,IF(P58="未入力あり","",ROUNDDOWN(ROUNDDOWN($H58*$I58,0)*VLOOKUP($G58,【参考】数式用!$A$4:$E$54,5, FALSE),0)))</f>
        <v/>
      </c>
      <c r="T58"/>
      <c r="U58"/>
      <c r="V58"/>
      <c r="Z58" s="336" t="e">
        <f>IF(#REF!="○", F58, "")</f>
        <v>#REF!</v>
      </c>
      <c r="AA58" s="46" t="e">
        <f>VLOOKUP('別紙様式2-3（個表） '!$G58,【参考】数式用!$P$4:$Q$54,2, FALSE)</f>
        <v>#N/A</v>
      </c>
      <c r="AB58" s="46" t="e">
        <f>VLOOKUP('別紙様式2-3（個表） '!$G58,【参考】数式用!$P$4:$W$54,8, FALSE)</f>
        <v>#N/A</v>
      </c>
      <c r="AC58" s="46" t="e">
        <f>VLOOKUP('別紙様式2-3（個表） '!$G58,【参考】数式用!$P$4:$AD$54,15, FALSE)</f>
        <v>#N/A</v>
      </c>
      <c r="AD58" s="46" t="str">
        <f t="shared" si="6"/>
        <v/>
      </c>
      <c r="AE58" s="46" t="str">
        <f t="shared" si="7"/>
        <v/>
      </c>
      <c r="AF58" s="46" t="str">
        <f t="shared" si="8"/>
        <v/>
      </c>
      <c r="AG58" s="46" t="str">
        <f>IF(G58="", "", VLOOKUP(G58,【参考】数式用!$A$4:$M$54,13,FALSE))</f>
        <v/>
      </c>
      <c r="AH58" s="46" t="str">
        <f t="shared" si="9"/>
        <v>―</v>
      </c>
      <c r="AO58"/>
      <c r="AV58"/>
    </row>
    <row r="59" spans="1:48" ht="45" customHeight="1">
      <c r="A59" s="113">
        <f t="shared" si="5"/>
        <v>45</v>
      </c>
      <c r="B59" s="114" t="str">
        <f>IF(基本情報入力シート!B94="","",基本情報入力シート!B94)</f>
        <v/>
      </c>
      <c r="C59" s="115" t="str">
        <f>IF(基本情報入力シート!L94="","",基本情報入力シート!L94)</f>
        <v/>
      </c>
      <c r="D59" s="115" t="str">
        <f>IF(基本情報入力シート!Q94="","",基本情報入力シート!Q94)</f>
        <v/>
      </c>
      <c r="E59" s="115" t="str">
        <f>IF(基本情報入力シート!V94="","",基本情報入力シート!V94)</f>
        <v/>
      </c>
      <c r="F59" s="115" t="str">
        <f>IF(基本情報入力シート!W94="","",基本情報入力シート!W94)</f>
        <v/>
      </c>
      <c r="G59" s="115" t="str">
        <f>IF(基本情報入力シート!Z94="","",基本情報入力シート!Z94)</f>
        <v/>
      </c>
      <c r="H59" s="211" t="str">
        <f>IF(基本情報入力シート!AD94="","",基本情報入力シート!AD94)</f>
        <v/>
      </c>
      <c r="I59" s="330" t="str">
        <f>IF(基本情報入力シート!AE94="","",基本情報入力シート!AE94)</f>
        <v/>
      </c>
      <c r="J59" s="427"/>
      <c r="K59" s="428"/>
      <c r="L59" s="428"/>
      <c r="M59" s="331" t="str">
        <f>IF(G59="", "", VLOOKUP(AF59,【参考】数式用!$AZ$3:$BA$6, 2, FALSE))</f>
        <v/>
      </c>
      <c r="N59" s="332" t="str">
        <f>IF(G59="","",VLOOKUP(G59,【参考】数式用!$A$4:$L$54,MATCH('別紙様式2-3（個表） '!M59,【参考】数式用!$J$3:$L$3,0)+9,FALSE))</f>
        <v/>
      </c>
      <c r="O59" s="430" t="s">
        <v>197</v>
      </c>
      <c r="P59" s="333" t="str">
        <f t="shared" si="4"/>
        <v>未入力あり</v>
      </c>
      <c r="Q59" s="253" t="str">
        <f>IFERROR(IF(P59="未入力あり","",ROUNDDOWN(ROUNDDOWN($H59*$I59,0)*VLOOKUP($G59,【参考】数式用!$A$4:$E$54,3, FALSE),0)),"")</f>
        <v/>
      </c>
      <c r="R59" s="253" t="str">
        <f>IF(AD59="×", 0,IF(P59="未入力あり","",ROUNDDOWN(ROUNDDOWN($H59*$I59,0)*VLOOKUP($G59,【参考】数式用!$A$4:$E$54,4,FALSE),0)))</f>
        <v/>
      </c>
      <c r="S59" s="334" t="str">
        <f>IF(AE59="×", 0,IF(P59="未入力あり","",ROUNDDOWN(ROUNDDOWN($H59*$I59,0)*VLOOKUP($G59,【参考】数式用!$A$4:$E$54,5, FALSE),0)))</f>
        <v/>
      </c>
      <c r="T59"/>
      <c r="U59"/>
      <c r="V59"/>
      <c r="Z59" s="336" t="e">
        <f>IF(#REF!="○", F59, "")</f>
        <v>#REF!</v>
      </c>
      <c r="AA59" s="46" t="e">
        <f>VLOOKUP('別紙様式2-3（個表） '!$G59,【参考】数式用!$P$4:$Q$54,2, FALSE)</f>
        <v>#N/A</v>
      </c>
      <c r="AB59" s="46" t="e">
        <f>VLOOKUP('別紙様式2-3（個表） '!$G59,【参考】数式用!$P$4:$W$54,8, FALSE)</f>
        <v>#N/A</v>
      </c>
      <c r="AC59" s="46" t="e">
        <f>VLOOKUP('別紙様式2-3（個表） '!$G59,【参考】数式用!$P$4:$AD$54,15, FALSE)</f>
        <v>#N/A</v>
      </c>
      <c r="AD59" s="46" t="str">
        <f t="shared" si="6"/>
        <v/>
      </c>
      <c r="AE59" s="46" t="str">
        <f t="shared" si="7"/>
        <v/>
      </c>
      <c r="AF59" s="46" t="str">
        <f t="shared" si="8"/>
        <v/>
      </c>
      <c r="AG59" s="46" t="str">
        <f>IF(G59="", "", VLOOKUP(G59,【参考】数式用!$A$4:$M$54,13,FALSE))</f>
        <v/>
      </c>
      <c r="AH59" s="46" t="str">
        <f t="shared" si="9"/>
        <v>―</v>
      </c>
      <c r="AO59"/>
      <c r="AV59"/>
    </row>
    <row r="60" spans="1:48" ht="45" customHeight="1">
      <c r="A60" s="113">
        <f t="shared" si="5"/>
        <v>46</v>
      </c>
      <c r="B60" s="114" t="str">
        <f>IF(基本情報入力シート!B95="","",基本情報入力シート!B95)</f>
        <v/>
      </c>
      <c r="C60" s="115" t="str">
        <f>IF(基本情報入力シート!L95="","",基本情報入力シート!L95)</f>
        <v/>
      </c>
      <c r="D60" s="115" t="str">
        <f>IF(基本情報入力シート!Q95="","",基本情報入力シート!Q95)</f>
        <v/>
      </c>
      <c r="E60" s="115" t="str">
        <f>IF(基本情報入力シート!V95="","",基本情報入力シート!V95)</f>
        <v/>
      </c>
      <c r="F60" s="115" t="str">
        <f>IF(基本情報入力シート!W95="","",基本情報入力シート!W95)</f>
        <v/>
      </c>
      <c r="G60" s="115" t="str">
        <f>IF(基本情報入力シート!Z95="","",基本情報入力シート!Z95)</f>
        <v/>
      </c>
      <c r="H60" s="211" t="str">
        <f>IF(基本情報入力シート!AD95="","",基本情報入力シート!AD95)</f>
        <v/>
      </c>
      <c r="I60" s="330" t="str">
        <f>IF(基本情報入力シート!AE95="","",基本情報入力シート!AE95)</f>
        <v/>
      </c>
      <c r="J60" s="427"/>
      <c r="K60" s="428"/>
      <c r="L60" s="428"/>
      <c r="M60" s="331" t="str">
        <f>IF(G60="", "", VLOOKUP(AF60,【参考】数式用!$AZ$3:$BA$6, 2, FALSE))</f>
        <v/>
      </c>
      <c r="N60" s="332" t="str">
        <f>IF(G60="","",VLOOKUP(G60,【参考】数式用!$A$4:$L$54,MATCH('別紙様式2-3（個表） '!M60,【参考】数式用!$J$3:$L$3,0)+9,FALSE))</f>
        <v/>
      </c>
      <c r="O60" s="429" t="s">
        <v>197</v>
      </c>
      <c r="P60" s="333" t="str">
        <f t="shared" si="4"/>
        <v>未入力あり</v>
      </c>
      <c r="Q60" s="253" t="str">
        <f>IFERROR(IF(P60="未入力あり","",ROUNDDOWN(ROUNDDOWN($H60*$I60,0)*VLOOKUP($G60,【参考】数式用!$A$4:$E$54,3, FALSE),0)),"")</f>
        <v/>
      </c>
      <c r="R60" s="253" t="str">
        <f>IF(AD60="×", 0,IF(P60="未入力あり","",ROUNDDOWN(ROUNDDOWN($H60*$I60,0)*VLOOKUP($G60,【参考】数式用!$A$4:$E$54,4,FALSE),0)))</f>
        <v/>
      </c>
      <c r="S60" s="334" t="str">
        <f>IF(AE60="×", 0,IF(P60="未入力あり","",ROUNDDOWN(ROUNDDOWN($H60*$I60,0)*VLOOKUP($G60,【参考】数式用!$A$4:$E$54,5, FALSE),0)))</f>
        <v/>
      </c>
      <c r="T60"/>
      <c r="U60"/>
      <c r="V60"/>
      <c r="Z60" s="336" t="e">
        <f>IF(#REF!="○", F60, "")</f>
        <v>#REF!</v>
      </c>
      <c r="AA60" s="46" t="e">
        <f>VLOOKUP('別紙様式2-3（個表） '!$G60,【参考】数式用!$P$4:$Q$54,2, FALSE)</f>
        <v>#N/A</v>
      </c>
      <c r="AB60" s="46" t="e">
        <f>VLOOKUP('別紙様式2-3（個表） '!$G60,【参考】数式用!$P$4:$W$54,8, FALSE)</f>
        <v>#N/A</v>
      </c>
      <c r="AC60" s="46" t="e">
        <f>VLOOKUP('別紙様式2-3（個表） '!$G60,【参考】数式用!$P$4:$AD$54,15, FALSE)</f>
        <v>#N/A</v>
      </c>
      <c r="AD60" s="46" t="str">
        <f t="shared" si="6"/>
        <v/>
      </c>
      <c r="AE60" s="46" t="str">
        <f t="shared" si="7"/>
        <v/>
      </c>
      <c r="AF60" s="46" t="str">
        <f t="shared" si="8"/>
        <v/>
      </c>
      <c r="AG60" s="46" t="str">
        <f>IF(G60="", "", VLOOKUP(G60,【参考】数式用!$A$4:$M$54,13,FALSE))</f>
        <v/>
      </c>
      <c r="AH60" s="46" t="str">
        <f t="shared" si="9"/>
        <v>―</v>
      </c>
      <c r="AO60"/>
      <c r="AV60"/>
    </row>
    <row r="61" spans="1:48" ht="45" customHeight="1">
      <c r="A61" s="113">
        <f t="shared" si="5"/>
        <v>47</v>
      </c>
      <c r="B61" s="114" t="str">
        <f>IF(基本情報入力シート!B96="","",基本情報入力シート!B96)</f>
        <v/>
      </c>
      <c r="C61" s="115" t="str">
        <f>IF(基本情報入力シート!L96="","",基本情報入力シート!L96)</f>
        <v/>
      </c>
      <c r="D61" s="115" t="str">
        <f>IF(基本情報入力シート!Q96="","",基本情報入力シート!Q96)</f>
        <v/>
      </c>
      <c r="E61" s="115" t="str">
        <f>IF(基本情報入力シート!V96="","",基本情報入力シート!V96)</f>
        <v/>
      </c>
      <c r="F61" s="115" t="str">
        <f>IF(基本情報入力シート!W96="","",基本情報入力シート!W96)</f>
        <v/>
      </c>
      <c r="G61" s="115" t="str">
        <f>IF(基本情報入力シート!Z96="","",基本情報入力シート!Z96)</f>
        <v/>
      </c>
      <c r="H61" s="211" t="str">
        <f>IF(基本情報入力シート!AD96="","",基本情報入力シート!AD96)</f>
        <v/>
      </c>
      <c r="I61" s="330" t="str">
        <f>IF(基本情報入力シート!AE96="","",基本情報入力シート!AE96)</f>
        <v/>
      </c>
      <c r="J61" s="427"/>
      <c r="K61" s="428"/>
      <c r="L61" s="428"/>
      <c r="M61" s="331" t="str">
        <f>IF(G61="", "", VLOOKUP(AF61,【参考】数式用!$AZ$3:$BA$6, 2, FALSE))</f>
        <v/>
      </c>
      <c r="N61" s="332" t="str">
        <f>IF(G61="","",VLOOKUP(G61,【参考】数式用!$A$4:$L$54,MATCH('別紙様式2-3（個表） '!M61,【参考】数式用!$J$3:$L$3,0)+9,FALSE))</f>
        <v/>
      </c>
      <c r="O61" s="430" t="s">
        <v>197</v>
      </c>
      <c r="P61" s="333" t="str">
        <f t="shared" si="4"/>
        <v>未入力あり</v>
      </c>
      <c r="Q61" s="253" t="str">
        <f>IFERROR(IF(P61="未入力あり","",ROUNDDOWN(ROUNDDOWN($H61*$I61,0)*VLOOKUP($G61,【参考】数式用!$A$4:$E$54,3, FALSE),0)),"")</f>
        <v/>
      </c>
      <c r="R61" s="253" t="str">
        <f>IF(AD61="×", 0,IF(P61="未入力あり","",ROUNDDOWN(ROUNDDOWN($H61*$I61,0)*VLOOKUP($G61,【参考】数式用!$A$4:$E$54,4,FALSE),0)))</f>
        <v/>
      </c>
      <c r="S61" s="334" t="str">
        <f>IF(AE61="×", 0,IF(P61="未入力あり","",ROUNDDOWN(ROUNDDOWN($H61*$I61,0)*VLOOKUP($G61,【参考】数式用!$A$4:$E$54,5, FALSE),0)))</f>
        <v/>
      </c>
      <c r="T61"/>
      <c r="U61"/>
      <c r="V61"/>
      <c r="Z61" s="336" t="e">
        <f>IF(#REF!="○", F61, "")</f>
        <v>#REF!</v>
      </c>
      <c r="AA61" s="46" t="e">
        <f>VLOOKUP('別紙様式2-3（個表） '!$G61,【参考】数式用!$P$4:$Q$54,2, FALSE)</f>
        <v>#N/A</v>
      </c>
      <c r="AB61" s="46" t="e">
        <f>VLOOKUP('別紙様式2-3（個表） '!$G61,【参考】数式用!$P$4:$W$54,8, FALSE)</f>
        <v>#N/A</v>
      </c>
      <c r="AC61" s="46" t="e">
        <f>VLOOKUP('別紙様式2-3（個表） '!$G61,【参考】数式用!$P$4:$AD$54,15, FALSE)</f>
        <v>#N/A</v>
      </c>
      <c r="AD61" s="46" t="str">
        <f t="shared" si="6"/>
        <v/>
      </c>
      <c r="AE61" s="46" t="str">
        <f t="shared" si="7"/>
        <v/>
      </c>
      <c r="AF61" s="46" t="str">
        <f t="shared" si="8"/>
        <v/>
      </c>
      <c r="AG61" s="46" t="str">
        <f>IF(G61="", "", VLOOKUP(G61,【参考】数式用!$A$4:$M$54,13,FALSE))</f>
        <v/>
      </c>
      <c r="AH61" s="46" t="str">
        <f t="shared" si="9"/>
        <v>―</v>
      </c>
      <c r="AO61"/>
      <c r="AV61"/>
    </row>
    <row r="62" spans="1:48" ht="45" customHeight="1">
      <c r="A62" s="113">
        <f t="shared" si="5"/>
        <v>48</v>
      </c>
      <c r="B62" s="114" t="str">
        <f>IF(基本情報入力シート!B97="","",基本情報入力シート!B97)</f>
        <v/>
      </c>
      <c r="C62" s="115" t="str">
        <f>IF(基本情報入力シート!L97="","",基本情報入力シート!L97)</f>
        <v/>
      </c>
      <c r="D62" s="115" t="str">
        <f>IF(基本情報入力シート!Q97="","",基本情報入力シート!Q97)</f>
        <v/>
      </c>
      <c r="E62" s="115" t="str">
        <f>IF(基本情報入力シート!V97="","",基本情報入力シート!V97)</f>
        <v/>
      </c>
      <c r="F62" s="115" t="str">
        <f>IF(基本情報入力シート!W97="","",基本情報入力シート!W97)</f>
        <v/>
      </c>
      <c r="G62" s="115" t="str">
        <f>IF(基本情報入力シート!Z97="","",基本情報入力シート!Z97)</f>
        <v/>
      </c>
      <c r="H62" s="211" t="str">
        <f>IF(基本情報入力シート!AD97="","",基本情報入力シート!AD97)</f>
        <v/>
      </c>
      <c r="I62" s="330" t="str">
        <f>IF(基本情報入力シート!AE97="","",基本情報入力シート!AE97)</f>
        <v/>
      </c>
      <c r="J62" s="427"/>
      <c r="K62" s="428"/>
      <c r="L62" s="428"/>
      <c r="M62" s="331" t="str">
        <f>IF(G62="", "", VLOOKUP(AF62,【参考】数式用!$AZ$3:$BA$6, 2, FALSE))</f>
        <v/>
      </c>
      <c r="N62" s="332" t="str">
        <f>IF(G62="","",VLOOKUP(G62,【参考】数式用!$A$4:$L$54,MATCH('別紙様式2-3（個表） '!M62,【参考】数式用!$J$3:$L$3,0)+9,FALSE))</f>
        <v/>
      </c>
      <c r="O62" s="430" t="s">
        <v>197</v>
      </c>
      <c r="P62" s="333" t="str">
        <f t="shared" si="4"/>
        <v>未入力あり</v>
      </c>
      <c r="Q62" s="253" t="str">
        <f>IFERROR(IF(P62="未入力あり","",ROUNDDOWN(ROUNDDOWN($H62*$I62,0)*VLOOKUP($G62,【参考】数式用!$A$4:$E$54,3, FALSE),0)),"")</f>
        <v/>
      </c>
      <c r="R62" s="253" t="str">
        <f>IF(AD62="×", 0,IF(P62="未入力あり","",ROUNDDOWN(ROUNDDOWN($H62*$I62,0)*VLOOKUP($G62,【参考】数式用!$A$4:$E$54,4,FALSE),0)))</f>
        <v/>
      </c>
      <c r="S62" s="334" t="str">
        <f>IF(AE62="×", 0,IF(P62="未入力あり","",ROUNDDOWN(ROUNDDOWN($H62*$I62,0)*VLOOKUP($G62,【参考】数式用!$A$4:$E$54,5, FALSE),0)))</f>
        <v/>
      </c>
      <c r="T62"/>
      <c r="U62"/>
      <c r="V62"/>
      <c r="Z62" s="336" t="e">
        <f>IF(#REF!="○", F62, "")</f>
        <v>#REF!</v>
      </c>
      <c r="AA62" s="46" t="e">
        <f>VLOOKUP('別紙様式2-3（個表） '!$G62,【参考】数式用!$P$4:$Q$54,2, FALSE)</f>
        <v>#N/A</v>
      </c>
      <c r="AB62" s="46" t="e">
        <f>VLOOKUP('別紙様式2-3（個表） '!$G62,【参考】数式用!$P$4:$W$54,8, FALSE)</f>
        <v>#N/A</v>
      </c>
      <c r="AC62" s="46" t="e">
        <f>VLOOKUP('別紙様式2-3（個表） '!$G62,【参考】数式用!$P$4:$AD$54,15, FALSE)</f>
        <v>#N/A</v>
      </c>
      <c r="AD62" s="46" t="str">
        <f t="shared" si="6"/>
        <v/>
      </c>
      <c r="AE62" s="46" t="str">
        <f t="shared" si="7"/>
        <v/>
      </c>
      <c r="AF62" s="46" t="str">
        <f t="shared" si="8"/>
        <v/>
      </c>
      <c r="AG62" s="46" t="str">
        <f>IF(G62="", "", VLOOKUP(G62,【参考】数式用!$A$4:$M$54,13,FALSE))</f>
        <v/>
      </c>
      <c r="AH62" s="46" t="str">
        <f t="shared" si="9"/>
        <v>―</v>
      </c>
      <c r="AO62"/>
      <c r="AV62"/>
    </row>
    <row r="63" spans="1:48" ht="45" customHeight="1">
      <c r="A63" s="113">
        <f t="shared" si="5"/>
        <v>49</v>
      </c>
      <c r="B63" s="114" t="str">
        <f>IF(基本情報入力シート!B98="","",基本情報入力シート!B98)</f>
        <v/>
      </c>
      <c r="C63" s="115" t="str">
        <f>IF(基本情報入力シート!L98="","",基本情報入力シート!L98)</f>
        <v/>
      </c>
      <c r="D63" s="115" t="str">
        <f>IF(基本情報入力シート!Q98="","",基本情報入力シート!Q98)</f>
        <v/>
      </c>
      <c r="E63" s="115" t="str">
        <f>IF(基本情報入力シート!V98="","",基本情報入力シート!V98)</f>
        <v/>
      </c>
      <c r="F63" s="115" t="str">
        <f>IF(基本情報入力シート!W98="","",基本情報入力シート!W98)</f>
        <v/>
      </c>
      <c r="G63" s="115" t="str">
        <f>IF(基本情報入力シート!Z98="","",基本情報入力シート!Z98)</f>
        <v/>
      </c>
      <c r="H63" s="211" t="str">
        <f>IF(基本情報入力シート!AD98="","",基本情報入力シート!AD98)</f>
        <v/>
      </c>
      <c r="I63" s="330" t="str">
        <f>IF(基本情報入力シート!AE98="","",基本情報入力シート!AE98)</f>
        <v/>
      </c>
      <c r="J63" s="427"/>
      <c r="K63" s="428"/>
      <c r="L63" s="428"/>
      <c r="M63" s="331" t="str">
        <f>IF(G63="", "", VLOOKUP(AF63,【参考】数式用!$AZ$3:$BA$6, 2, FALSE))</f>
        <v/>
      </c>
      <c r="N63" s="332" t="str">
        <f>IF(G63="","",VLOOKUP(G63,【参考】数式用!$A$4:$L$54,MATCH('別紙様式2-3（個表） '!M63,【参考】数式用!$J$3:$L$3,0)+9,FALSE))</f>
        <v/>
      </c>
      <c r="O63" s="429" t="s">
        <v>197</v>
      </c>
      <c r="P63" s="333" t="str">
        <f t="shared" si="4"/>
        <v>未入力あり</v>
      </c>
      <c r="Q63" s="253" t="str">
        <f>IFERROR(IF(P63="未入力あり","",ROUNDDOWN(ROUNDDOWN($H63*$I63,0)*VLOOKUP($G63,【参考】数式用!$A$4:$E$54,3, FALSE),0)),"")</f>
        <v/>
      </c>
      <c r="R63" s="253" t="str">
        <f>IF(AD63="×", 0,IF(P63="未入力あり","",ROUNDDOWN(ROUNDDOWN($H63*$I63,0)*VLOOKUP($G63,【参考】数式用!$A$4:$E$54,4,FALSE),0)))</f>
        <v/>
      </c>
      <c r="S63" s="334" t="str">
        <f>IF(AE63="×", 0,IF(P63="未入力あり","",ROUNDDOWN(ROUNDDOWN($H63*$I63,0)*VLOOKUP($G63,【参考】数式用!$A$4:$E$54,5, FALSE),0)))</f>
        <v/>
      </c>
      <c r="T63"/>
      <c r="U63"/>
      <c r="V63"/>
      <c r="Z63" s="336" t="e">
        <f>IF(#REF!="○", F63, "")</f>
        <v>#REF!</v>
      </c>
      <c r="AA63" s="46" t="e">
        <f>VLOOKUP('別紙様式2-3（個表） '!$G63,【参考】数式用!$P$4:$Q$54,2, FALSE)</f>
        <v>#N/A</v>
      </c>
      <c r="AB63" s="46" t="e">
        <f>VLOOKUP('別紙様式2-3（個表） '!$G63,【参考】数式用!$P$4:$W$54,8, FALSE)</f>
        <v>#N/A</v>
      </c>
      <c r="AC63" s="46" t="e">
        <f>VLOOKUP('別紙様式2-3（個表） '!$G63,【参考】数式用!$P$4:$AD$54,15, FALSE)</f>
        <v>#N/A</v>
      </c>
      <c r="AD63" s="46" t="str">
        <f t="shared" si="6"/>
        <v/>
      </c>
      <c r="AE63" s="46" t="str">
        <f t="shared" si="7"/>
        <v/>
      </c>
      <c r="AF63" s="46" t="str">
        <f t="shared" si="8"/>
        <v/>
      </c>
      <c r="AG63" s="46" t="str">
        <f>IF(G63="", "", VLOOKUP(G63,【参考】数式用!$A$4:$M$54,13,FALSE))</f>
        <v/>
      </c>
      <c r="AH63" s="46" t="str">
        <f t="shared" si="9"/>
        <v>―</v>
      </c>
      <c r="AO63"/>
      <c r="AV63"/>
    </row>
    <row r="64" spans="1:48" ht="45" customHeight="1">
      <c r="A64" s="113">
        <f t="shared" si="5"/>
        <v>50</v>
      </c>
      <c r="B64" s="114" t="str">
        <f>IF(基本情報入力シート!B99="","",基本情報入力シート!B99)</f>
        <v/>
      </c>
      <c r="C64" s="115" t="str">
        <f>IF(基本情報入力シート!L99="","",基本情報入力シート!L99)</f>
        <v/>
      </c>
      <c r="D64" s="115" t="str">
        <f>IF(基本情報入力シート!Q99="","",基本情報入力シート!Q99)</f>
        <v/>
      </c>
      <c r="E64" s="115" t="str">
        <f>IF(基本情報入力シート!V99="","",基本情報入力シート!V99)</f>
        <v/>
      </c>
      <c r="F64" s="115" t="str">
        <f>IF(基本情報入力シート!W99="","",基本情報入力シート!W99)</f>
        <v/>
      </c>
      <c r="G64" s="115" t="str">
        <f>IF(基本情報入力シート!Z99="","",基本情報入力シート!Z99)</f>
        <v/>
      </c>
      <c r="H64" s="211" t="str">
        <f>IF(基本情報入力シート!AD99="","",基本情報入力シート!AD99)</f>
        <v/>
      </c>
      <c r="I64" s="330" t="str">
        <f>IF(基本情報入力シート!AE99="","",基本情報入力シート!AE99)</f>
        <v/>
      </c>
      <c r="J64" s="427"/>
      <c r="K64" s="428"/>
      <c r="L64" s="428"/>
      <c r="M64" s="331" t="str">
        <f>IF(G64="", "", VLOOKUP(AF64,【参考】数式用!$AZ$3:$BA$6, 2, FALSE))</f>
        <v/>
      </c>
      <c r="N64" s="332" t="str">
        <f>IF(G64="","",VLOOKUP(G64,【参考】数式用!$A$4:$L$54,MATCH('別紙様式2-3（個表） '!M64,【参考】数式用!$J$3:$L$3,0)+9,FALSE))</f>
        <v/>
      </c>
      <c r="O64" s="430" t="s">
        <v>197</v>
      </c>
      <c r="P64" s="333" t="str">
        <f t="shared" si="4"/>
        <v>未入力あり</v>
      </c>
      <c r="Q64" s="253" t="str">
        <f>IFERROR(IF(P64="未入力あり","",ROUNDDOWN(ROUNDDOWN($H64*$I64,0)*VLOOKUP($G64,【参考】数式用!$A$4:$E$54,3, FALSE),0)),"")</f>
        <v/>
      </c>
      <c r="R64" s="253" t="str">
        <f>IF(AD64="×", 0,IF(P64="未入力あり","",ROUNDDOWN(ROUNDDOWN($H64*$I64,0)*VLOOKUP($G64,【参考】数式用!$A$4:$E$54,4,FALSE),0)))</f>
        <v/>
      </c>
      <c r="S64" s="334" t="str">
        <f>IF(AE64="×", 0,IF(P64="未入力あり","",ROUNDDOWN(ROUNDDOWN($H64*$I64,0)*VLOOKUP($G64,【参考】数式用!$A$4:$E$54,5, FALSE),0)))</f>
        <v/>
      </c>
      <c r="T64"/>
      <c r="U64"/>
      <c r="V64"/>
      <c r="Z64" s="336" t="e">
        <f>IF(#REF!="○", F64, "")</f>
        <v>#REF!</v>
      </c>
      <c r="AA64" s="46" t="e">
        <f>VLOOKUP('別紙様式2-3（個表） '!$G64,【参考】数式用!$P$4:$Q$54,2, FALSE)</f>
        <v>#N/A</v>
      </c>
      <c r="AB64" s="46" t="e">
        <f>VLOOKUP('別紙様式2-3（個表） '!$G64,【参考】数式用!$P$4:$W$54,8, FALSE)</f>
        <v>#N/A</v>
      </c>
      <c r="AC64" s="46" t="e">
        <f>VLOOKUP('別紙様式2-3（個表） '!$G64,【参考】数式用!$P$4:$AD$54,15, FALSE)</f>
        <v>#N/A</v>
      </c>
      <c r="AD64" s="46" t="str">
        <f t="shared" si="6"/>
        <v/>
      </c>
      <c r="AE64" s="46" t="str">
        <f t="shared" si="7"/>
        <v/>
      </c>
      <c r="AF64" s="46" t="str">
        <f t="shared" si="8"/>
        <v/>
      </c>
      <c r="AG64" s="46" t="str">
        <f>IF(G64="", "", VLOOKUP(G64,【参考】数式用!$A$4:$M$54,13,FALSE))</f>
        <v/>
      </c>
      <c r="AH64" s="46" t="str">
        <f t="shared" si="9"/>
        <v>―</v>
      </c>
      <c r="AO64"/>
      <c r="AV64"/>
    </row>
    <row r="65" spans="1:48" ht="45" customHeight="1">
      <c r="A65" s="113">
        <f t="shared" si="5"/>
        <v>51</v>
      </c>
      <c r="B65" s="114" t="str">
        <f>IF(基本情報入力シート!B100="","",基本情報入力シート!B100)</f>
        <v/>
      </c>
      <c r="C65" s="115" t="str">
        <f>IF(基本情報入力シート!L100="","",基本情報入力シート!L100)</f>
        <v/>
      </c>
      <c r="D65" s="115" t="str">
        <f>IF(基本情報入力シート!Q100="","",基本情報入力シート!Q100)</f>
        <v/>
      </c>
      <c r="E65" s="115" t="str">
        <f>IF(基本情報入力シート!V100="","",基本情報入力シート!V100)</f>
        <v/>
      </c>
      <c r="F65" s="115" t="str">
        <f>IF(基本情報入力シート!W100="","",基本情報入力シート!W100)</f>
        <v/>
      </c>
      <c r="G65" s="115" t="str">
        <f>IF(基本情報入力シート!Z100="","",基本情報入力シート!Z100)</f>
        <v/>
      </c>
      <c r="H65" s="211" t="str">
        <f>IF(基本情報入力シート!AD100="","",基本情報入力シート!AD100)</f>
        <v/>
      </c>
      <c r="I65" s="330" t="str">
        <f>IF(基本情報入力シート!AE100="","",基本情報入力シート!AE100)</f>
        <v/>
      </c>
      <c r="J65" s="427"/>
      <c r="K65" s="428"/>
      <c r="L65" s="428"/>
      <c r="M65" s="331" t="str">
        <f>IF(G65="", "", VLOOKUP(AF65,【参考】数式用!$AZ$3:$BA$6, 2, FALSE))</f>
        <v/>
      </c>
      <c r="N65" s="332" t="str">
        <f>IF(G65="","",VLOOKUP(G65,【参考】数式用!$A$4:$L$54,MATCH('別紙様式2-3（個表） '!M65,【参考】数式用!$J$3:$L$3,0)+9,FALSE))</f>
        <v/>
      </c>
      <c r="O65" s="430" t="s">
        <v>197</v>
      </c>
      <c r="P65" s="333" t="str">
        <f t="shared" si="4"/>
        <v>未入力あり</v>
      </c>
      <c r="Q65" s="253" t="str">
        <f>IFERROR(IF(P65="未入力あり","",ROUNDDOWN(ROUNDDOWN($H65*$I65,0)*VLOOKUP($G65,【参考】数式用!$A$4:$E$54,3, FALSE),0)),"")</f>
        <v/>
      </c>
      <c r="R65" s="253" t="str">
        <f>IF(AD65="×", 0,IF(P65="未入力あり","",ROUNDDOWN(ROUNDDOWN($H65*$I65,0)*VLOOKUP($G65,【参考】数式用!$A$4:$E$54,4,FALSE),0)))</f>
        <v/>
      </c>
      <c r="S65" s="334" t="str">
        <f>IF(AE65="×", 0,IF(P65="未入力あり","",ROUNDDOWN(ROUNDDOWN($H65*$I65,0)*VLOOKUP($G65,【参考】数式用!$A$4:$E$54,5, FALSE),0)))</f>
        <v/>
      </c>
      <c r="T65"/>
      <c r="U65"/>
      <c r="V65"/>
      <c r="Z65" s="336" t="e">
        <f>IF(#REF!="○", F65, "")</f>
        <v>#REF!</v>
      </c>
      <c r="AA65" s="46" t="e">
        <f>VLOOKUP('別紙様式2-3（個表） '!$G65,【参考】数式用!$P$4:$Q$54,2, FALSE)</f>
        <v>#N/A</v>
      </c>
      <c r="AB65" s="46" t="e">
        <f>VLOOKUP('別紙様式2-3（個表） '!$G65,【参考】数式用!$P$4:$W$54,8, FALSE)</f>
        <v>#N/A</v>
      </c>
      <c r="AC65" s="46" t="e">
        <f>VLOOKUP('別紙様式2-3（個表） '!$G65,【参考】数式用!$P$4:$AD$54,15, FALSE)</f>
        <v>#N/A</v>
      </c>
      <c r="AD65" s="46" t="str">
        <f t="shared" si="6"/>
        <v/>
      </c>
      <c r="AE65" s="46" t="str">
        <f t="shared" si="7"/>
        <v/>
      </c>
      <c r="AF65" s="46" t="str">
        <f t="shared" si="8"/>
        <v/>
      </c>
      <c r="AG65" s="46" t="str">
        <f>IF(G65="", "", VLOOKUP(G65,【参考】数式用!$A$4:$M$54,13,FALSE))</f>
        <v/>
      </c>
      <c r="AH65" s="46" t="str">
        <f t="shared" si="9"/>
        <v>―</v>
      </c>
      <c r="AO65"/>
      <c r="AV65"/>
    </row>
    <row r="66" spans="1:48" ht="45" customHeight="1">
      <c r="A66" s="113">
        <f t="shared" si="5"/>
        <v>52</v>
      </c>
      <c r="B66" s="114" t="str">
        <f>IF(基本情報入力シート!B101="","",基本情報入力シート!B101)</f>
        <v/>
      </c>
      <c r="C66" s="115" t="str">
        <f>IF(基本情報入力シート!L101="","",基本情報入力シート!L101)</f>
        <v/>
      </c>
      <c r="D66" s="115" t="str">
        <f>IF(基本情報入力シート!Q101="","",基本情報入力シート!Q101)</f>
        <v/>
      </c>
      <c r="E66" s="115" t="str">
        <f>IF(基本情報入力シート!V101="","",基本情報入力シート!V101)</f>
        <v/>
      </c>
      <c r="F66" s="115" t="str">
        <f>IF(基本情報入力シート!W101="","",基本情報入力シート!W101)</f>
        <v/>
      </c>
      <c r="G66" s="115" t="str">
        <f>IF(基本情報入力シート!Z101="","",基本情報入力シート!Z101)</f>
        <v/>
      </c>
      <c r="H66" s="211" t="str">
        <f>IF(基本情報入力シート!AD101="","",基本情報入力シート!AD101)</f>
        <v/>
      </c>
      <c r="I66" s="330" t="str">
        <f>IF(基本情報入力シート!AE101="","",基本情報入力シート!AE101)</f>
        <v/>
      </c>
      <c r="J66" s="427"/>
      <c r="K66" s="428"/>
      <c r="L66" s="426"/>
      <c r="M66" s="331" t="str">
        <f>IF(G66="", "", VLOOKUP(AF66,【参考】数式用!$AZ$3:$BA$6, 2, FALSE))</f>
        <v/>
      </c>
      <c r="N66" s="332" t="str">
        <f>IF(G66="","",VLOOKUP(G66,【参考】数式用!$A$4:$L$54,MATCH('別紙様式2-3（個表） '!M66,【参考】数式用!$J$3:$L$3,0)+9,FALSE))</f>
        <v/>
      </c>
      <c r="O66" s="429" t="s">
        <v>197</v>
      </c>
      <c r="P66" s="333" t="str">
        <f t="shared" si="4"/>
        <v>未入力あり</v>
      </c>
      <c r="Q66" s="253" t="str">
        <f>IFERROR(IF(P66="未入力あり","",ROUNDDOWN(ROUNDDOWN($H66*$I66,0)*VLOOKUP($G66,【参考】数式用!$A$4:$E$54,3, FALSE),0)),"")</f>
        <v/>
      </c>
      <c r="R66" s="253" t="str">
        <f>IF(AD66="×", 0,IF(P66="未入力あり","",ROUNDDOWN(ROUNDDOWN($H66*$I66,0)*VLOOKUP($G66,【参考】数式用!$A$4:$E$54,4,FALSE),0)))</f>
        <v/>
      </c>
      <c r="S66" s="334" t="str">
        <f>IF(AE66="×", 0,IF(P66="未入力あり","",ROUNDDOWN(ROUNDDOWN($H66*$I66,0)*VLOOKUP($G66,【参考】数式用!$A$4:$E$54,5, FALSE),0)))</f>
        <v/>
      </c>
      <c r="T66"/>
      <c r="U66"/>
      <c r="V66"/>
      <c r="Z66" s="336" t="e">
        <f>IF(#REF!="○", F66, "")</f>
        <v>#REF!</v>
      </c>
      <c r="AA66" s="46" t="e">
        <f>VLOOKUP('別紙様式2-3（個表） '!$G66,【参考】数式用!$P$4:$Q$54,2, FALSE)</f>
        <v>#N/A</v>
      </c>
      <c r="AB66" s="46" t="e">
        <f>VLOOKUP('別紙様式2-3（個表） '!$G66,【参考】数式用!$P$4:$W$54,8, FALSE)</f>
        <v>#N/A</v>
      </c>
      <c r="AC66" s="46" t="e">
        <f>VLOOKUP('別紙様式2-3（個表） '!$G66,【参考】数式用!$P$4:$AD$54,15, FALSE)</f>
        <v>#N/A</v>
      </c>
      <c r="AD66" s="46" t="str">
        <f t="shared" si="6"/>
        <v/>
      </c>
      <c r="AE66" s="46" t="str">
        <f t="shared" si="7"/>
        <v/>
      </c>
      <c r="AF66" s="46" t="str">
        <f t="shared" si="8"/>
        <v/>
      </c>
      <c r="AG66" s="46" t="str">
        <f>IF(G66="", "", VLOOKUP(G66,【参考】数式用!$A$4:$M$54,13,FALSE))</f>
        <v/>
      </c>
      <c r="AH66" s="46" t="str">
        <f t="shared" si="9"/>
        <v>―</v>
      </c>
      <c r="AO66"/>
      <c r="AV66"/>
    </row>
    <row r="67" spans="1:48" ht="45" customHeight="1">
      <c r="A67" s="113">
        <f t="shared" si="5"/>
        <v>53</v>
      </c>
      <c r="B67" s="114" t="str">
        <f>IF(基本情報入力シート!B102="","",基本情報入力シート!B102)</f>
        <v/>
      </c>
      <c r="C67" s="115" t="str">
        <f>IF(基本情報入力シート!L102="","",基本情報入力シート!L102)</f>
        <v/>
      </c>
      <c r="D67" s="115" t="str">
        <f>IF(基本情報入力シート!Q102="","",基本情報入力シート!Q102)</f>
        <v/>
      </c>
      <c r="E67" s="115" t="str">
        <f>IF(基本情報入力シート!V102="","",基本情報入力シート!V102)</f>
        <v/>
      </c>
      <c r="F67" s="115" t="str">
        <f>IF(基本情報入力シート!W102="","",基本情報入力シート!W102)</f>
        <v/>
      </c>
      <c r="G67" s="115" t="str">
        <f>IF(基本情報入力シート!Z102="","",基本情報入力シート!Z102)</f>
        <v/>
      </c>
      <c r="H67" s="211" t="str">
        <f>IF(基本情報入力シート!AD102="","",基本情報入力シート!AD102)</f>
        <v/>
      </c>
      <c r="I67" s="330" t="str">
        <f>IF(基本情報入力シート!AE102="","",基本情報入力シート!AE102)</f>
        <v/>
      </c>
      <c r="J67" s="427"/>
      <c r="K67" s="428"/>
      <c r="L67" s="426"/>
      <c r="M67" s="331" t="str">
        <f>IF(G67="", "", VLOOKUP(AF67,【参考】数式用!$AZ$3:$BA$6, 2, FALSE))</f>
        <v/>
      </c>
      <c r="N67" s="332" t="str">
        <f>IF(G67="","",VLOOKUP(G67,【参考】数式用!$A$4:$L$54,MATCH('別紙様式2-3（個表） '!M67,【参考】数式用!$J$3:$L$3,0)+9,FALSE))</f>
        <v/>
      </c>
      <c r="O67" s="430" t="s">
        <v>197</v>
      </c>
      <c r="P67" s="333" t="str">
        <f t="shared" si="4"/>
        <v>未入力あり</v>
      </c>
      <c r="Q67" s="253" t="str">
        <f>IFERROR(IF(P67="未入力あり","",ROUNDDOWN(ROUNDDOWN($H67*$I67,0)*VLOOKUP($G67,【参考】数式用!$A$4:$E$54,3, FALSE),0)),"")</f>
        <v/>
      </c>
      <c r="R67" s="253" t="str">
        <f>IF(AD67="×", 0,IF(P67="未入力あり","",ROUNDDOWN(ROUNDDOWN($H67*$I67,0)*VLOOKUP($G67,【参考】数式用!$A$4:$E$54,4,FALSE),0)))</f>
        <v/>
      </c>
      <c r="S67" s="334" t="str">
        <f>IF(AE67="×", 0,IF(P67="未入力あり","",ROUNDDOWN(ROUNDDOWN($H67*$I67,0)*VLOOKUP($G67,【参考】数式用!$A$4:$E$54,5, FALSE),0)))</f>
        <v/>
      </c>
      <c r="T67"/>
      <c r="U67"/>
      <c r="V67"/>
      <c r="Z67" s="336" t="e">
        <f>IF(#REF!="○", F67, "")</f>
        <v>#REF!</v>
      </c>
      <c r="AA67" s="46" t="e">
        <f>VLOOKUP('別紙様式2-3（個表） '!$G67,【参考】数式用!$P$4:$Q$54,2, FALSE)</f>
        <v>#N/A</v>
      </c>
      <c r="AB67" s="46" t="e">
        <f>VLOOKUP('別紙様式2-3（個表） '!$G67,【参考】数式用!$P$4:$W$54,8, FALSE)</f>
        <v>#N/A</v>
      </c>
      <c r="AC67" s="46" t="e">
        <f>VLOOKUP('別紙様式2-3（個表） '!$G67,【参考】数式用!$P$4:$AD$54,15, FALSE)</f>
        <v>#N/A</v>
      </c>
      <c r="AD67" s="46" t="str">
        <f t="shared" si="6"/>
        <v/>
      </c>
      <c r="AE67" s="46" t="str">
        <f t="shared" si="7"/>
        <v/>
      </c>
      <c r="AF67" s="46" t="str">
        <f t="shared" si="8"/>
        <v/>
      </c>
      <c r="AG67" s="46" t="str">
        <f>IF(G67="", "", VLOOKUP(G67,【参考】数式用!$A$4:$M$54,13,FALSE))</f>
        <v/>
      </c>
      <c r="AH67" s="46" t="str">
        <f t="shared" si="9"/>
        <v>―</v>
      </c>
      <c r="AO67"/>
      <c r="AV67"/>
    </row>
    <row r="68" spans="1:48" ht="45" customHeight="1">
      <c r="A68" s="113">
        <f t="shared" si="5"/>
        <v>54</v>
      </c>
      <c r="B68" s="114" t="str">
        <f>IF(基本情報入力シート!B103="","",基本情報入力シート!B103)</f>
        <v/>
      </c>
      <c r="C68" s="115" t="str">
        <f>IF(基本情報入力シート!L103="","",基本情報入力シート!L103)</f>
        <v/>
      </c>
      <c r="D68" s="115" t="str">
        <f>IF(基本情報入力シート!Q103="","",基本情報入力シート!Q103)</f>
        <v/>
      </c>
      <c r="E68" s="115" t="str">
        <f>IF(基本情報入力シート!V103="","",基本情報入力シート!V103)</f>
        <v/>
      </c>
      <c r="F68" s="115" t="str">
        <f>IF(基本情報入力シート!W103="","",基本情報入力シート!W103)</f>
        <v/>
      </c>
      <c r="G68" s="115" t="str">
        <f>IF(基本情報入力シート!Z103="","",基本情報入力シート!Z103)</f>
        <v/>
      </c>
      <c r="H68" s="211" t="str">
        <f>IF(基本情報入力シート!AD103="","",基本情報入力シート!AD103)</f>
        <v/>
      </c>
      <c r="I68" s="330" t="str">
        <f>IF(基本情報入力シート!AE103="","",基本情報入力シート!AE103)</f>
        <v/>
      </c>
      <c r="J68" s="427"/>
      <c r="K68" s="428"/>
      <c r="L68" s="426"/>
      <c r="M68" s="331" t="str">
        <f>IF(G68="", "", VLOOKUP(AF68,【参考】数式用!$AZ$3:$BA$6, 2, FALSE))</f>
        <v/>
      </c>
      <c r="N68" s="332" t="str">
        <f>IF(G68="","",VLOOKUP(G68,【参考】数式用!$A$4:$L$54,MATCH('別紙様式2-3（個表） '!M68,【参考】数式用!$J$3:$L$3,0)+9,FALSE))</f>
        <v/>
      </c>
      <c r="O68" s="429" t="s">
        <v>197</v>
      </c>
      <c r="P68" s="333" t="str">
        <f t="shared" si="4"/>
        <v>未入力あり</v>
      </c>
      <c r="Q68" s="253" t="str">
        <f>IFERROR(IF(P68="未入力あり","",ROUNDDOWN(ROUNDDOWN($H68*$I68,0)*VLOOKUP($G68,【参考】数式用!$A$4:$E$54,3, FALSE),0)),"")</f>
        <v/>
      </c>
      <c r="R68" s="253" t="str">
        <f>IF(AD68="×", 0,IF(P68="未入力あり","",ROUNDDOWN(ROUNDDOWN($H68*$I68,0)*VLOOKUP($G68,【参考】数式用!$A$4:$E$54,4,FALSE),0)))</f>
        <v/>
      </c>
      <c r="S68" s="334" t="str">
        <f>IF(AE68="×", 0,IF(P68="未入力あり","",ROUNDDOWN(ROUNDDOWN($H68*$I68,0)*VLOOKUP($G68,【参考】数式用!$A$4:$E$54,5, FALSE),0)))</f>
        <v/>
      </c>
      <c r="T68"/>
      <c r="U68"/>
      <c r="V68"/>
      <c r="Z68" s="336" t="e">
        <f>IF(#REF!="○", F68, "")</f>
        <v>#REF!</v>
      </c>
      <c r="AA68" s="46" t="e">
        <f>VLOOKUP('別紙様式2-3（個表） '!$G68,【参考】数式用!$P$4:$Q$54,2, FALSE)</f>
        <v>#N/A</v>
      </c>
      <c r="AB68" s="46" t="e">
        <f>VLOOKUP('別紙様式2-3（個表） '!$G68,【参考】数式用!$P$4:$W$54,8, FALSE)</f>
        <v>#N/A</v>
      </c>
      <c r="AC68" s="46" t="e">
        <f>VLOOKUP('別紙様式2-3（個表） '!$G68,【参考】数式用!$P$4:$AD$54,15, FALSE)</f>
        <v>#N/A</v>
      </c>
      <c r="AD68" s="46" t="str">
        <f t="shared" si="6"/>
        <v/>
      </c>
      <c r="AE68" s="46" t="str">
        <f t="shared" si="7"/>
        <v/>
      </c>
      <c r="AF68" s="46" t="str">
        <f t="shared" si="8"/>
        <v/>
      </c>
      <c r="AG68" s="46" t="str">
        <f>IF(G68="", "", VLOOKUP(G68,【参考】数式用!$A$4:$M$54,13,FALSE))</f>
        <v/>
      </c>
      <c r="AH68" s="46" t="str">
        <f t="shared" si="9"/>
        <v>―</v>
      </c>
      <c r="AO68"/>
      <c r="AV68"/>
    </row>
    <row r="69" spans="1:48" ht="45" customHeight="1">
      <c r="A69" s="113">
        <f t="shared" si="5"/>
        <v>55</v>
      </c>
      <c r="B69" s="114" t="str">
        <f>IF(基本情報入力シート!B104="","",基本情報入力シート!B104)</f>
        <v/>
      </c>
      <c r="C69" s="115" t="str">
        <f>IF(基本情報入力シート!L104="","",基本情報入力シート!L104)</f>
        <v/>
      </c>
      <c r="D69" s="115" t="str">
        <f>IF(基本情報入力シート!Q104="","",基本情報入力シート!Q104)</f>
        <v/>
      </c>
      <c r="E69" s="115" t="str">
        <f>IF(基本情報入力シート!V104="","",基本情報入力シート!V104)</f>
        <v/>
      </c>
      <c r="F69" s="115" t="str">
        <f>IF(基本情報入力シート!W104="","",基本情報入力シート!W104)</f>
        <v/>
      </c>
      <c r="G69" s="115" t="str">
        <f>IF(基本情報入力シート!Z104="","",基本情報入力シート!Z104)</f>
        <v/>
      </c>
      <c r="H69" s="211" t="str">
        <f>IF(基本情報入力シート!AD104="","",基本情報入力シート!AD104)</f>
        <v/>
      </c>
      <c r="I69" s="330" t="str">
        <f>IF(基本情報入力シート!AE104="","",基本情報入力シート!AE104)</f>
        <v/>
      </c>
      <c r="J69" s="427"/>
      <c r="K69" s="428"/>
      <c r="L69" s="426"/>
      <c r="M69" s="331" t="str">
        <f>IF(G69="", "", VLOOKUP(AF69,【参考】数式用!$AZ$3:$BA$6, 2, FALSE))</f>
        <v/>
      </c>
      <c r="N69" s="332" t="str">
        <f>IF(G69="","",VLOOKUP(G69,【参考】数式用!$A$4:$L$54,MATCH('別紙様式2-3（個表） '!M69,【参考】数式用!$J$3:$L$3,0)+9,FALSE))</f>
        <v/>
      </c>
      <c r="O69" s="430" t="s">
        <v>197</v>
      </c>
      <c r="P69" s="333" t="str">
        <f t="shared" si="4"/>
        <v>未入力あり</v>
      </c>
      <c r="Q69" s="253" t="str">
        <f>IFERROR(IF(P69="未入力あり","",ROUNDDOWN(ROUNDDOWN($H69*$I69,0)*VLOOKUP($G69,【参考】数式用!$A$4:$E$54,3, FALSE),0)),"")</f>
        <v/>
      </c>
      <c r="R69" s="253" t="str">
        <f>IF(AD69="×", 0,IF(P69="未入力あり","",ROUNDDOWN(ROUNDDOWN($H69*$I69,0)*VLOOKUP($G69,【参考】数式用!$A$4:$E$54,4,FALSE),0)))</f>
        <v/>
      </c>
      <c r="S69" s="334" t="str">
        <f>IF(AE69="×", 0,IF(P69="未入力あり","",ROUNDDOWN(ROUNDDOWN($H69*$I69,0)*VLOOKUP($G69,【参考】数式用!$A$4:$E$54,5, FALSE),0)))</f>
        <v/>
      </c>
      <c r="T69"/>
      <c r="U69"/>
      <c r="V69"/>
      <c r="Z69" s="336" t="e">
        <f>IF(#REF!="○", F69, "")</f>
        <v>#REF!</v>
      </c>
      <c r="AA69" s="46" t="e">
        <f>VLOOKUP('別紙様式2-3（個表） '!$G69,【参考】数式用!$P$4:$Q$54,2, FALSE)</f>
        <v>#N/A</v>
      </c>
      <c r="AB69" s="46" t="e">
        <f>VLOOKUP('別紙様式2-3（個表） '!$G69,【参考】数式用!$P$4:$W$54,8, FALSE)</f>
        <v>#N/A</v>
      </c>
      <c r="AC69" s="46" t="e">
        <f>VLOOKUP('別紙様式2-3（個表） '!$G69,【参考】数式用!$P$4:$AD$54,15, FALSE)</f>
        <v>#N/A</v>
      </c>
      <c r="AD69" s="46" t="str">
        <f t="shared" si="6"/>
        <v/>
      </c>
      <c r="AE69" s="46" t="str">
        <f t="shared" si="7"/>
        <v/>
      </c>
      <c r="AF69" s="46" t="str">
        <f t="shared" si="8"/>
        <v/>
      </c>
      <c r="AG69" s="46" t="str">
        <f>IF(G69="", "", VLOOKUP(G69,【参考】数式用!$A$4:$M$54,13,FALSE))</f>
        <v/>
      </c>
      <c r="AH69" s="46" t="str">
        <f t="shared" si="9"/>
        <v>―</v>
      </c>
      <c r="AO69"/>
      <c r="AV69"/>
    </row>
    <row r="70" spans="1:48" ht="45" customHeight="1">
      <c r="A70" s="113">
        <f t="shared" si="5"/>
        <v>56</v>
      </c>
      <c r="B70" s="114" t="str">
        <f>IF(基本情報入力シート!B105="","",基本情報入力シート!B105)</f>
        <v/>
      </c>
      <c r="C70" s="115" t="str">
        <f>IF(基本情報入力シート!L105="","",基本情報入力シート!L105)</f>
        <v/>
      </c>
      <c r="D70" s="115" t="str">
        <f>IF(基本情報入力シート!Q105="","",基本情報入力シート!Q105)</f>
        <v/>
      </c>
      <c r="E70" s="115" t="str">
        <f>IF(基本情報入力シート!V105="","",基本情報入力シート!V105)</f>
        <v/>
      </c>
      <c r="F70" s="115" t="str">
        <f>IF(基本情報入力シート!W105="","",基本情報入力シート!W105)</f>
        <v/>
      </c>
      <c r="G70" s="115" t="str">
        <f>IF(基本情報入力シート!Z105="","",基本情報入力シート!Z105)</f>
        <v/>
      </c>
      <c r="H70" s="211" t="str">
        <f>IF(基本情報入力シート!AD105="","",基本情報入力シート!AD105)</f>
        <v/>
      </c>
      <c r="I70" s="330" t="str">
        <f>IF(基本情報入力シート!AE105="","",基本情報入力シート!AE105)</f>
        <v/>
      </c>
      <c r="J70" s="427"/>
      <c r="K70" s="428"/>
      <c r="L70" s="426"/>
      <c r="M70" s="331" t="str">
        <f>IF(G70="", "", VLOOKUP(AF70,【参考】数式用!$AZ$3:$BA$6, 2, FALSE))</f>
        <v/>
      </c>
      <c r="N70" s="332" t="str">
        <f>IF(G70="","",VLOOKUP(G70,【参考】数式用!$A$4:$L$54,MATCH('別紙様式2-3（個表） '!M70,【参考】数式用!$J$3:$L$3,0)+9,FALSE))</f>
        <v/>
      </c>
      <c r="O70" s="430" t="s">
        <v>197</v>
      </c>
      <c r="P70" s="333" t="str">
        <f t="shared" si="4"/>
        <v>未入力あり</v>
      </c>
      <c r="Q70" s="253" t="str">
        <f>IFERROR(IF(P70="未入力あり","",ROUNDDOWN(ROUNDDOWN($H70*$I70,0)*VLOOKUP($G70,【参考】数式用!$A$4:$E$54,3, FALSE),0)),"")</f>
        <v/>
      </c>
      <c r="R70" s="253" t="str">
        <f>IF(AD70="×", 0,IF(P70="未入力あり","",ROUNDDOWN(ROUNDDOWN($H70*$I70,0)*VLOOKUP($G70,【参考】数式用!$A$4:$E$54,4,FALSE),0)))</f>
        <v/>
      </c>
      <c r="S70" s="334" t="str">
        <f>IF(AE70="×", 0,IF(P70="未入力あり","",ROUNDDOWN(ROUNDDOWN($H70*$I70,0)*VLOOKUP($G70,【参考】数式用!$A$4:$E$54,5, FALSE),0)))</f>
        <v/>
      </c>
      <c r="T70"/>
      <c r="U70"/>
      <c r="V70"/>
      <c r="Z70" s="336" t="e">
        <f>IF(#REF!="○", F70, "")</f>
        <v>#REF!</v>
      </c>
      <c r="AA70" s="46" t="e">
        <f>VLOOKUP('別紙様式2-3（個表） '!$G70,【参考】数式用!$P$4:$Q$54,2, FALSE)</f>
        <v>#N/A</v>
      </c>
      <c r="AB70" s="46" t="e">
        <f>VLOOKUP('別紙様式2-3（個表） '!$G70,【参考】数式用!$P$4:$W$54,8, FALSE)</f>
        <v>#N/A</v>
      </c>
      <c r="AC70" s="46" t="e">
        <f>VLOOKUP('別紙様式2-3（個表） '!$G70,【参考】数式用!$P$4:$AD$54,15, FALSE)</f>
        <v>#N/A</v>
      </c>
      <c r="AD70" s="46" t="str">
        <f t="shared" si="6"/>
        <v/>
      </c>
      <c r="AE70" s="46" t="str">
        <f t="shared" si="7"/>
        <v/>
      </c>
      <c r="AF70" s="46" t="str">
        <f t="shared" si="8"/>
        <v/>
      </c>
      <c r="AG70" s="46" t="str">
        <f>IF(G70="", "", VLOOKUP(G70,【参考】数式用!$A$4:$M$54,13,FALSE))</f>
        <v/>
      </c>
      <c r="AH70" s="46" t="str">
        <f t="shared" si="9"/>
        <v>―</v>
      </c>
      <c r="AO70"/>
      <c r="AV70"/>
    </row>
    <row r="71" spans="1:48" ht="45" customHeight="1">
      <c r="A71" s="113">
        <f t="shared" si="5"/>
        <v>57</v>
      </c>
      <c r="B71" s="114" t="str">
        <f>IF(基本情報入力シート!B106="","",基本情報入力シート!B106)</f>
        <v/>
      </c>
      <c r="C71" s="115" t="str">
        <f>IF(基本情報入力シート!L106="","",基本情報入力シート!L106)</f>
        <v/>
      </c>
      <c r="D71" s="115" t="str">
        <f>IF(基本情報入力シート!Q106="","",基本情報入力シート!Q106)</f>
        <v/>
      </c>
      <c r="E71" s="115" t="str">
        <f>IF(基本情報入力シート!V106="","",基本情報入力シート!V106)</f>
        <v/>
      </c>
      <c r="F71" s="115" t="str">
        <f>IF(基本情報入力シート!W106="","",基本情報入力シート!W106)</f>
        <v/>
      </c>
      <c r="G71" s="115" t="str">
        <f>IF(基本情報入力シート!Z106="","",基本情報入力シート!Z106)</f>
        <v/>
      </c>
      <c r="H71" s="211" t="str">
        <f>IF(基本情報入力シート!AD106="","",基本情報入力シート!AD106)</f>
        <v/>
      </c>
      <c r="I71" s="330" t="str">
        <f>IF(基本情報入力シート!AE106="","",基本情報入力シート!AE106)</f>
        <v/>
      </c>
      <c r="J71" s="427"/>
      <c r="K71" s="428"/>
      <c r="L71" s="426"/>
      <c r="M71" s="331" t="str">
        <f>IF(G71="", "", VLOOKUP(AF71,【参考】数式用!$AZ$3:$BA$6, 2, FALSE))</f>
        <v/>
      </c>
      <c r="N71" s="332" t="str">
        <f>IF(G71="","",VLOOKUP(G71,【参考】数式用!$A$4:$L$54,MATCH('別紙様式2-3（個表） '!M71,【参考】数式用!$J$3:$L$3,0)+9,FALSE))</f>
        <v/>
      </c>
      <c r="O71" s="429" t="s">
        <v>197</v>
      </c>
      <c r="P71" s="333" t="str">
        <f t="shared" si="4"/>
        <v>未入力あり</v>
      </c>
      <c r="Q71" s="253" t="str">
        <f>IFERROR(IF(P71="未入力あり","",ROUNDDOWN(ROUNDDOWN($H71*$I71,0)*VLOOKUP($G71,【参考】数式用!$A$4:$E$54,3, FALSE),0)),"")</f>
        <v/>
      </c>
      <c r="R71" s="253" t="str">
        <f>IF(AD71="×", 0,IF(P71="未入力あり","",ROUNDDOWN(ROUNDDOWN($H71*$I71,0)*VLOOKUP($G71,【参考】数式用!$A$4:$E$54,4,FALSE),0)))</f>
        <v/>
      </c>
      <c r="S71" s="334" t="str">
        <f>IF(AE71="×", 0,IF(P71="未入力あり","",ROUNDDOWN(ROUNDDOWN($H71*$I71,0)*VLOOKUP($G71,【参考】数式用!$A$4:$E$54,5, FALSE),0)))</f>
        <v/>
      </c>
      <c r="T71"/>
      <c r="U71"/>
      <c r="V71"/>
      <c r="Z71" s="336" t="e">
        <f>IF(#REF!="○", F71, "")</f>
        <v>#REF!</v>
      </c>
      <c r="AA71" s="46" t="e">
        <f>VLOOKUP('別紙様式2-3（個表） '!$G71,【参考】数式用!$P$4:$Q$54,2, FALSE)</f>
        <v>#N/A</v>
      </c>
      <c r="AB71" s="46" t="e">
        <f>VLOOKUP('別紙様式2-3（個表） '!$G71,【参考】数式用!$P$4:$W$54,8, FALSE)</f>
        <v>#N/A</v>
      </c>
      <c r="AC71" s="46" t="e">
        <f>VLOOKUP('別紙様式2-3（個表） '!$G71,【参考】数式用!$P$4:$AD$54,15, FALSE)</f>
        <v>#N/A</v>
      </c>
      <c r="AD71" s="46" t="str">
        <f t="shared" si="6"/>
        <v/>
      </c>
      <c r="AE71" s="46" t="str">
        <f t="shared" si="7"/>
        <v/>
      </c>
      <c r="AF71" s="46" t="str">
        <f t="shared" si="8"/>
        <v/>
      </c>
      <c r="AG71" s="46" t="str">
        <f>IF(G71="", "", VLOOKUP(G71,【参考】数式用!$A$4:$M$54,13,FALSE))</f>
        <v/>
      </c>
      <c r="AH71" s="46" t="str">
        <f t="shared" si="9"/>
        <v>―</v>
      </c>
      <c r="AO71"/>
      <c r="AV71"/>
    </row>
    <row r="72" spans="1:48" ht="45" customHeight="1">
      <c r="A72" s="113">
        <f t="shared" si="5"/>
        <v>58</v>
      </c>
      <c r="B72" s="114" t="str">
        <f>IF(基本情報入力シート!B107="","",基本情報入力シート!B107)</f>
        <v/>
      </c>
      <c r="C72" s="115" t="str">
        <f>IF(基本情報入力シート!L107="","",基本情報入力シート!L107)</f>
        <v/>
      </c>
      <c r="D72" s="115" t="str">
        <f>IF(基本情報入力シート!Q107="","",基本情報入力シート!Q107)</f>
        <v/>
      </c>
      <c r="E72" s="115" t="str">
        <f>IF(基本情報入力シート!V107="","",基本情報入力シート!V107)</f>
        <v/>
      </c>
      <c r="F72" s="115" t="str">
        <f>IF(基本情報入力シート!W107="","",基本情報入力シート!W107)</f>
        <v/>
      </c>
      <c r="G72" s="115" t="str">
        <f>IF(基本情報入力シート!Z107="","",基本情報入力シート!Z107)</f>
        <v/>
      </c>
      <c r="H72" s="211" t="str">
        <f>IF(基本情報入力シート!AD107="","",基本情報入力シート!AD107)</f>
        <v/>
      </c>
      <c r="I72" s="330" t="str">
        <f>IF(基本情報入力シート!AE107="","",基本情報入力シート!AE107)</f>
        <v/>
      </c>
      <c r="J72" s="427"/>
      <c r="K72" s="428"/>
      <c r="L72" s="426"/>
      <c r="M72" s="331" t="str">
        <f>IF(G72="", "", VLOOKUP(AF72,【参考】数式用!$AZ$3:$BA$6, 2, FALSE))</f>
        <v/>
      </c>
      <c r="N72" s="332" t="str">
        <f>IF(G72="","",VLOOKUP(G72,【参考】数式用!$A$4:$L$54,MATCH('別紙様式2-3（個表） '!M72,【参考】数式用!$J$3:$L$3,0)+9,FALSE))</f>
        <v/>
      </c>
      <c r="O72" s="430" t="s">
        <v>197</v>
      </c>
      <c r="P72" s="333" t="str">
        <f t="shared" si="4"/>
        <v>未入力あり</v>
      </c>
      <c r="Q72" s="253" t="str">
        <f>IFERROR(IF(P72="未入力あり","",ROUNDDOWN(ROUNDDOWN($H72*$I72,0)*VLOOKUP($G72,【参考】数式用!$A$4:$E$54,3, FALSE),0)),"")</f>
        <v/>
      </c>
      <c r="R72" s="253" t="str">
        <f>IF(AD72="×", 0,IF(P72="未入力あり","",ROUNDDOWN(ROUNDDOWN($H72*$I72,0)*VLOOKUP($G72,【参考】数式用!$A$4:$E$54,4,FALSE),0)))</f>
        <v/>
      </c>
      <c r="S72" s="334" t="str">
        <f>IF(AE72="×", 0,IF(P72="未入力あり","",ROUNDDOWN(ROUNDDOWN($H72*$I72,0)*VLOOKUP($G72,【参考】数式用!$A$4:$E$54,5, FALSE),0)))</f>
        <v/>
      </c>
      <c r="T72"/>
      <c r="U72"/>
      <c r="V72"/>
      <c r="Z72" s="336" t="e">
        <f>IF(#REF!="○", F72, "")</f>
        <v>#REF!</v>
      </c>
      <c r="AA72" s="46" t="e">
        <f>VLOOKUP('別紙様式2-3（個表） '!$G72,【参考】数式用!$P$4:$Q$54,2, FALSE)</f>
        <v>#N/A</v>
      </c>
      <c r="AB72" s="46" t="e">
        <f>VLOOKUP('別紙様式2-3（個表） '!$G72,【参考】数式用!$P$4:$W$54,8, FALSE)</f>
        <v>#N/A</v>
      </c>
      <c r="AC72" s="46" t="e">
        <f>VLOOKUP('別紙様式2-3（個表） '!$G72,【参考】数式用!$P$4:$AD$54,15, FALSE)</f>
        <v>#N/A</v>
      </c>
      <c r="AD72" s="46" t="str">
        <f t="shared" si="6"/>
        <v/>
      </c>
      <c r="AE72" s="46" t="str">
        <f t="shared" si="7"/>
        <v/>
      </c>
      <c r="AF72" s="46" t="str">
        <f t="shared" si="8"/>
        <v/>
      </c>
      <c r="AG72" s="46" t="str">
        <f>IF(G72="", "", VLOOKUP(G72,【参考】数式用!$A$4:$M$54,13,FALSE))</f>
        <v/>
      </c>
      <c r="AH72" s="46" t="str">
        <f t="shared" si="9"/>
        <v>―</v>
      </c>
      <c r="AO72"/>
      <c r="AV72"/>
    </row>
    <row r="73" spans="1:48" ht="45" customHeight="1">
      <c r="A73" s="113">
        <f t="shared" si="5"/>
        <v>59</v>
      </c>
      <c r="B73" s="114" t="str">
        <f>IF(基本情報入力シート!B108="","",基本情報入力シート!B108)</f>
        <v/>
      </c>
      <c r="C73" s="115" t="str">
        <f>IF(基本情報入力シート!L108="","",基本情報入力シート!L108)</f>
        <v/>
      </c>
      <c r="D73" s="115" t="str">
        <f>IF(基本情報入力シート!Q108="","",基本情報入力シート!Q108)</f>
        <v/>
      </c>
      <c r="E73" s="115" t="str">
        <f>IF(基本情報入力シート!V108="","",基本情報入力シート!V108)</f>
        <v/>
      </c>
      <c r="F73" s="115" t="str">
        <f>IF(基本情報入力シート!W108="","",基本情報入力シート!W108)</f>
        <v/>
      </c>
      <c r="G73" s="115" t="str">
        <f>IF(基本情報入力シート!Z108="","",基本情報入力シート!Z108)</f>
        <v/>
      </c>
      <c r="H73" s="211" t="str">
        <f>IF(基本情報入力シート!AD108="","",基本情報入力シート!AD108)</f>
        <v/>
      </c>
      <c r="I73" s="330" t="str">
        <f>IF(基本情報入力シート!AE108="","",基本情報入力シート!AE108)</f>
        <v/>
      </c>
      <c r="J73" s="427"/>
      <c r="K73" s="428"/>
      <c r="L73" s="426"/>
      <c r="M73" s="331" t="str">
        <f>IF(G73="", "", VLOOKUP(AF73,【参考】数式用!$AZ$3:$BA$6, 2, FALSE))</f>
        <v/>
      </c>
      <c r="N73" s="332" t="str">
        <f>IF(G73="","",VLOOKUP(G73,【参考】数式用!$A$4:$L$54,MATCH('別紙様式2-3（個表） '!M73,【参考】数式用!$J$3:$L$3,0)+9,FALSE))</f>
        <v/>
      </c>
      <c r="O73" s="430" t="s">
        <v>197</v>
      </c>
      <c r="P73" s="333" t="str">
        <f t="shared" si="4"/>
        <v>未入力あり</v>
      </c>
      <c r="Q73" s="253" t="str">
        <f>IFERROR(IF(P73="未入力あり","",ROUNDDOWN(ROUNDDOWN($H73*$I73,0)*VLOOKUP($G73,【参考】数式用!$A$4:$E$54,3, FALSE),0)),"")</f>
        <v/>
      </c>
      <c r="R73" s="253" t="str">
        <f>IF(AD73="×", 0,IF(P73="未入力あり","",ROUNDDOWN(ROUNDDOWN($H73*$I73,0)*VLOOKUP($G73,【参考】数式用!$A$4:$E$54,4,FALSE),0)))</f>
        <v/>
      </c>
      <c r="S73" s="334" t="str">
        <f>IF(AE73="×", 0,IF(P73="未入力あり","",ROUNDDOWN(ROUNDDOWN($H73*$I73,0)*VLOOKUP($G73,【参考】数式用!$A$4:$E$54,5, FALSE),0)))</f>
        <v/>
      </c>
      <c r="T73"/>
      <c r="U73"/>
      <c r="V73"/>
      <c r="Z73" s="336" t="e">
        <f>IF(#REF!="○", F73, "")</f>
        <v>#REF!</v>
      </c>
      <c r="AA73" s="46" t="e">
        <f>VLOOKUP('別紙様式2-3（個表） '!$G73,【参考】数式用!$P$4:$Q$54,2, FALSE)</f>
        <v>#N/A</v>
      </c>
      <c r="AB73" s="46" t="e">
        <f>VLOOKUP('別紙様式2-3（個表） '!$G73,【参考】数式用!$P$4:$W$54,8, FALSE)</f>
        <v>#N/A</v>
      </c>
      <c r="AC73" s="46" t="e">
        <f>VLOOKUP('別紙様式2-3（個表） '!$G73,【参考】数式用!$P$4:$AD$54,15, FALSE)</f>
        <v>#N/A</v>
      </c>
      <c r="AD73" s="46" t="str">
        <f t="shared" si="6"/>
        <v/>
      </c>
      <c r="AE73" s="46" t="str">
        <f t="shared" si="7"/>
        <v/>
      </c>
      <c r="AF73" s="46" t="str">
        <f t="shared" si="8"/>
        <v/>
      </c>
      <c r="AG73" s="46" t="str">
        <f>IF(G73="", "", VLOOKUP(G73,【参考】数式用!$A$4:$M$54,13,FALSE))</f>
        <v/>
      </c>
      <c r="AH73" s="46" t="str">
        <f t="shared" si="9"/>
        <v>―</v>
      </c>
      <c r="AO73"/>
      <c r="AV73"/>
    </row>
    <row r="74" spans="1:48" ht="45" customHeight="1">
      <c r="A74" s="113">
        <f t="shared" si="5"/>
        <v>60</v>
      </c>
      <c r="B74" s="114" t="str">
        <f>IF(基本情報入力シート!B109="","",基本情報入力シート!B109)</f>
        <v/>
      </c>
      <c r="C74" s="115" t="str">
        <f>IF(基本情報入力シート!L109="","",基本情報入力シート!L109)</f>
        <v/>
      </c>
      <c r="D74" s="115" t="str">
        <f>IF(基本情報入力シート!Q109="","",基本情報入力シート!Q109)</f>
        <v/>
      </c>
      <c r="E74" s="115" t="str">
        <f>IF(基本情報入力シート!V109="","",基本情報入力シート!V109)</f>
        <v/>
      </c>
      <c r="F74" s="115" t="str">
        <f>IF(基本情報入力シート!W109="","",基本情報入力シート!W109)</f>
        <v/>
      </c>
      <c r="G74" s="115" t="str">
        <f>IF(基本情報入力シート!Z109="","",基本情報入力シート!Z109)</f>
        <v/>
      </c>
      <c r="H74" s="211" t="str">
        <f>IF(基本情報入力シート!AD109="","",基本情報入力シート!AD109)</f>
        <v/>
      </c>
      <c r="I74" s="330" t="str">
        <f>IF(基本情報入力シート!AE109="","",基本情報入力シート!AE109)</f>
        <v/>
      </c>
      <c r="J74" s="427"/>
      <c r="K74" s="428"/>
      <c r="L74" s="426"/>
      <c r="M74" s="331" t="str">
        <f>IF(G74="", "", VLOOKUP(AF74,【参考】数式用!$AZ$3:$BA$6, 2, FALSE))</f>
        <v/>
      </c>
      <c r="N74" s="332" t="str">
        <f>IF(G74="","",VLOOKUP(G74,【参考】数式用!$A$4:$L$54,MATCH('別紙様式2-3（個表） '!M74,【参考】数式用!$J$3:$L$3,0)+9,FALSE))</f>
        <v/>
      </c>
      <c r="O74" s="429" t="s">
        <v>197</v>
      </c>
      <c r="P74" s="333" t="str">
        <f t="shared" si="4"/>
        <v>未入力あり</v>
      </c>
      <c r="Q74" s="253" t="str">
        <f>IFERROR(IF(P74="未入力あり","",ROUNDDOWN(ROUNDDOWN($H74*$I74,0)*VLOOKUP($G74,【参考】数式用!$A$4:$E$54,3, FALSE),0)),"")</f>
        <v/>
      </c>
      <c r="R74" s="253" t="str">
        <f>IF(AD74="×", 0,IF(P74="未入力あり","",ROUNDDOWN(ROUNDDOWN($H74*$I74,0)*VLOOKUP($G74,【参考】数式用!$A$4:$E$54,4,FALSE),0)))</f>
        <v/>
      </c>
      <c r="S74" s="334" t="str">
        <f>IF(AE74="×", 0,IF(P74="未入力あり","",ROUNDDOWN(ROUNDDOWN($H74*$I74,0)*VLOOKUP($G74,【参考】数式用!$A$4:$E$54,5, FALSE),0)))</f>
        <v/>
      </c>
      <c r="T74"/>
      <c r="U74"/>
      <c r="V74"/>
      <c r="Z74" s="336" t="e">
        <f>IF(#REF!="○", F74, "")</f>
        <v>#REF!</v>
      </c>
      <c r="AA74" s="46" t="e">
        <f>VLOOKUP('別紙様式2-3（個表） '!$G74,【参考】数式用!$P$4:$Q$54,2, FALSE)</f>
        <v>#N/A</v>
      </c>
      <c r="AB74" s="46" t="e">
        <f>VLOOKUP('別紙様式2-3（個表） '!$G74,【参考】数式用!$P$4:$W$54,8, FALSE)</f>
        <v>#N/A</v>
      </c>
      <c r="AC74" s="46" t="e">
        <f>VLOOKUP('別紙様式2-3（個表） '!$G74,【参考】数式用!$P$4:$AD$54,15, FALSE)</f>
        <v>#N/A</v>
      </c>
      <c r="AD74" s="46" t="str">
        <f t="shared" si="6"/>
        <v/>
      </c>
      <c r="AE74" s="46" t="str">
        <f t="shared" si="7"/>
        <v/>
      </c>
      <c r="AF74" s="46" t="str">
        <f t="shared" si="8"/>
        <v/>
      </c>
      <c r="AG74" s="46" t="str">
        <f>IF(G74="", "", VLOOKUP(G74,【参考】数式用!$A$4:$M$54,13,FALSE))</f>
        <v/>
      </c>
      <c r="AH74" s="46" t="str">
        <f t="shared" si="9"/>
        <v>―</v>
      </c>
      <c r="AO74"/>
      <c r="AV74"/>
    </row>
    <row r="75" spans="1:48" ht="45" customHeight="1">
      <c r="A75" s="113">
        <f t="shared" si="5"/>
        <v>61</v>
      </c>
      <c r="B75" s="114" t="str">
        <f>IF(基本情報入力シート!B110="","",基本情報入力シート!B110)</f>
        <v/>
      </c>
      <c r="C75" s="115" t="str">
        <f>IF(基本情報入力シート!L110="","",基本情報入力シート!L110)</f>
        <v/>
      </c>
      <c r="D75" s="115" t="str">
        <f>IF(基本情報入力シート!Q110="","",基本情報入力シート!Q110)</f>
        <v/>
      </c>
      <c r="E75" s="115" t="str">
        <f>IF(基本情報入力シート!V110="","",基本情報入力シート!V110)</f>
        <v/>
      </c>
      <c r="F75" s="115" t="str">
        <f>IF(基本情報入力シート!W110="","",基本情報入力シート!W110)</f>
        <v/>
      </c>
      <c r="G75" s="115" t="str">
        <f>IF(基本情報入力シート!Z110="","",基本情報入力シート!Z110)</f>
        <v/>
      </c>
      <c r="H75" s="211" t="str">
        <f>IF(基本情報入力シート!AD110="","",基本情報入力シート!AD110)</f>
        <v/>
      </c>
      <c r="I75" s="330" t="str">
        <f>IF(基本情報入力シート!AE110="","",基本情報入力シート!AE110)</f>
        <v/>
      </c>
      <c r="J75" s="427"/>
      <c r="K75" s="428"/>
      <c r="L75" s="426"/>
      <c r="M75" s="331" t="str">
        <f>IF(G75="", "", VLOOKUP(AF75,【参考】数式用!$AZ$3:$BA$6, 2, FALSE))</f>
        <v/>
      </c>
      <c r="N75" s="332" t="str">
        <f>IF(G75="","",VLOOKUP(G75,【参考】数式用!$A$4:$L$54,MATCH('別紙様式2-3（個表） '!M75,【参考】数式用!$J$3:$L$3,0)+9,FALSE))</f>
        <v/>
      </c>
      <c r="O75" s="430" t="s">
        <v>197</v>
      </c>
      <c r="P75" s="333" t="str">
        <f t="shared" si="4"/>
        <v>未入力あり</v>
      </c>
      <c r="Q75" s="253" t="str">
        <f>IFERROR(IF(P75="未入力あり","",ROUNDDOWN(ROUNDDOWN($H75*$I75,0)*VLOOKUP($G75,【参考】数式用!$A$4:$E$54,3, FALSE),0)),"")</f>
        <v/>
      </c>
      <c r="R75" s="253" t="str">
        <f>IF(AD75="×", 0,IF(P75="未入力あり","",ROUNDDOWN(ROUNDDOWN($H75*$I75,0)*VLOOKUP($G75,【参考】数式用!$A$4:$E$54,4,FALSE),0)))</f>
        <v/>
      </c>
      <c r="S75" s="334" t="str">
        <f>IF(AE75="×", 0,IF(P75="未入力あり","",ROUNDDOWN(ROUNDDOWN($H75*$I75,0)*VLOOKUP($G75,【参考】数式用!$A$4:$E$54,5, FALSE),0)))</f>
        <v/>
      </c>
      <c r="T75"/>
      <c r="U75"/>
      <c r="V75"/>
      <c r="Z75" s="336" t="e">
        <f>IF(#REF!="○", F75, "")</f>
        <v>#REF!</v>
      </c>
      <c r="AA75" s="46" t="e">
        <f>VLOOKUP('別紙様式2-3（個表） '!$G75,【参考】数式用!$P$4:$Q$54,2, FALSE)</f>
        <v>#N/A</v>
      </c>
      <c r="AB75" s="46" t="e">
        <f>VLOOKUP('別紙様式2-3（個表） '!$G75,【参考】数式用!$P$4:$W$54,8, FALSE)</f>
        <v>#N/A</v>
      </c>
      <c r="AC75" s="46" t="e">
        <f>VLOOKUP('別紙様式2-3（個表） '!$G75,【参考】数式用!$P$4:$AD$54,15, FALSE)</f>
        <v>#N/A</v>
      </c>
      <c r="AD75" s="46" t="str">
        <f t="shared" si="6"/>
        <v/>
      </c>
      <c r="AE75" s="46" t="str">
        <f t="shared" si="7"/>
        <v/>
      </c>
      <c r="AF75" s="46" t="str">
        <f t="shared" si="8"/>
        <v/>
      </c>
      <c r="AG75" s="46" t="str">
        <f>IF(G75="", "", VLOOKUP(G75,【参考】数式用!$A$4:$M$54,13,FALSE))</f>
        <v/>
      </c>
      <c r="AH75" s="46" t="str">
        <f t="shared" si="9"/>
        <v>―</v>
      </c>
      <c r="AO75"/>
      <c r="AV75"/>
    </row>
    <row r="76" spans="1:48" ht="45" customHeight="1">
      <c r="A76" s="113">
        <f t="shared" si="5"/>
        <v>62</v>
      </c>
      <c r="B76" s="114" t="str">
        <f>IF(基本情報入力シート!B111="","",基本情報入力シート!B111)</f>
        <v/>
      </c>
      <c r="C76" s="115" t="str">
        <f>IF(基本情報入力シート!L111="","",基本情報入力シート!L111)</f>
        <v/>
      </c>
      <c r="D76" s="115" t="str">
        <f>IF(基本情報入力シート!Q111="","",基本情報入力シート!Q111)</f>
        <v/>
      </c>
      <c r="E76" s="115" t="str">
        <f>IF(基本情報入力シート!V111="","",基本情報入力シート!V111)</f>
        <v/>
      </c>
      <c r="F76" s="115" t="str">
        <f>IF(基本情報入力シート!W111="","",基本情報入力シート!W111)</f>
        <v/>
      </c>
      <c r="G76" s="115" t="str">
        <f>IF(基本情報入力シート!Z111="","",基本情報入力シート!Z111)</f>
        <v/>
      </c>
      <c r="H76" s="211" t="str">
        <f>IF(基本情報入力シート!AD111="","",基本情報入力シート!AD111)</f>
        <v/>
      </c>
      <c r="I76" s="330" t="str">
        <f>IF(基本情報入力シート!AE111="","",基本情報入力シート!AE111)</f>
        <v/>
      </c>
      <c r="J76" s="427"/>
      <c r="K76" s="428"/>
      <c r="L76" s="426"/>
      <c r="M76" s="331" t="str">
        <f>IF(G76="", "", VLOOKUP(AF76,【参考】数式用!$AZ$3:$BA$6, 2, FALSE))</f>
        <v/>
      </c>
      <c r="N76" s="332" t="str">
        <f>IF(G76="","",VLOOKUP(G76,【参考】数式用!$A$4:$L$54,MATCH('別紙様式2-3（個表） '!M76,【参考】数式用!$J$3:$L$3,0)+9,FALSE))</f>
        <v/>
      </c>
      <c r="O76" s="430" t="s">
        <v>197</v>
      </c>
      <c r="P76" s="333" t="str">
        <f t="shared" si="4"/>
        <v>未入力あり</v>
      </c>
      <c r="Q76" s="253" t="str">
        <f>IFERROR(IF(P76="未入力あり","",ROUNDDOWN(ROUNDDOWN($H76*$I76,0)*VLOOKUP($G76,【参考】数式用!$A$4:$E$54,3, FALSE),0)),"")</f>
        <v/>
      </c>
      <c r="R76" s="253" t="str">
        <f>IF(AD76="×", 0,IF(P76="未入力あり","",ROUNDDOWN(ROUNDDOWN($H76*$I76,0)*VLOOKUP($G76,【参考】数式用!$A$4:$E$54,4,FALSE),0)))</f>
        <v/>
      </c>
      <c r="S76" s="334" t="str">
        <f>IF(AE76="×", 0,IF(P76="未入力あり","",ROUNDDOWN(ROUNDDOWN($H76*$I76,0)*VLOOKUP($G76,【参考】数式用!$A$4:$E$54,5, FALSE),0)))</f>
        <v/>
      </c>
      <c r="T76"/>
      <c r="U76"/>
      <c r="V76"/>
      <c r="Z76" s="336" t="e">
        <f>IF(#REF!="○", F76, "")</f>
        <v>#REF!</v>
      </c>
      <c r="AA76" s="46" t="e">
        <f>VLOOKUP('別紙様式2-3（個表） '!$G76,【参考】数式用!$P$4:$Q$54,2, FALSE)</f>
        <v>#N/A</v>
      </c>
      <c r="AB76" s="46" t="e">
        <f>VLOOKUP('別紙様式2-3（個表） '!$G76,【参考】数式用!$P$4:$W$54,8, FALSE)</f>
        <v>#N/A</v>
      </c>
      <c r="AC76" s="46" t="e">
        <f>VLOOKUP('別紙様式2-3（個表） '!$G76,【参考】数式用!$P$4:$AD$54,15, FALSE)</f>
        <v>#N/A</v>
      </c>
      <c r="AD76" s="46" t="str">
        <f t="shared" si="6"/>
        <v/>
      </c>
      <c r="AE76" s="46" t="str">
        <f t="shared" si="7"/>
        <v/>
      </c>
      <c r="AF76" s="46" t="str">
        <f t="shared" si="8"/>
        <v/>
      </c>
      <c r="AG76" s="46" t="str">
        <f>IF(G76="", "", VLOOKUP(G76,【参考】数式用!$A$4:$M$54,13,FALSE))</f>
        <v/>
      </c>
      <c r="AH76" s="46" t="str">
        <f t="shared" si="9"/>
        <v>―</v>
      </c>
      <c r="AO76"/>
      <c r="AV76"/>
    </row>
    <row r="77" spans="1:48" ht="45" customHeight="1">
      <c r="A77" s="113">
        <f t="shared" si="5"/>
        <v>63</v>
      </c>
      <c r="B77" s="114" t="str">
        <f>IF(基本情報入力シート!B112="","",基本情報入力シート!B112)</f>
        <v/>
      </c>
      <c r="C77" s="115" t="str">
        <f>IF(基本情報入力シート!L112="","",基本情報入力シート!L112)</f>
        <v/>
      </c>
      <c r="D77" s="115" t="str">
        <f>IF(基本情報入力シート!Q112="","",基本情報入力シート!Q112)</f>
        <v/>
      </c>
      <c r="E77" s="115" t="str">
        <f>IF(基本情報入力シート!V112="","",基本情報入力シート!V112)</f>
        <v/>
      </c>
      <c r="F77" s="115" t="str">
        <f>IF(基本情報入力シート!W112="","",基本情報入力シート!W112)</f>
        <v/>
      </c>
      <c r="G77" s="115" t="str">
        <f>IF(基本情報入力シート!Z112="","",基本情報入力シート!Z112)</f>
        <v/>
      </c>
      <c r="H77" s="211" t="str">
        <f>IF(基本情報入力シート!AD112="","",基本情報入力シート!AD112)</f>
        <v/>
      </c>
      <c r="I77" s="330" t="str">
        <f>IF(基本情報入力シート!AE112="","",基本情報入力シート!AE112)</f>
        <v/>
      </c>
      <c r="J77" s="427"/>
      <c r="K77" s="428"/>
      <c r="L77" s="426"/>
      <c r="M77" s="331" t="str">
        <f>IF(G77="", "", VLOOKUP(AF77,【参考】数式用!$AZ$3:$BA$6, 2, FALSE))</f>
        <v/>
      </c>
      <c r="N77" s="332" t="str">
        <f>IF(G77="","",VLOOKUP(G77,【参考】数式用!$A$4:$L$54,MATCH('別紙様式2-3（個表） '!M77,【参考】数式用!$J$3:$L$3,0)+9,FALSE))</f>
        <v/>
      </c>
      <c r="O77" s="429" t="s">
        <v>197</v>
      </c>
      <c r="P77" s="333" t="str">
        <f t="shared" si="4"/>
        <v>未入力あり</v>
      </c>
      <c r="Q77" s="253" t="str">
        <f>IFERROR(IF(P77="未入力あり","",ROUNDDOWN(ROUNDDOWN($H77*$I77,0)*VLOOKUP($G77,【参考】数式用!$A$4:$E$54,3, FALSE),0)),"")</f>
        <v/>
      </c>
      <c r="R77" s="253" t="str">
        <f>IF(AD77="×", 0,IF(P77="未入力あり","",ROUNDDOWN(ROUNDDOWN($H77*$I77,0)*VLOOKUP($G77,【参考】数式用!$A$4:$E$54,4,FALSE),0)))</f>
        <v/>
      </c>
      <c r="S77" s="334" t="str">
        <f>IF(AE77="×", 0,IF(P77="未入力あり","",ROUNDDOWN(ROUNDDOWN($H77*$I77,0)*VLOOKUP($G77,【参考】数式用!$A$4:$E$54,5, FALSE),0)))</f>
        <v/>
      </c>
      <c r="T77"/>
      <c r="U77"/>
      <c r="V77"/>
      <c r="Z77" s="336" t="e">
        <f>IF(#REF!="○", F77, "")</f>
        <v>#REF!</v>
      </c>
      <c r="AA77" s="46" t="e">
        <f>VLOOKUP('別紙様式2-3（個表） '!$G77,【参考】数式用!$P$4:$Q$54,2, FALSE)</f>
        <v>#N/A</v>
      </c>
      <c r="AB77" s="46" t="e">
        <f>VLOOKUP('別紙様式2-3（個表） '!$G77,【参考】数式用!$P$4:$W$54,8, FALSE)</f>
        <v>#N/A</v>
      </c>
      <c r="AC77" s="46" t="e">
        <f>VLOOKUP('別紙様式2-3（個表） '!$G77,【参考】数式用!$P$4:$AD$54,15, FALSE)</f>
        <v>#N/A</v>
      </c>
      <c r="AD77" s="46" t="str">
        <f t="shared" si="6"/>
        <v/>
      </c>
      <c r="AE77" s="46" t="str">
        <f t="shared" si="7"/>
        <v/>
      </c>
      <c r="AF77" s="46" t="str">
        <f t="shared" si="8"/>
        <v/>
      </c>
      <c r="AG77" s="46" t="str">
        <f>IF(G77="", "", VLOOKUP(G77,【参考】数式用!$A$4:$M$54,13,FALSE))</f>
        <v/>
      </c>
      <c r="AH77" s="46" t="str">
        <f t="shared" si="9"/>
        <v>―</v>
      </c>
      <c r="AO77"/>
      <c r="AV77"/>
    </row>
    <row r="78" spans="1:48" ht="45" customHeight="1">
      <c r="A78" s="113">
        <f t="shared" si="5"/>
        <v>64</v>
      </c>
      <c r="B78" s="114" t="str">
        <f>IF(基本情報入力シート!B113="","",基本情報入力シート!B113)</f>
        <v/>
      </c>
      <c r="C78" s="115" t="str">
        <f>IF(基本情報入力シート!L113="","",基本情報入力シート!L113)</f>
        <v/>
      </c>
      <c r="D78" s="115" t="str">
        <f>IF(基本情報入力シート!Q113="","",基本情報入力シート!Q113)</f>
        <v/>
      </c>
      <c r="E78" s="115" t="str">
        <f>IF(基本情報入力シート!V113="","",基本情報入力シート!V113)</f>
        <v/>
      </c>
      <c r="F78" s="115" t="str">
        <f>IF(基本情報入力シート!W113="","",基本情報入力シート!W113)</f>
        <v/>
      </c>
      <c r="G78" s="115" t="str">
        <f>IF(基本情報入力シート!Z113="","",基本情報入力シート!Z113)</f>
        <v/>
      </c>
      <c r="H78" s="211" t="str">
        <f>IF(基本情報入力シート!AD113="","",基本情報入力シート!AD113)</f>
        <v/>
      </c>
      <c r="I78" s="330" t="str">
        <f>IF(基本情報入力シート!AE113="","",基本情報入力シート!AE113)</f>
        <v/>
      </c>
      <c r="J78" s="427"/>
      <c r="K78" s="428"/>
      <c r="L78" s="426"/>
      <c r="M78" s="331" t="str">
        <f>IF(G78="", "", VLOOKUP(AF78,【参考】数式用!$AZ$3:$BA$6, 2, FALSE))</f>
        <v/>
      </c>
      <c r="N78" s="332" t="str">
        <f>IF(G78="","",VLOOKUP(G78,【参考】数式用!$A$4:$L$54,MATCH('別紙様式2-3（個表） '!M78,【参考】数式用!$J$3:$L$3,0)+9,FALSE))</f>
        <v/>
      </c>
      <c r="O78" s="430" t="s">
        <v>197</v>
      </c>
      <c r="P78" s="333" t="str">
        <f t="shared" si="4"/>
        <v>未入力あり</v>
      </c>
      <c r="Q78" s="253" t="str">
        <f>IFERROR(IF(P78="未入力あり","",ROUNDDOWN(ROUNDDOWN($H78*$I78,0)*VLOOKUP($G78,【参考】数式用!$A$4:$E$54,3, FALSE),0)),"")</f>
        <v/>
      </c>
      <c r="R78" s="253" t="str">
        <f>IF(AD78="×", 0,IF(P78="未入力あり","",ROUNDDOWN(ROUNDDOWN($H78*$I78,0)*VLOOKUP($G78,【参考】数式用!$A$4:$E$54,4,FALSE),0)))</f>
        <v/>
      </c>
      <c r="S78" s="334" t="str">
        <f>IF(AE78="×", 0,IF(P78="未入力あり","",ROUNDDOWN(ROUNDDOWN($H78*$I78,0)*VLOOKUP($G78,【参考】数式用!$A$4:$E$54,5, FALSE),0)))</f>
        <v/>
      </c>
      <c r="T78"/>
      <c r="U78"/>
      <c r="V78"/>
      <c r="Z78" s="336" t="e">
        <f>IF(#REF!="○", F78, "")</f>
        <v>#REF!</v>
      </c>
      <c r="AA78" s="46" t="e">
        <f>VLOOKUP('別紙様式2-3（個表） '!$G78,【参考】数式用!$P$4:$Q$54,2, FALSE)</f>
        <v>#N/A</v>
      </c>
      <c r="AB78" s="46" t="e">
        <f>VLOOKUP('別紙様式2-3（個表） '!$G78,【参考】数式用!$P$4:$W$54,8, FALSE)</f>
        <v>#N/A</v>
      </c>
      <c r="AC78" s="46" t="e">
        <f>VLOOKUP('別紙様式2-3（個表） '!$G78,【参考】数式用!$P$4:$AD$54,15, FALSE)</f>
        <v>#N/A</v>
      </c>
      <c r="AD78" s="46" t="str">
        <f t="shared" si="6"/>
        <v/>
      </c>
      <c r="AE78" s="46" t="str">
        <f t="shared" si="7"/>
        <v/>
      </c>
      <c r="AF78" s="46" t="str">
        <f t="shared" si="8"/>
        <v/>
      </c>
      <c r="AG78" s="46" t="str">
        <f>IF(G78="", "", VLOOKUP(G78,【参考】数式用!$A$4:$M$54,13,FALSE))</f>
        <v/>
      </c>
      <c r="AH78" s="46" t="str">
        <f t="shared" si="9"/>
        <v>―</v>
      </c>
      <c r="AO78"/>
      <c r="AV78"/>
    </row>
    <row r="79" spans="1:48" ht="45" customHeight="1">
      <c r="A79" s="113">
        <f t="shared" si="5"/>
        <v>65</v>
      </c>
      <c r="B79" s="114" t="str">
        <f>IF(基本情報入力シート!B114="","",基本情報入力シート!B114)</f>
        <v/>
      </c>
      <c r="C79" s="115" t="str">
        <f>IF(基本情報入力シート!L114="","",基本情報入力シート!L114)</f>
        <v/>
      </c>
      <c r="D79" s="115" t="str">
        <f>IF(基本情報入力シート!Q114="","",基本情報入力シート!Q114)</f>
        <v/>
      </c>
      <c r="E79" s="115" t="str">
        <f>IF(基本情報入力シート!V114="","",基本情報入力シート!V114)</f>
        <v/>
      </c>
      <c r="F79" s="115" t="str">
        <f>IF(基本情報入力シート!W114="","",基本情報入力シート!W114)</f>
        <v/>
      </c>
      <c r="G79" s="115" t="str">
        <f>IF(基本情報入力シート!Z114="","",基本情報入力シート!Z114)</f>
        <v/>
      </c>
      <c r="H79" s="211" t="str">
        <f>IF(基本情報入力シート!AD114="","",基本情報入力シート!AD114)</f>
        <v/>
      </c>
      <c r="I79" s="330" t="str">
        <f>IF(基本情報入力シート!AE114="","",基本情報入力シート!AE114)</f>
        <v/>
      </c>
      <c r="J79" s="427"/>
      <c r="K79" s="428"/>
      <c r="L79" s="426"/>
      <c r="M79" s="331" t="str">
        <f>IF(G79="", "", VLOOKUP(AF79,【参考】数式用!$AZ$3:$BA$6, 2, FALSE))</f>
        <v/>
      </c>
      <c r="N79" s="332" t="str">
        <f>IF(G79="","",VLOOKUP(G79,【参考】数式用!$A$4:$L$54,MATCH('別紙様式2-3（個表） '!M79,【参考】数式用!$J$3:$L$3,0)+9,FALSE))</f>
        <v/>
      </c>
      <c r="O79" s="430" t="s">
        <v>197</v>
      </c>
      <c r="P79" s="333" t="str">
        <f t="shared" si="4"/>
        <v>未入力あり</v>
      </c>
      <c r="Q79" s="253" t="str">
        <f>IFERROR(IF(P79="未入力あり","",ROUNDDOWN(ROUNDDOWN($H79*$I79,0)*VLOOKUP($G79,【参考】数式用!$A$4:$E$54,3, FALSE),0)),"")</f>
        <v/>
      </c>
      <c r="R79" s="253" t="str">
        <f>IF(AD79="×", 0,IF(P79="未入力あり","",ROUNDDOWN(ROUNDDOWN($H79*$I79,0)*VLOOKUP($G79,【参考】数式用!$A$4:$E$54,4,FALSE),0)))</f>
        <v/>
      </c>
      <c r="S79" s="334" t="str">
        <f>IF(AE79="×", 0,IF(P79="未入力あり","",ROUNDDOWN(ROUNDDOWN($H79*$I79,0)*VLOOKUP($G79,【参考】数式用!$A$4:$E$54,5, FALSE),0)))</f>
        <v/>
      </c>
      <c r="T79"/>
      <c r="U79"/>
      <c r="V79"/>
      <c r="Z79" s="336" t="e">
        <f>IF(#REF!="○", F79, "")</f>
        <v>#REF!</v>
      </c>
      <c r="AA79" s="46" t="e">
        <f>VLOOKUP('別紙様式2-3（個表） '!$G79,【参考】数式用!$P$4:$Q$54,2, FALSE)</f>
        <v>#N/A</v>
      </c>
      <c r="AB79" s="46" t="e">
        <f>VLOOKUP('別紙様式2-3（個表） '!$G79,【参考】数式用!$P$4:$W$54,8, FALSE)</f>
        <v>#N/A</v>
      </c>
      <c r="AC79" s="46" t="e">
        <f>VLOOKUP('別紙様式2-3（個表） '!$G79,【参考】数式用!$P$4:$AD$54,15, FALSE)</f>
        <v>#N/A</v>
      </c>
      <c r="AD79" s="46" t="str">
        <f t="shared" ref="AD79:AD114" si="10">IF(K79="", "", IF(OR(K79="要件を満たさない",K79="―"), "×","○"))</f>
        <v/>
      </c>
      <c r="AE79" s="46" t="str">
        <f t="shared" ref="AE79:AE114" si="11">IF(L79="", "", IF(OR(L79="要件を満たさない",L79="―"), "×","○"))</f>
        <v/>
      </c>
      <c r="AF79" s="46" t="str">
        <f t="shared" ref="AF79:AF110" si="12">IF(G79="","", "○"&amp;AD79&amp;AE79)</f>
        <v/>
      </c>
      <c r="AG79" s="46" t="str">
        <f>IF(G79="", "", VLOOKUP(G79,【参考】数式用!$A$4:$M$54,13,FALSE))</f>
        <v/>
      </c>
      <c r="AH79" s="46" t="str">
        <f t="shared" ref="AH79:AH114" si="13">IF(AND(AD79="×",L79="②の要件を満たしている"),"×","―")</f>
        <v>―</v>
      </c>
      <c r="AO79"/>
      <c r="AV79"/>
    </row>
    <row r="80" spans="1:48" ht="45" customHeight="1">
      <c r="A80" s="113">
        <f t="shared" si="5"/>
        <v>66</v>
      </c>
      <c r="B80" s="114" t="str">
        <f>IF(基本情報入力シート!B115="","",基本情報入力シート!B115)</f>
        <v/>
      </c>
      <c r="C80" s="115" t="str">
        <f>IF(基本情報入力シート!L115="","",基本情報入力シート!L115)</f>
        <v/>
      </c>
      <c r="D80" s="115" t="str">
        <f>IF(基本情報入力シート!Q115="","",基本情報入力シート!Q115)</f>
        <v/>
      </c>
      <c r="E80" s="115" t="str">
        <f>IF(基本情報入力シート!V115="","",基本情報入力シート!V115)</f>
        <v/>
      </c>
      <c r="F80" s="115" t="str">
        <f>IF(基本情報入力シート!W115="","",基本情報入力シート!W115)</f>
        <v/>
      </c>
      <c r="G80" s="115" t="str">
        <f>IF(基本情報入力シート!Z115="","",基本情報入力シート!Z115)</f>
        <v/>
      </c>
      <c r="H80" s="211" t="str">
        <f>IF(基本情報入力シート!AD115="","",基本情報入力シート!AD115)</f>
        <v/>
      </c>
      <c r="I80" s="330" t="str">
        <f>IF(基本情報入力シート!AE115="","",基本情報入力シート!AE115)</f>
        <v/>
      </c>
      <c r="J80" s="427"/>
      <c r="K80" s="428"/>
      <c r="L80" s="426"/>
      <c r="M80" s="331" t="str">
        <f>IF(G80="", "", VLOOKUP(AF80,【参考】数式用!$AZ$3:$BA$6, 2, FALSE))</f>
        <v/>
      </c>
      <c r="N80" s="332" t="str">
        <f>IF(G80="","",VLOOKUP(G80,【参考】数式用!$A$4:$L$54,MATCH('別紙様式2-3（個表） '!M80,【参考】数式用!$J$3:$L$3,0)+9,FALSE))</f>
        <v/>
      </c>
      <c r="O80" s="429" t="s">
        <v>197</v>
      </c>
      <c r="P80" s="333" t="str">
        <f t="shared" ref="P80:P143" si="14">IFERROR(ROUNDDOWN(ROUNDDOWN($H80*$I80,0)*$N80,0),"未入力あり")</f>
        <v>未入力あり</v>
      </c>
      <c r="Q80" s="253" t="str">
        <f>IFERROR(IF(P80="未入力あり","",ROUNDDOWN(ROUNDDOWN($H80*$I80,0)*VLOOKUP($G80,【参考】数式用!$A$4:$E$54,3, FALSE),0)),"")</f>
        <v/>
      </c>
      <c r="R80" s="253" t="str">
        <f>IF(AD80="×", 0,IF(P80="未入力あり","",ROUNDDOWN(ROUNDDOWN($H80*$I80,0)*VLOOKUP($G80,【参考】数式用!$A$4:$E$54,4,FALSE),0)))</f>
        <v/>
      </c>
      <c r="S80" s="334" t="str">
        <f>IF(AE80="×", 0,IF(P80="未入力あり","",ROUNDDOWN(ROUNDDOWN($H80*$I80,0)*VLOOKUP($G80,【参考】数式用!$A$4:$E$54,5, FALSE),0)))</f>
        <v/>
      </c>
      <c r="T80"/>
      <c r="U80"/>
      <c r="V80"/>
      <c r="Z80" s="336" t="e">
        <f>IF(#REF!="○", F80, "")</f>
        <v>#REF!</v>
      </c>
      <c r="AA80" s="46" t="e">
        <f>VLOOKUP('別紙様式2-3（個表） '!$G80,【参考】数式用!$P$4:$Q$54,2, FALSE)</f>
        <v>#N/A</v>
      </c>
      <c r="AB80" s="46" t="e">
        <f>VLOOKUP('別紙様式2-3（個表） '!$G80,【参考】数式用!$P$4:$W$54,8, FALSE)</f>
        <v>#N/A</v>
      </c>
      <c r="AC80" s="46" t="e">
        <f>VLOOKUP('別紙様式2-3（個表） '!$G80,【参考】数式用!$P$4:$AD$54,15, FALSE)</f>
        <v>#N/A</v>
      </c>
      <c r="AD80" s="46" t="str">
        <f t="shared" si="10"/>
        <v/>
      </c>
      <c r="AE80" s="46" t="str">
        <f t="shared" si="11"/>
        <v/>
      </c>
      <c r="AF80" s="46" t="str">
        <f t="shared" si="12"/>
        <v/>
      </c>
      <c r="AG80" s="46" t="str">
        <f>IF(G80="", "", VLOOKUP(G80,【参考】数式用!$A$4:$M$54,13,FALSE))</f>
        <v/>
      </c>
      <c r="AH80" s="46" t="str">
        <f t="shared" si="13"/>
        <v>―</v>
      </c>
      <c r="AO80"/>
      <c r="AV80"/>
    </row>
    <row r="81" spans="1:48" ht="45" customHeight="1">
      <c r="A81" s="113">
        <f t="shared" ref="A81:A114" si="15">A80+1</f>
        <v>67</v>
      </c>
      <c r="B81" s="114" t="str">
        <f>IF(基本情報入力シート!B116="","",基本情報入力シート!B116)</f>
        <v/>
      </c>
      <c r="C81" s="115" t="str">
        <f>IF(基本情報入力シート!L116="","",基本情報入力シート!L116)</f>
        <v/>
      </c>
      <c r="D81" s="115" t="str">
        <f>IF(基本情報入力シート!Q116="","",基本情報入力シート!Q116)</f>
        <v/>
      </c>
      <c r="E81" s="115" t="str">
        <f>IF(基本情報入力シート!V116="","",基本情報入力シート!V116)</f>
        <v/>
      </c>
      <c r="F81" s="115" t="str">
        <f>IF(基本情報入力シート!W116="","",基本情報入力シート!W116)</f>
        <v/>
      </c>
      <c r="G81" s="115" t="str">
        <f>IF(基本情報入力シート!Z116="","",基本情報入力シート!Z116)</f>
        <v/>
      </c>
      <c r="H81" s="211" t="str">
        <f>IF(基本情報入力シート!AD116="","",基本情報入力シート!AD116)</f>
        <v/>
      </c>
      <c r="I81" s="330" t="str">
        <f>IF(基本情報入力シート!AE116="","",基本情報入力シート!AE116)</f>
        <v/>
      </c>
      <c r="J81" s="427"/>
      <c r="K81" s="428"/>
      <c r="L81" s="426"/>
      <c r="M81" s="331" t="str">
        <f>IF(G81="", "", VLOOKUP(AF81,【参考】数式用!$AZ$3:$BA$6, 2, FALSE))</f>
        <v/>
      </c>
      <c r="N81" s="332" t="str">
        <f>IF(G81="","",VLOOKUP(G81,【参考】数式用!$A$4:$L$54,MATCH('別紙様式2-3（個表） '!M81,【参考】数式用!$J$3:$L$3,0)+9,FALSE))</f>
        <v/>
      </c>
      <c r="O81" s="430" t="s">
        <v>197</v>
      </c>
      <c r="P81" s="333" t="str">
        <f t="shared" si="14"/>
        <v>未入力あり</v>
      </c>
      <c r="Q81" s="253" t="str">
        <f>IFERROR(IF(P81="未入力あり","",ROUNDDOWN(ROUNDDOWN($H81*$I81,0)*VLOOKUP($G81,【参考】数式用!$A$4:$E$54,3, FALSE),0)),"")</f>
        <v/>
      </c>
      <c r="R81" s="253" t="str">
        <f>IF(AD81="×", 0,IF(P81="未入力あり","",ROUNDDOWN(ROUNDDOWN($H81*$I81,0)*VLOOKUP($G81,【参考】数式用!$A$4:$E$54,4,FALSE),0)))</f>
        <v/>
      </c>
      <c r="S81" s="334" t="str">
        <f>IF(AE81="×", 0,IF(P81="未入力あり","",ROUNDDOWN(ROUNDDOWN($H81*$I81,0)*VLOOKUP($G81,【参考】数式用!$A$4:$E$54,5, FALSE),0)))</f>
        <v/>
      </c>
      <c r="T81"/>
      <c r="U81"/>
      <c r="V81"/>
      <c r="Z81" s="336" t="e">
        <f>IF(#REF!="○", F81, "")</f>
        <v>#REF!</v>
      </c>
      <c r="AA81" s="46" t="e">
        <f>VLOOKUP('別紙様式2-3（個表） '!$G81,【参考】数式用!$P$4:$Q$54,2, FALSE)</f>
        <v>#N/A</v>
      </c>
      <c r="AB81" s="46" t="e">
        <f>VLOOKUP('別紙様式2-3（個表） '!$G81,【参考】数式用!$P$4:$W$54,8, FALSE)</f>
        <v>#N/A</v>
      </c>
      <c r="AC81" s="46" t="e">
        <f>VLOOKUP('別紙様式2-3（個表） '!$G81,【参考】数式用!$P$4:$AD$54,15, FALSE)</f>
        <v>#N/A</v>
      </c>
      <c r="AD81" s="46" t="str">
        <f t="shared" si="10"/>
        <v/>
      </c>
      <c r="AE81" s="46" t="str">
        <f t="shared" si="11"/>
        <v/>
      </c>
      <c r="AF81" s="46" t="str">
        <f t="shared" si="12"/>
        <v/>
      </c>
      <c r="AG81" s="46" t="str">
        <f>IF(G81="", "", VLOOKUP(G81,【参考】数式用!$A$4:$M$54,13,FALSE))</f>
        <v/>
      </c>
      <c r="AH81" s="46" t="str">
        <f t="shared" si="13"/>
        <v>―</v>
      </c>
      <c r="AO81"/>
      <c r="AV81"/>
    </row>
    <row r="82" spans="1:48" ht="45" customHeight="1">
      <c r="A82" s="113">
        <f t="shared" si="15"/>
        <v>68</v>
      </c>
      <c r="B82" s="114" t="str">
        <f>IF(基本情報入力シート!B117="","",基本情報入力シート!B117)</f>
        <v/>
      </c>
      <c r="C82" s="115" t="str">
        <f>IF(基本情報入力シート!L117="","",基本情報入力シート!L117)</f>
        <v/>
      </c>
      <c r="D82" s="115" t="str">
        <f>IF(基本情報入力シート!Q117="","",基本情報入力シート!Q117)</f>
        <v/>
      </c>
      <c r="E82" s="115" t="str">
        <f>IF(基本情報入力シート!V117="","",基本情報入力シート!V117)</f>
        <v/>
      </c>
      <c r="F82" s="115" t="str">
        <f>IF(基本情報入力シート!W117="","",基本情報入力シート!W117)</f>
        <v/>
      </c>
      <c r="G82" s="115" t="str">
        <f>IF(基本情報入力シート!Z117="","",基本情報入力シート!Z117)</f>
        <v/>
      </c>
      <c r="H82" s="211" t="str">
        <f>IF(基本情報入力シート!AD117="","",基本情報入力シート!AD117)</f>
        <v/>
      </c>
      <c r="I82" s="330" t="str">
        <f>IF(基本情報入力シート!AE117="","",基本情報入力シート!AE117)</f>
        <v/>
      </c>
      <c r="J82" s="427"/>
      <c r="K82" s="428"/>
      <c r="L82" s="426"/>
      <c r="M82" s="331" t="str">
        <f>IF(G82="", "", VLOOKUP(AF82,【参考】数式用!$AZ$3:$BA$6, 2, FALSE))</f>
        <v/>
      </c>
      <c r="N82" s="332" t="str">
        <f>IF(G82="","",VLOOKUP(G82,【参考】数式用!$A$4:$L$54,MATCH('別紙様式2-3（個表） '!M82,【参考】数式用!$J$3:$L$3,0)+9,FALSE))</f>
        <v/>
      </c>
      <c r="O82" s="430" t="s">
        <v>197</v>
      </c>
      <c r="P82" s="333" t="str">
        <f t="shared" si="14"/>
        <v>未入力あり</v>
      </c>
      <c r="Q82" s="253" t="str">
        <f>IFERROR(IF(P82="未入力あり","",ROUNDDOWN(ROUNDDOWN($H82*$I82,0)*VLOOKUP($G82,【参考】数式用!$A$4:$E$54,3, FALSE),0)),"")</f>
        <v/>
      </c>
      <c r="R82" s="253" t="str">
        <f>IF(AD82="×", 0,IF(P82="未入力あり","",ROUNDDOWN(ROUNDDOWN($H82*$I82,0)*VLOOKUP($G82,【参考】数式用!$A$4:$E$54,4,FALSE),0)))</f>
        <v/>
      </c>
      <c r="S82" s="334" t="str">
        <f>IF(AE82="×", 0,IF(P82="未入力あり","",ROUNDDOWN(ROUNDDOWN($H82*$I82,0)*VLOOKUP($G82,【参考】数式用!$A$4:$E$54,5, FALSE),0)))</f>
        <v/>
      </c>
      <c r="T82"/>
      <c r="U82"/>
      <c r="V82"/>
      <c r="Z82" s="336" t="e">
        <f>IF(#REF!="○", F82, "")</f>
        <v>#REF!</v>
      </c>
      <c r="AA82" s="46" t="e">
        <f>VLOOKUP('別紙様式2-3（個表） '!$G82,【参考】数式用!$P$4:$Q$54,2, FALSE)</f>
        <v>#N/A</v>
      </c>
      <c r="AB82" s="46" t="e">
        <f>VLOOKUP('別紙様式2-3（個表） '!$G82,【参考】数式用!$P$4:$W$54,8, FALSE)</f>
        <v>#N/A</v>
      </c>
      <c r="AC82" s="46" t="e">
        <f>VLOOKUP('別紙様式2-3（個表） '!$G82,【参考】数式用!$P$4:$AD$54,15, FALSE)</f>
        <v>#N/A</v>
      </c>
      <c r="AD82" s="46" t="str">
        <f t="shared" si="10"/>
        <v/>
      </c>
      <c r="AE82" s="46" t="str">
        <f t="shared" si="11"/>
        <v/>
      </c>
      <c r="AF82" s="46" t="str">
        <f t="shared" si="12"/>
        <v/>
      </c>
      <c r="AG82" s="46" t="str">
        <f>IF(G82="", "", VLOOKUP(G82,【参考】数式用!$A$4:$M$54,13,FALSE))</f>
        <v/>
      </c>
      <c r="AH82" s="46" t="str">
        <f t="shared" si="13"/>
        <v>―</v>
      </c>
      <c r="AO82"/>
      <c r="AV82"/>
    </row>
    <row r="83" spans="1:48" ht="45" customHeight="1">
      <c r="A83" s="113">
        <f t="shared" si="15"/>
        <v>69</v>
      </c>
      <c r="B83" s="114" t="str">
        <f>IF(基本情報入力シート!B118="","",基本情報入力シート!B118)</f>
        <v/>
      </c>
      <c r="C83" s="115" t="str">
        <f>IF(基本情報入力シート!L118="","",基本情報入力シート!L118)</f>
        <v/>
      </c>
      <c r="D83" s="115" t="str">
        <f>IF(基本情報入力シート!Q118="","",基本情報入力シート!Q118)</f>
        <v/>
      </c>
      <c r="E83" s="115" t="str">
        <f>IF(基本情報入力シート!V118="","",基本情報入力シート!V118)</f>
        <v/>
      </c>
      <c r="F83" s="115" t="str">
        <f>IF(基本情報入力シート!W118="","",基本情報入力シート!W118)</f>
        <v/>
      </c>
      <c r="G83" s="115" t="str">
        <f>IF(基本情報入力シート!Z118="","",基本情報入力シート!Z118)</f>
        <v/>
      </c>
      <c r="H83" s="211" t="str">
        <f>IF(基本情報入力シート!AD118="","",基本情報入力シート!AD118)</f>
        <v/>
      </c>
      <c r="I83" s="330" t="str">
        <f>IF(基本情報入力シート!AE118="","",基本情報入力シート!AE118)</f>
        <v/>
      </c>
      <c r="J83" s="427"/>
      <c r="K83" s="428"/>
      <c r="L83" s="426"/>
      <c r="M83" s="331" t="str">
        <f>IF(G83="", "", VLOOKUP(AF83,【参考】数式用!$AZ$3:$BA$6, 2, FALSE))</f>
        <v/>
      </c>
      <c r="N83" s="332" t="str">
        <f>IF(G83="","",VLOOKUP(G83,【参考】数式用!$A$4:$L$54,MATCH('別紙様式2-3（個表） '!M83,【参考】数式用!$J$3:$L$3,0)+9,FALSE))</f>
        <v/>
      </c>
      <c r="O83" s="429" t="s">
        <v>197</v>
      </c>
      <c r="P83" s="333" t="str">
        <f t="shared" si="14"/>
        <v>未入力あり</v>
      </c>
      <c r="Q83" s="253" t="str">
        <f>IFERROR(IF(P83="未入力あり","",ROUNDDOWN(ROUNDDOWN($H83*$I83,0)*VLOOKUP($G83,【参考】数式用!$A$4:$E$54,3, FALSE),0)),"")</f>
        <v/>
      </c>
      <c r="R83" s="253" t="str">
        <f>IF(AD83="×", 0,IF(P83="未入力あり","",ROUNDDOWN(ROUNDDOWN($H83*$I83,0)*VLOOKUP($G83,【参考】数式用!$A$4:$E$54,4,FALSE),0)))</f>
        <v/>
      </c>
      <c r="S83" s="334" t="str">
        <f>IF(AE83="×", 0,IF(P83="未入力あり","",ROUNDDOWN(ROUNDDOWN($H83*$I83,0)*VLOOKUP($G83,【参考】数式用!$A$4:$E$54,5, FALSE),0)))</f>
        <v/>
      </c>
      <c r="T83"/>
      <c r="U83"/>
      <c r="V83"/>
      <c r="Z83" s="336" t="e">
        <f>IF(#REF!="○", F83, "")</f>
        <v>#REF!</v>
      </c>
      <c r="AA83" s="46" t="e">
        <f>VLOOKUP('別紙様式2-3（個表） '!$G83,【参考】数式用!$P$4:$Q$54,2, FALSE)</f>
        <v>#N/A</v>
      </c>
      <c r="AB83" s="46" t="e">
        <f>VLOOKUP('別紙様式2-3（個表） '!$G83,【参考】数式用!$P$4:$W$54,8, FALSE)</f>
        <v>#N/A</v>
      </c>
      <c r="AC83" s="46" t="e">
        <f>VLOOKUP('別紙様式2-3（個表） '!$G83,【参考】数式用!$P$4:$AD$54,15, FALSE)</f>
        <v>#N/A</v>
      </c>
      <c r="AD83" s="46" t="str">
        <f t="shared" si="10"/>
        <v/>
      </c>
      <c r="AE83" s="46" t="str">
        <f t="shared" si="11"/>
        <v/>
      </c>
      <c r="AF83" s="46" t="str">
        <f t="shared" si="12"/>
        <v/>
      </c>
      <c r="AG83" s="46" t="str">
        <f>IF(G83="", "", VLOOKUP(G83,【参考】数式用!$A$4:$M$54,13,FALSE))</f>
        <v/>
      </c>
      <c r="AH83" s="46" t="str">
        <f t="shared" si="13"/>
        <v>―</v>
      </c>
      <c r="AO83"/>
      <c r="AV83"/>
    </row>
    <row r="84" spans="1:48" ht="45" customHeight="1">
      <c r="A84" s="113">
        <f t="shared" si="15"/>
        <v>70</v>
      </c>
      <c r="B84" s="114" t="str">
        <f>IF(基本情報入力シート!B119="","",基本情報入力シート!B119)</f>
        <v/>
      </c>
      <c r="C84" s="115" t="str">
        <f>IF(基本情報入力シート!L119="","",基本情報入力シート!L119)</f>
        <v/>
      </c>
      <c r="D84" s="115" t="str">
        <f>IF(基本情報入力シート!Q119="","",基本情報入力シート!Q119)</f>
        <v/>
      </c>
      <c r="E84" s="115" t="str">
        <f>IF(基本情報入力シート!V119="","",基本情報入力シート!V119)</f>
        <v/>
      </c>
      <c r="F84" s="115" t="str">
        <f>IF(基本情報入力シート!W119="","",基本情報入力シート!W119)</f>
        <v/>
      </c>
      <c r="G84" s="115" t="str">
        <f>IF(基本情報入力シート!Z119="","",基本情報入力シート!Z119)</f>
        <v/>
      </c>
      <c r="H84" s="211" t="str">
        <f>IF(基本情報入力シート!AD119="","",基本情報入力シート!AD119)</f>
        <v/>
      </c>
      <c r="I84" s="330" t="str">
        <f>IF(基本情報入力シート!AE119="","",基本情報入力シート!AE119)</f>
        <v/>
      </c>
      <c r="J84" s="427"/>
      <c r="K84" s="428"/>
      <c r="L84" s="426"/>
      <c r="M84" s="331" t="str">
        <f>IF(G84="", "", VLOOKUP(AF84,【参考】数式用!$AZ$3:$BA$6, 2, FALSE))</f>
        <v/>
      </c>
      <c r="N84" s="332" t="str">
        <f>IF(G84="","",VLOOKUP(G84,【参考】数式用!$A$4:$L$54,MATCH('別紙様式2-3（個表） '!M84,【参考】数式用!$J$3:$L$3,0)+9,FALSE))</f>
        <v/>
      </c>
      <c r="O84" s="430" t="s">
        <v>197</v>
      </c>
      <c r="P84" s="333" t="str">
        <f t="shared" si="14"/>
        <v>未入力あり</v>
      </c>
      <c r="Q84" s="253" t="str">
        <f>IFERROR(IF(P84="未入力あり","",ROUNDDOWN(ROUNDDOWN($H84*$I84,0)*VLOOKUP($G84,【参考】数式用!$A$4:$E$54,3, FALSE),0)),"")</f>
        <v/>
      </c>
      <c r="R84" s="253" t="str">
        <f>IF(AD84="×", 0,IF(P84="未入力あり","",ROUNDDOWN(ROUNDDOWN($H84*$I84,0)*VLOOKUP($G84,【参考】数式用!$A$4:$E$54,4,FALSE),0)))</f>
        <v/>
      </c>
      <c r="S84" s="334" t="str">
        <f>IF(AE84="×", 0,IF(P84="未入力あり","",ROUNDDOWN(ROUNDDOWN($H84*$I84,0)*VLOOKUP($G84,【参考】数式用!$A$4:$E$54,5, FALSE),0)))</f>
        <v/>
      </c>
      <c r="T84"/>
      <c r="U84"/>
      <c r="V84"/>
      <c r="Z84" s="336" t="e">
        <f>IF(#REF!="○", F84, "")</f>
        <v>#REF!</v>
      </c>
      <c r="AA84" s="46" t="e">
        <f>VLOOKUP('別紙様式2-3（個表） '!$G84,【参考】数式用!$P$4:$Q$54,2, FALSE)</f>
        <v>#N/A</v>
      </c>
      <c r="AB84" s="46" t="e">
        <f>VLOOKUP('別紙様式2-3（個表） '!$G84,【参考】数式用!$P$4:$W$54,8, FALSE)</f>
        <v>#N/A</v>
      </c>
      <c r="AC84" s="46" t="e">
        <f>VLOOKUP('別紙様式2-3（個表） '!$G84,【参考】数式用!$P$4:$AD$54,15, FALSE)</f>
        <v>#N/A</v>
      </c>
      <c r="AD84" s="46" t="str">
        <f t="shared" si="10"/>
        <v/>
      </c>
      <c r="AE84" s="46" t="str">
        <f t="shared" si="11"/>
        <v/>
      </c>
      <c r="AF84" s="46" t="str">
        <f t="shared" si="12"/>
        <v/>
      </c>
      <c r="AG84" s="46" t="str">
        <f>IF(G84="", "", VLOOKUP(G84,【参考】数式用!$A$4:$M$54,13,FALSE))</f>
        <v/>
      </c>
      <c r="AH84" s="46" t="str">
        <f t="shared" si="13"/>
        <v>―</v>
      </c>
      <c r="AO84"/>
      <c r="AV84"/>
    </row>
    <row r="85" spans="1:48" ht="45" customHeight="1">
      <c r="A85" s="113">
        <f t="shared" si="15"/>
        <v>71</v>
      </c>
      <c r="B85" s="114" t="str">
        <f>IF(基本情報入力シート!B120="","",基本情報入力シート!B120)</f>
        <v/>
      </c>
      <c r="C85" s="115" t="str">
        <f>IF(基本情報入力シート!L120="","",基本情報入力シート!L120)</f>
        <v/>
      </c>
      <c r="D85" s="115" t="str">
        <f>IF(基本情報入力シート!Q120="","",基本情報入力シート!Q120)</f>
        <v/>
      </c>
      <c r="E85" s="115" t="str">
        <f>IF(基本情報入力シート!V120="","",基本情報入力シート!V120)</f>
        <v/>
      </c>
      <c r="F85" s="115" t="str">
        <f>IF(基本情報入力シート!W120="","",基本情報入力シート!W120)</f>
        <v/>
      </c>
      <c r="G85" s="115" t="str">
        <f>IF(基本情報入力シート!Z120="","",基本情報入力シート!Z120)</f>
        <v/>
      </c>
      <c r="H85" s="211" t="str">
        <f>IF(基本情報入力シート!AD120="","",基本情報入力シート!AD120)</f>
        <v/>
      </c>
      <c r="I85" s="330" t="str">
        <f>IF(基本情報入力シート!AE120="","",基本情報入力シート!AE120)</f>
        <v/>
      </c>
      <c r="J85" s="427"/>
      <c r="K85" s="428"/>
      <c r="L85" s="426"/>
      <c r="M85" s="331" t="str">
        <f>IF(G85="", "", VLOOKUP(AF85,【参考】数式用!$AZ$3:$BA$6, 2, FALSE))</f>
        <v/>
      </c>
      <c r="N85" s="332" t="str">
        <f>IF(G85="","",VLOOKUP(G85,【参考】数式用!$A$4:$L$54,MATCH('別紙様式2-3（個表） '!M85,【参考】数式用!$J$3:$L$3,0)+9,FALSE))</f>
        <v/>
      </c>
      <c r="O85" s="430" t="s">
        <v>197</v>
      </c>
      <c r="P85" s="333" t="str">
        <f t="shared" si="14"/>
        <v>未入力あり</v>
      </c>
      <c r="Q85" s="253" t="str">
        <f>IFERROR(IF(P85="未入力あり","",ROUNDDOWN(ROUNDDOWN($H85*$I85,0)*VLOOKUP($G85,【参考】数式用!$A$4:$E$54,3, FALSE),0)),"")</f>
        <v/>
      </c>
      <c r="R85" s="253" t="str">
        <f>IF(AD85="×", 0,IF(P85="未入力あり","",ROUNDDOWN(ROUNDDOWN($H85*$I85,0)*VLOOKUP($G85,【参考】数式用!$A$4:$E$54,4,FALSE),0)))</f>
        <v/>
      </c>
      <c r="S85" s="334" t="str">
        <f>IF(AE85="×", 0,IF(P85="未入力あり","",ROUNDDOWN(ROUNDDOWN($H85*$I85,0)*VLOOKUP($G85,【参考】数式用!$A$4:$E$54,5, FALSE),0)))</f>
        <v/>
      </c>
      <c r="T85"/>
      <c r="U85"/>
      <c r="V85"/>
      <c r="Z85" s="336" t="e">
        <f>IF(#REF!="○", F85, "")</f>
        <v>#REF!</v>
      </c>
      <c r="AA85" s="46" t="e">
        <f>VLOOKUP('別紙様式2-3（個表） '!$G85,【参考】数式用!$P$4:$Q$54,2, FALSE)</f>
        <v>#N/A</v>
      </c>
      <c r="AB85" s="46" t="e">
        <f>VLOOKUP('別紙様式2-3（個表） '!$G85,【参考】数式用!$P$4:$W$54,8, FALSE)</f>
        <v>#N/A</v>
      </c>
      <c r="AC85" s="46" t="e">
        <f>VLOOKUP('別紙様式2-3（個表） '!$G85,【参考】数式用!$P$4:$AD$54,15, FALSE)</f>
        <v>#N/A</v>
      </c>
      <c r="AD85" s="46" t="str">
        <f t="shared" si="10"/>
        <v/>
      </c>
      <c r="AE85" s="46" t="str">
        <f t="shared" si="11"/>
        <v/>
      </c>
      <c r="AF85" s="46" t="str">
        <f t="shared" si="12"/>
        <v/>
      </c>
      <c r="AG85" s="46" t="str">
        <f>IF(G85="", "", VLOOKUP(G85,【参考】数式用!$A$4:$M$54,13,FALSE))</f>
        <v/>
      </c>
      <c r="AH85" s="46" t="str">
        <f t="shared" si="13"/>
        <v>―</v>
      </c>
      <c r="AO85"/>
      <c r="AV85"/>
    </row>
    <row r="86" spans="1:48" ht="45" customHeight="1">
      <c r="A86" s="113">
        <f t="shared" si="15"/>
        <v>72</v>
      </c>
      <c r="B86" s="114" t="str">
        <f>IF(基本情報入力シート!B121="","",基本情報入力シート!B121)</f>
        <v/>
      </c>
      <c r="C86" s="115" t="str">
        <f>IF(基本情報入力シート!L121="","",基本情報入力シート!L121)</f>
        <v/>
      </c>
      <c r="D86" s="115" t="str">
        <f>IF(基本情報入力シート!Q121="","",基本情報入力シート!Q121)</f>
        <v/>
      </c>
      <c r="E86" s="115" t="str">
        <f>IF(基本情報入力シート!V121="","",基本情報入力シート!V121)</f>
        <v/>
      </c>
      <c r="F86" s="115" t="str">
        <f>IF(基本情報入力シート!W121="","",基本情報入力シート!W121)</f>
        <v/>
      </c>
      <c r="G86" s="115" t="str">
        <f>IF(基本情報入力シート!Z121="","",基本情報入力シート!Z121)</f>
        <v/>
      </c>
      <c r="H86" s="211" t="str">
        <f>IF(基本情報入力シート!AD121="","",基本情報入力シート!AD121)</f>
        <v/>
      </c>
      <c r="I86" s="330" t="str">
        <f>IF(基本情報入力シート!AE121="","",基本情報入力シート!AE121)</f>
        <v/>
      </c>
      <c r="J86" s="427"/>
      <c r="K86" s="428"/>
      <c r="L86" s="426"/>
      <c r="M86" s="331" t="str">
        <f>IF(G86="", "", VLOOKUP(AF86,【参考】数式用!$AZ$3:$BA$6, 2, FALSE))</f>
        <v/>
      </c>
      <c r="N86" s="332" t="str">
        <f>IF(G86="","",VLOOKUP(G86,【参考】数式用!$A$4:$L$54,MATCH('別紙様式2-3（個表） '!M86,【参考】数式用!$J$3:$L$3,0)+9,FALSE))</f>
        <v/>
      </c>
      <c r="O86" s="429" t="s">
        <v>197</v>
      </c>
      <c r="P86" s="333" t="str">
        <f t="shared" si="14"/>
        <v>未入力あり</v>
      </c>
      <c r="Q86" s="253" t="str">
        <f>IFERROR(IF(P86="未入力あり","",ROUNDDOWN(ROUNDDOWN($H86*$I86,0)*VLOOKUP($G86,【参考】数式用!$A$4:$E$54,3, FALSE),0)),"")</f>
        <v/>
      </c>
      <c r="R86" s="253" t="str">
        <f>IF(AD86="×", 0,IF(P86="未入力あり","",ROUNDDOWN(ROUNDDOWN($H86*$I86,0)*VLOOKUP($G86,【参考】数式用!$A$4:$E$54,4,FALSE),0)))</f>
        <v/>
      </c>
      <c r="S86" s="334" t="str">
        <f>IF(AE86="×", 0,IF(P86="未入力あり","",ROUNDDOWN(ROUNDDOWN($H86*$I86,0)*VLOOKUP($G86,【参考】数式用!$A$4:$E$54,5, FALSE),0)))</f>
        <v/>
      </c>
      <c r="T86"/>
      <c r="U86"/>
      <c r="V86"/>
      <c r="Z86" s="336" t="e">
        <f>IF(#REF!="○", F86, "")</f>
        <v>#REF!</v>
      </c>
      <c r="AA86" s="46" t="e">
        <f>VLOOKUP('別紙様式2-3（個表） '!$G86,【参考】数式用!$P$4:$Q$54,2, FALSE)</f>
        <v>#N/A</v>
      </c>
      <c r="AB86" s="46" t="e">
        <f>VLOOKUP('別紙様式2-3（個表） '!$G86,【参考】数式用!$P$4:$W$54,8, FALSE)</f>
        <v>#N/A</v>
      </c>
      <c r="AC86" s="46" t="e">
        <f>VLOOKUP('別紙様式2-3（個表） '!$G86,【参考】数式用!$P$4:$AD$54,15, FALSE)</f>
        <v>#N/A</v>
      </c>
      <c r="AD86" s="46" t="str">
        <f t="shared" si="10"/>
        <v/>
      </c>
      <c r="AE86" s="46" t="str">
        <f t="shared" si="11"/>
        <v/>
      </c>
      <c r="AF86" s="46" t="str">
        <f t="shared" si="12"/>
        <v/>
      </c>
      <c r="AG86" s="46" t="str">
        <f>IF(G86="", "", VLOOKUP(G86,【参考】数式用!$A$4:$M$54,13,FALSE))</f>
        <v/>
      </c>
      <c r="AH86" s="46" t="str">
        <f t="shared" si="13"/>
        <v>―</v>
      </c>
      <c r="AO86"/>
      <c r="AV86"/>
    </row>
    <row r="87" spans="1:48" ht="45" customHeight="1">
      <c r="A87" s="113">
        <f t="shared" si="15"/>
        <v>73</v>
      </c>
      <c r="B87" s="114" t="str">
        <f>IF(基本情報入力シート!B122="","",基本情報入力シート!B122)</f>
        <v/>
      </c>
      <c r="C87" s="115" t="str">
        <f>IF(基本情報入力シート!L122="","",基本情報入力シート!L122)</f>
        <v/>
      </c>
      <c r="D87" s="115" t="str">
        <f>IF(基本情報入力シート!Q122="","",基本情報入力シート!Q122)</f>
        <v/>
      </c>
      <c r="E87" s="115" t="str">
        <f>IF(基本情報入力シート!V122="","",基本情報入力シート!V122)</f>
        <v/>
      </c>
      <c r="F87" s="115" t="str">
        <f>IF(基本情報入力シート!W122="","",基本情報入力シート!W122)</f>
        <v/>
      </c>
      <c r="G87" s="115" t="str">
        <f>IF(基本情報入力シート!Z122="","",基本情報入力シート!Z122)</f>
        <v/>
      </c>
      <c r="H87" s="211" t="str">
        <f>IF(基本情報入力シート!AD122="","",基本情報入力シート!AD122)</f>
        <v/>
      </c>
      <c r="I87" s="330" t="str">
        <f>IF(基本情報入力シート!AE122="","",基本情報入力シート!AE122)</f>
        <v/>
      </c>
      <c r="J87" s="427"/>
      <c r="K87" s="428"/>
      <c r="L87" s="426"/>
      <c r="M87" s="331" t="str">
        <f>IF(G87="", "", VLOOKUP(AF87,【参考】数式用!$AZ$3:$BA$6, 2, FALSE))</f>
        <v/>
      </c>
      <c r="N87" s="332" t="str">
        <f>IF(G87="","",VLOOKUP(G87,【参考】数式用!$A$4:$L$54,MATCH('別紙様式2-3（個表） '!M87,【参考】数式用!$J$3:$L$3,0)+9,FALSE))</f>
        <v/>
      </c>
      <c r="O87" s="430" t="s">
        <v>197</v>
      </c>
      <c r="P87" s="333" t="str">
        <f t="shared" si="14"/>
        <v>未入力あり</v>
      </c>
      <c r="Q87" s="253" t="str">
        <f>IFERROR(IF(P87="未入力あり","",ROUNDDOWN(ROUNDDOWN($H87*$I87,0)*VLOOKUP($G87,【参考】数式用!$A$4:$E$54,3, FALSE),0)),"")</f>
        <v/>
      </c>
      <c r="R87" s="253" t="str">
        <f>IF(AD87="×", 0,IF(P87="未入力あり","",ROUNDDOWN(ROUNDDOWN($H87*$I87,0)*VLOOKUP($G87,【参考】数式用!$A$4:$E$54,4,FALSE),0)))</f>
        <v/>
      </c>
      <c r="S87" s="334" t="str">
        <f>IF(AE87="×", 0,IF(P87="未入力あり","",ROUNDDOWN(ROUNDDOWN($H87*$I87,0)*VLOOKUP($G87,【参考】数式用!$A$4:$E$54,5, FALSE),0)))</f>
        <v/>
      </c>
      <c r="T87"/>
      <c r="U87"/>
      <c r="V87"/>
      <c r="Z87" s="336" t="e">
        <f>IF(#REF!="○", F87, "")</f>
        <v>#REF!</v>
      </c>
      <c r="AA87" s="46" t="e">
        <f>VLOOKUP('別紙様式2-3（個表） '!$G87,【参考】数式用!$P$4:$Q$54,2, FALSE)</f>
        <v>#N/A</v>
      </c>
      <c r="AB87" s="46" t="e">
        <f>VLOOKUP('別紙様式2-3（個表） '!$G87,【参考】数式用!$P$4:$W$54,8, FALSE)</f>
        <v>#N/A</v>
      </c>
      <c r="AC87" s="46" t="e">
        <f>VLOOKUP('別紙様式2-3（個表） '!$G87,【参考】数式用!$P$4:$AD$54,15, FALSE)</f>
        <v>#N/A</v>
      </c>
      <c r="AD87" s="46" t="str">
        <f t="shared" si="10"/>
        <v/>
      </c>
      <c r="AE87" s="46" t="str">
        <f t="shared" si="11"/>
        <v/>
      </c>
      <c r="AF87" s="46" t="str">
        <f t="shared" si="12"/>
        <v/>
      </c>
      <c r="AG87" s="46" t="str">
        <f>IF(G87="", "", VLOOKUP(G87,【参考】数式用!$A$4:$M$54,13,FALSE))</f>
        <v/>
      </c>
      <c r="AH87" s="46" t="str">
        <f t="shared" si="13"/>
        <v>―</v>
      </c>
      <c r="AO87"/>
      <c r="AV87"/>
    </row>
    <row r="88" spans="1:48" ht="45" customHeight="1">
      <c r="A88" s="113">
        <f t="shared" si="15"/>
        <v>74</v>
      </c>
      <c r="B88" s="114" t="str">
        <f>IF(基本情報入力シート!B123="","",基本情報入力シート!B123)</f>
        <v/>
      </c>
      <c r="C88" s="115" t="str">
        <f>IF(基本情報入力シート!L123="","",基本情報入力シート!L123)</f>
        <v/>
      </c>
      <c r="D88" s="115" t="str">
        <f>IF(基本情報入力シート!Q123="","",基本情報入力シート!Q123)</f>
        <v/>
      </c>
      <c r="E88" s="115" t="str">
        <f>IF(基本情報入力シート!V123="","",基本情報入力シート!V123)</f>
        <v/>
      </c>
      <c r="F88" s="115" t="str">
        <f>IF(基本情報入力シート!W123="","",基本情報入力シート!W123)</f>
        <v/>
      </c>
      <c r="G88" s="115" t="str">
        <f>IF(基本情報入力シート!Z123="","",基本情報入力シート!Z123)</f>
        <v/>
      </c>
      <c r="H88" s="211" t="str">
        <f>IF(基本情報入力シート!AD123="","",基本情報入力シート!AD123)</f>
        <v/>
      </c>
      <c r="I88" s="330" t="str">
        <f>IF(基本情報入力シート!AE123="","",基本情報入力シート!AE123)</f>
        <v/>
      </c>
      <c r="J88" s="427"/>
      <c r="K88" s="428"/>
      <c r="L88" s="426"/>
      <c r="M88" s="331" t="str">
        <f>IF(G88="", "", VLOOKUP(AF88,【参考】数式用!$AZ$3:$BA$6, 2, FALSE))</f>
        <v/>
      </c>
      <c r="N88" s="332" t="str">
        <f>IF(G88="","",VLOOKUP(G88,【参考】数式用!$A$4:$L$54,MATCH('別紙様式2-3（個表） '!M88,【参考】数式用!$J$3:$L$3,0)+9,FALSE))</f>
        <v/>
      </c>
      <c r="O88" s="430" t="s">
        <v>197</v>
      </c>
      <c r="P88" s="333" t="str">
        <f t="shared" si="14"/>
        <v>未入力あり</v>
      </c>
      <c r="Q88" s="253" t="str">
        <f>IFERROR(IF(P88="未入力あり","",ROUNDDOWN(ROUNDDOWN($H88*$I88,0)*VLOOKUP($G88,【参考】数式用!$A$4:$E$54,3, FALSE),0)),"")</f>
        <v/>
      </c>
      <c r="R88" s="253" t="str">
        <f>IF(AD88="×", 0,IF(P88="未入力あり","",ROUNDDOWN(ROUNDDOWN($H88*$I88,0)*VLOOKUP($G88,【参考】数式用!$A$4:$E$54,4,FALSE),0)))</f>
        <v/>
      </c>
      <c r="S88" s="334" t="str">
        <f>IF(AE88="×", 0,IF(P88="未入力あり","",ROUNDDOWN(ROUNDDOWN($H88*$I88,0)*VLOOKUP($G88,【参考】数式用!$A$4:$E$54,5, FALSE),0)))</f>
        <v/>
      </c>
      <c r="T88"/>
      <c r="U88"/>
      <c r="V88"/>
      <c r="Z88" s="336" t="e">
        <f>IF(#REF!="○", F88, "")</f>
        <v>#REF!</v>
      </c>
      <c r="AA88" s="46" t="e">
        <f>VLOOKUP('別紙様式2-3（個表） '!$G88,【参考】数式用!$P$4:$Q$54,2, FALSE)</f>
        <v>#N/A</v>
      </c>
      <c r="AB88" s="46" t="e">
        <f>VLOOKUP('別紙様式2-3（個表） '!$G88,【参考】数式用!$P$4:$W$54,8, FALSE)</f>
        <v>#N/A</v>
      </c>
      <c r="AC88" s="46" t="e">
        <f>VLOOKUP('別紙様式2-3（個表） '!$G88,【参考】数式用!$P$4:$AD$54,15, FALSE)</f>
        <v>#N/A</v>
      </c>
      <c r="AD88" s="46" t="str">
        <f t="shared" si="10"/>
        <v/>
      </c>
      <c r="AE88" s="46" t="str">
        <f t="shared" si="11"/>
        <v/>
      </c>
      <c r="AF88" s="46" t="str">
        <f t="shared" si="12"/>
        <v/>
      </c>
      <c r="AG88" s="46" t="str">
        <f>IF(G88="", "", VLOOKUP(G88,【参考】数式用!$A$4:$M$54,13,FALSE))</f>
        <v/>
      </c>
      <c r="AH88" s="46" t="str">
        <f t="shared" si="13"/>
        <v>―</v>
      </c>
      <c r="AO88"/>
      <c r="AV88"/>
    </row>
    <row r="89" spans="1:48" ht="45" customHeight="1">
      <c r="A89" s="113">
        <f t="shared" si="15"/>
        <v>75</v>
      </c>
      <c r="B89" s="114" t="str">
        <f>IF(基本情報入力シート!B124="","",基本情報入力シート!B124)</f>
        <v/>
      </c>
      <c r="C89" s="115" t="str">
        <f>IF(基本情報入力シート!L124="","",基本情報入力シート!L124)</f>
        <v/>
      </c>
      <c r="D89" s="115" t="str">
        <f>IF(基本情報入力シート!Q124="","",基本情報入力シート!Q124)</f>
        <v/>
      </c>
      <c r="E89" s="115" t="str">
        <f>IF(基本情報入力シート!V124="","",基本情報入力シート!V124)</f>
        <v/>
      </c>
      <c r="F89" s="115" t="str">
        <f>IF(基本情報入力シート!W124="","",基本情報入力シート!W124)</f>
        <v/>
      </c>
      <c r="G89" s="115" t="str">
        <f>IF(基本情報入力シート!Z124="","",基本情報入力シート!Z124)</f>
        <v/>
      </c>
      <c r="H89" s="211" t="str">
        <f>IF(基本情報入力シート!AD124="","",基本情報入力シート!AD124)</f>
        <v/>
      </c>
      <c r="I89" s="330" t="str">
        <f>IF(基本情報入力シート!AE124="","",基本情報入力シート!AE124)</f>
        <v/>
      </c>
      <c r="J89" s="427"/>
      <c r="K89" s="428"/>
      <c r="L89" s="426"/>
      <c r="M89" s="331" t="str">
        <f>IF(G89="", "", VLOOKUP(AF89,【参考】数式用!$AZ$3:$BA$6, 2, FALSE))</f>
        <v/>
      </c>
      <c r="N89" s="332" t="str">
        <f>IF(G89="","",VLOOKUP(G89,【参考】数式用!$A$4:$L$54,MATCH('別紙様式2-3（個表） '!M89,【参考】数式用!$J$3:$L$3,0)+9,FALSE))</f>
        <v/>
      </c>
      <c r="O89" s="429" t="s">
        <v>197</v>
      </c>
      <c r="P89" s="333" t="str">
        <f t="shared" si="14"/>
        <v>未入力あり</v>
      </c>
      <c r="Q89" s="253" t="str">
        <f>IFERROR(IF(P89="未入力あり","",ROUNDDOWN(ROUNDDOWN($H89*$I89,0)*VLOOKUP($G89,【参考】数式用!$A$4:$E$54,3, FALSE),0)),"")</f>
        <v/>
      </c>
      <c r="R89" s="253" t="str">
        <f>IF(AD89="×", 0,IF(P89="未入力あり","",ROUNDDOWN(ROUNDDOWN($H89*$I89,0)*VLOOKUP($G89,【参考】数式用!$A$4:$E$54,4,FALSE),0)))</f>
        <v/>
      </c>
      <c r="S89" s="334" t="str">
        <f>IF(AE89="×", 0,IF(P89="未入力あり","",ROUNDDOWN(ROUNDDOWN($H89*$I89,0)*VLOOKUP($G89,【参考】数式用!$A$4:$E$54,5, FALSE),0)))</f>
        <v/>
      </c>
      <c r="T89"/>
      <c r="U89"/>
      <c r="V89"/>
      <c r="Z89" s="336" t="e">
        <f>IF(#REF!="○", F89, "")</f>
        <v>#REF!</v>
      </c>
      <c r="AA89" s="46" t="e">
        <f>VLOOKUP('別紙様式2-3（個表） '!$G89,【参考】数式用!$P$4:$Q$54,2, FALSE)</f>
        <v>#N/A</v>
      </c>
      <c r="AB89" s="46" t="e">
        <f>VLOOKUP('別紙様式2-3（個表） '!$G89,【参考】数式用!$P$4:$W$54,8, FALSE)</f>
        <v>#N/A</v>
      </c>
      <c r="AC89" s="46" t="e">
        <f>VLOOKUP('別紙様式2-3（個表） '!$G89,【参考】数式用!$P$4:$AD$54,15, FALSE)</f>
        <v>#N/A</v>
      </c>
      <c r="AD89" s="46" t="str">
        <f t="shared" si="10"/>
        <v/>
      </c>
      <c r="AE89" s="46" t="str">
        <f t="shared" si="11"/>
        <v/>
      </c>
      <c r="AF89" s="46" t="str">
        <f t="shared" si="12"/>
        <v/>
      </c>
      <c r="AG89" s="46" t="str">
        <f>IF(G89="", "", VLOOKUP(G89,【参考】数式用!$A$4:$M$54,13,FALSE))</f>
        <v/>
      </c>
      <c r="AH89" s="46" t="str">
        <f t="shared" si="13"/>
        <v>―</v>
      </c>
      <c r="AO89"/>
      <c r="AV89"/>
    </row>
    <row r="90" spans="1:48" ht="45" customHeight="1">
      <c r="A90" s="113">
        <f t="shared" si="15"/>
        <v>76</v>
      </c>
      <c r="B90" s="114" t="str">
        <f>IF(基本情報入力シート!B125="","",基本情報入力シート!B125)</f>
        <v/>
      </c>
      <c r="C90" s="115" t="str">
        <f>IF(基本情報入力シート!L125="","",基本情報入力シート!L125)</f>
        <v/>
      </c>
      <c r="D90" s="115" t="str">
        <f>IF(基本情報入力シート!Q125="","",基本情報入力シート!Q125)</f>
        <v/>
      </c>
      <c r="E90" s="115" t="str">
        <f>IF(基本情報入力シート!V125="","",基本情報入力シート!V125)</f>
        <v/>
      </c>
      <c r="F90" s="115" t="str">
        <f>IF(基本情報入力シート!W125="","",基本情報入力シート!W125)</f>
        <v/>
      </c>
      <c r="G90" s="115" t="str">
        <f>IF(基本情報入力シート!Z125="","",基本情報入力シート!Z125)</f>
        <v/>
      </c>
      <c r="H90" s="211" t="str">
        <f>IF(基本情報入力シート!AD125="","",基本情報入力シート!AD125)</f>
        <v/>
      </c>
      <c r="I90" s="330" t="str">
        <f>IF(基本情報入力シート!AE125="","",基本情報入力シート!AE125)</f>
        <v/>
      </c>
      <c r="J90" s="427"/>
      <c r="K90" s="428"/>
      <c r="L90" s="426"/>
      <c r="M90" s="331" t="str">
        <f>IF(G90="", "", VLOOKUP(AF90,【参考】数式用!$AZ$3:$BA$6, 2, FALSE))</f>
        <v/>
      </c>
      <c r="N90" s="332" t="str">
        <f>IF(G90="","",VLOOKUP(G90,【参考】数式用!$A$4:$L$54,MATCH('別紙様式2-3（個表） '!M90,【参考】数式用!$J$3:$L$3,0)+9,FALSE))</f>
        <v/>
      </c>
      <c r="O90" s="430" t="s">
        <v>197</v>
      </c>
      <c r="P90" s="333" t="str">
        <f t="shared" si="14"/>
        <v>未入力あり</v>
      </c>
      <c r="Q90" s="253" t="str">
        <f>IFERROR(IF(P90="未入力あり","",ROUNDDOWN(ROUNDDOWN($H90*$I90,0)*VLOOKUP($G90,【参考】数式用!$A$4:$E$54,3, FALSE),0)),"")</f>
        <v/>
      </c>
      <c r="R90" s="253" t="str">
        <f>IF(AD90="×", 0,IF(P90="未入力あり","",ROUNDDOWN(ROUNDDOWN($H90*$I90,0)*VLOOKUP($G90,【参考】数式用!$A$4:$E$54,4,FALSE),0)))</f>
        <v/>
      </c>
      <c r="S90" s="334" t="str">
        <f>IF(AE90="×", 0,IF(P90="未入力あり","",ROUNDDOWN(ROUNDDOWN($H90*$I90,0)*VLOOKUP($G90,【参考】数式用!$A$4:$E$54,5, FALSE),0)))</f>
        <v/>
      </c>
      <c r="T90"/>
      <c r="U90"/>
      <c r="V90"/>
      <c r="Z90" s="336" t="e">
        <f>IF(#REF!="○", F90, "")</f>
        <v>#REF!</v>
      </c>
      <c r="AA90" s="46" t="e">
        <f>VLOOKUP('別紙様式2-3（個表） '!$G90,【参考】数式用!$P$4:$Q$54,2, FALSE)</f>
        <v>#N/A</v>
      </c>
      <c r="AB90" s="46" t="e">
        <f>VLOOKUP('別紙様式2-3（個表） '!$G90,【参考】数式用!$P$4:$W$54,8, FALSE)</f>
        <v>#N/A</v>
      </c>
      <c r="AC90" s="46" t="e">
        <f>VLOOKUP('別紙様式2-3（個表） '!$G90,【参考】数式用!$P$4:$AD$54,15, FALSE)</f>
        <v>#N/A</v>
      </c>
      <c r="AD90" s="46" t="str">
        <f t="shared" si="10"/>
        <v/>
      </c>
      <c r="AE90" s="46" t="str">
        <f t="shared" si="11"/>
        <v/>
      </c>
      <c r="AF90" s="46" t="str">
        <f t="shared" si="12"/>
        <v/>
      </c>
      <c r="AG90" s="46" t="str">
        <f>IF(G90="", "", VLOOKUP(G90,【参考】数式用!$A$4:$M$54,13,FALSE))</f>
        <v/>
      </c>
      <c r="AH90" s="46" t="str">
        <f t="shared" si="13"/>
        <v>―</v>
      </c>
      <c r="AO90"/>
      <c r="AV90"/>
    </row>
    <row r="91" spans="1:48" ht="45" customHeight="1">
      <c r="A91" s="113">
        <f t="shared" si="15"/>
        <v>77</v>
      </c>
      <c r="B91" s="114" t="str">
        <f>IF(基本情報入力シート!B126="","",基本情報入力シート!B126)</f>
        <v/>
      </c>
      <c r="C91" s="115" t="str">
        <f>IF(基本情報入力シート!L126="","",基本情報入力シート!L126)</f>
        <v/>
      </c>
      <c r="D91" s="115" t="str">
        <f>IF(基本情報入力シート!Q126="","",基本情報入力シート!Q126)</f>
        <v/>
      </c>
      <c r="E91" s="115" t="str">
        <f>IF(基本情報入力シート!V126="","",基本情報入力シート!V126)</f>
        <v/>
      </c>
      <c r="F91" s="115" t="str">
        <f>IF(基本情報入力シート!W126="","",基本情報入力シート!W126)</f>
        <v/>
      </c>
      <c r="G91" s="115" t="str">
        <f>IF(基本情報入力シート!Z126="","",基本情報入力シート!Z126)</f>
        <v/>
      </c>
      <c r="H91" s="211" t="str">
        <f>IF(基本情報入力シート!AD126="","",基本情報入力シート!AD126)</f>
        <v/>
      </c>
      <c r="I91" s="330" t="str">
        <f>IF(基本情報入力シート!AE126="","",基本情報入力シート!AE126)</f>
        <v/>
      </c>
      <c r="J91" s="427"/>
      <c r="K91" s="428"/>
      <c r="L91" s="426"/>
      <c r="M91" s="331" t="str">
        <f>IF(G91="", "", VLOOKUP(AF91,【参考】数式用!$AZ$3:$BA$6, 2, FALSE))</f>
        <v/>
      </c>
      <c r="N91" s="332" t="str">
        <f>IF(G91="","",VLOOKUP(G91,【参考】数式用!$A$4:$L$54,MATCH('別紙様式2-3（個表） '!M91,【参考】数式用!$J$3:$L$3,0)+9,FALSE))</f>
        <v/>
      </c>
      <c r="O91" s="430" t="s">
        <v>197</v>
      </c>
      <c r="P91" s="333" t="str">
        <f t="shared" si="14"/>
        <v>未入力あり</v>
      </c>
      <c r="Q91" s="253" t="str">
        <f>IFERROR(IF(P91="未入力あり","",ROUNDDOWN(ROUNDDOWN($H91*$I91,0)*VLOOKUP($G91,【参考】数式用!$A$4:$E$54,3, FALSE),0)),"")</f>
        <v/>
      </c>
      <c r="R91" s="253" t="str">
        <f>IF(AD91="×", 0,IF(P91="未入力あり","",ROUNDDOWN(ROUNDDOWN($H91*$I91,0)*VLOOKUP($G91,【参考】数式用!$A$4:$E$54,4,FALSE),0)))</f>
        <v/>
      </c>
      <c r="S91" s="334" t="str">
        <f>IF(AE91="×", 0,IF(P91="未入力あり","",ROUNDDOWN(ROUNDDOWN($H91*$I91,0)*VLOOKUP($G91,【参考】数式用!$A$4:$E$54,5, FALSE),0)))</f>
        <v/>
      </c>
      <c r="T91"/>
      <c r="U91"/>
      <c r="V91"/>
      <c r="Z91" s="336" t="e">
        <f>IF(#REF!="○", F91, "")</f>
        <v>#REF!</v>
      </c>
      <c r="AA91" s="46" t="e">
        <f>VLOOKUP('別紙様式2-3（個表） '!$G91,【参考】数式用!$P$4:$Q$54,2, FALSE)</f>
        <v>#N/A</v>
      </c>
      <c r="AB91" s="46" t="e">
        <f>VLOOKUP('別紙様式2-3（個表） '!$G91,【参考】数式用!$P$4:$W$54,8, FALSE)</f>
        <v>#N/A</v>
      </c>
      <c r="AC91" s="46" t="e">
        <f>VLOOKUP('別紙様式2-3（個表） '!$G91,【参考】数式用!$P$4:$AD$54,15, FALSE)</f>
        <v>#N/A</v>
      </c>
      <c r="AD91" s="46" t="str">
        <f t="shared" si="10"/>
        <v/>
      </c>
      <c r="AE91" s="46" t="str">
        <f t="shared" si="11"/>
        <v/>
      </c>
      <c r="AF91" s="46" t="str">
        <f t="shared" si="12"/>
        <v/>
      </c>
      <c r="AG91" s="46" t="str">
        <f>IF(G91="", "", VLOOKUP(G91,【参考】数式用!$A$4:$M$54,13,FALSE))</f>
        <v/>
      </c>
      <c r="AH91" s="46" t="str">
        <f t="shared" si="13"/>
        <v>―</v>
      </c>
      <c r="AO91"/>
      <c r="AV91"/>
    </row>
    <row r="92" spans="1:48" ht="45" customHeight="1">
      <c r="A92" s="113">
        <f t="shared" si="15"/>
        <v>78</v>
      </c>
      <c r="B92" s="114" t="str">
        <f>IF(基本情報入力シート!B127="","",基本情報入力シート!B127)</f>
        <v/>
      </c>
      <c r="C92" s="115" t="str">
        <f>IF(基本情報入力シート!L127="","",基本情報入力シート!L127)</f>
        <v/>
      </c>
      <c r="D92" s="115" t="str">
        <f>IF(基本情報入力シート!Q127="","",基本情報入力シート!Q127)</f>
        <v/>
      </c>
      <c r="E92" s="115" t="str">
        <f>IF(基本情報入力シート!V127="","",基本情報入力シート!V127)</f>
        <v/>
      </c>
      <c r="F92" s="115" t="str">
        <f>IF(基本情報入力シート!W127="","",基本情報入力シート!W127)</f>
        <v/>
      </c>
      <c r="G92" s="115" t="str">
        <f>IF(基本情報入力シート!Z127="","",基本情報入力シート!Z127)</f>
        <v/>
      </c>
      <c r="H92" s="211" t="str">
        <f>IF(基本情報入力シート!AD127="","",基本情報入力シート!AD127)</f>
        <v/>
      </c>
      <c r="I92" s="330" t="str">
        <f>IF(基本情報入力シート!AE127="","",基本情報入力シート!AE127)</f>
        <v/>
      </c>
      <c r="J92" s="427"/>
      <c r="K92" s="428"/>
      <c r="L92" s="426"/>
      <c r="M92" s="331" t="str">
        <f>IF(G92="", "", VLOOKUP(AF92,【参考】数式用!$AZ$3:$BA$6, 2, FALSE))</f>
        <v/>
      </c>
      <c r="N92" s="332" t="str">
        <f>IF(G92="","",VLOOKUP(G92,【参考】数式用!$A$4:$L$54,MATCH('別紙様式2-3（個表） '!M92,【参考】数式用!$J$3:$L$3,0)+9,FALSE))</f>
        <v/>
      </c>
      <c r="O92" s="429" t="s">
        <v>197</v>
      </c>
      <c r="P92" s="333" t="str">
        <f t="shared" si="14"/>
        <v>未入力あり</v>
      </c>
      <c r="Q92" s="253" t="str">
        <f>IFERROR(IF(P92="未入力あり","",ROUNDDOWN(ROUNDDOWN($H92*$I92,0)*VLOOKUP($G92,【参考】数式用!$A$4:$E$54,3, FALSE),0)),"")</f>
        <v/>
      </c>
      <c r="R92" s="253" t="str">
        <f>IF(AD92="×", 0,IF(P92="未入力あり","",ROUNDDOWN(ROUNDDOWN($H92*$I92,0)*VLOOKUP($G92,【参考】数式用!$A$4:$E$54,4,FALSE),0)))</f>
        <v/>
      </c>
      <c r="S92" s="334" t="str">
        <f>IF(AE92="×", 0,IF(P92="未入力あり","",ROUNDDOWN(ROUNDDOWN($H92*$I92,0)*VLOOKUP($G92,【参考】数式用!$A$4:$E$54,5, FALSE),0)))</f>
        <v/>
      </c>
      <c r="T92"/>
      <c r="U92"/>
      <c r="V92"/>
      <c r="Z92" s="336" t="e">
        <f>IF(#REF!="○", F92, "")</f>
        <v>#REF!</v>
      </c>
      <c r="AA92" s="46" t="e">
        <f>VLOOKUP('別紙様式2-3（個表） '!$G92,【参考】数式用!$P$4:$Q$54,2, FALSE)</f>
        <v>#N/A</v>
      </c>
      <c r="AB92" s="46" t="e">
        <f>VLOOKUP('別紙様式2-3（個表） '!$G92,【参考】数式用!$P$4:$W$54,8, FALSE)</f>
        <v>#N/A</v>
      </c>
      <c r="AC92" s="46" t="e">
        <f>VLOOKUP('別紙様式2-3（個表） '!$G92,【参考】数式用!$P$4:$AD$54,15, FALSE)</f>
        <v>#N/A</v>
      </c>
      <c r="AD92" s="46" t="str">
        <f t="shared" si="10"/>
        <v/>
      </c>
      <c r="AE92" s="46" t="str">
        <f t="shared" si="11"/>
        <v/>
      </c>
      <c r="AF92" s="46" t="str">
        <f t="shared" si="12"/>
        <v/>
      </c>
      <c r="AG92" s="46" t="str">
        <f>IF(G92="", "", VLOOKUP(G92,【参考】数式用!$A$4:$M$54,13,FALSE))</f>
        <v/>
      </c>
      <c r="AH92" s="46" t="str">
        <f t="shared" si="13"/>
        <v>―</v>
      </c>
      <c r="AO92"/>
      <c r="AV92"/>
    </row>
    <row r="93" spans="1:48" ht="45" customHeight="1">
      <c r="A93" s="113">
        <f t="shared" si="15"/>
        <v>79</v>
      </c>
      <c r="B93" s="114" t="str">
        <f>IF(基本情報入力シート!B128="","",基本情報入力シート!B128)</f>
        <v/>
      </c>
      <c r="C93" s="115" t="str">
        <f>IF(基本情報入力シート!L128="","",基本情報入力シート!L128)</f>
        <v/>
      </c>
      <c r="D93" s="115" t="str">
        <f>IF(基本情報入力シート!Q128="","",基本情報入力シート!Q128)</f>
        <v/>
      </c>
      <c r="E93" s="115" t="str">
        <f>IF(基本情報入力シート!V128="","",基本情報入力シート!V128)</f>
        <v/>
      </c>
      <c r="F93" s="115" t="str">
        <f>IF(基本情報入力シート!W128="","",基本情報入力シート!W128)</f>
        <v/>
      </c>
      <c r="G93" s="115" t="str">
        <f>IF(基本情報入力シート!Z128="","",基本情報入力シート!Z128)</f>
        <v/>
      </c>
      <c r="H93" s="211" t="str">
        <f>IF(基本情報入力シート!AD128="","",基本情報入力シート!AD128)</f>
        <v/>
      </c>
      <c r="I93" s="330" t="str">
        <f>IF(基本情報入力シート!AE128="","",基本情報入力シート!AE128)</f>
        <v/>
      </c>
      <c r="J93" s="427"/>
      <c r="K93" s="428"/>
      <c r="L93" s="426"/>
      <c r="M93" s="331" t="str">
        <f>IF(G93="", "", VLOOKUP(AF93,【参考】数式用!$AZ$3:$BA$6, 2, FALSE))</f>
        <v/>
      </c>
      <c r="N93" s="332" t="str">
        <f>IF(G93="","",VLOOKUP(G93,【参考】数式用!$A$4:$L$54,MATCH('別紙様式2-3（個表） '!M93,【参考】数式用!$J$3:$L$3,0)+9,FALSE))</f>
        <v/>
      </c>
      <c r="O93" s="430" t="s">
        <v>197</v>
      </c>
      <c r="P93" s="333" t="str">
        <f t="shared" si="14"/>
        <v>未入力あり</v>
      </c>
      <c r="Q93" s="253" t="str">
        <f>IFERROR(IF(P93="未入力あり","",ROUNDDOWN(ROUNDDOWN($H93*$I93,0)*VLOOKUP($G93,【参考】数式用!$A$4:$E$54,3, FALSE),0)),"")</f>
        <v/>
      </c>
      <c r="R93" s="253" t="str">
        <f>IF(AD93="×", 0,IF(P93="未入力あり","",ROUNDDOWN(ROUNDDOWN($H93*$I93,0)*VLOOKUP($G93,【参考】数式用!$A$4:$E$54,4,FALSE),0)))</f>
        <v/>
      </c>
      <c r="S93" s="334" t="str">
        <f>IF(AE93="×", 0,IF(P93="未入力あり","",ROUNDDOWN(ROUNDDOWN($H93*$I93,0)*VLOOKUP($G93,【参考】数式用!$A$4:$E$54,5, FALSE),0)))</f>
        <v/>
      </c>
      <c r="T93"/>
      <c r="U93"/>
      <c r="V93"/>
      <c r="Z93" s="336" t="e">
        <f>IF(#REF!="○", F93, "")</f>
        <v>#REF!</v>
      </c>
      <c r="AA93" s="46" t="e">
        <f>VLOOKUP('別紙様式2-3（個表） '!$G93,【参考】数式用!$P$4:$Q$54,2, FALSE)</f>
        <v>#N/A</v>
      </c>
      <c r="AB93" s="46" t="e">
        <f>VLOOKUP('別紙様式2-3（個表） '!$G93,【参考】数式用!$P$4:$W$54,8, FALSE)</f>
        <v>#N/A</v>
      </c>
      <c r="AC93" s="46" t="e">
        <f>VLOOKUP('別紙様式2-3（個表） '!$G93,【参考】数式用!$P$4:$AD$54,15, FALSE)</f>
        <v>#N/A</v>
      </c>
      <c r="AD93" s="46" t="str">
        <f t="shared" si="10"/>
        <v/>
      </c>
      <c r="AE93" s="46" t="str">
        <f t="shared" si="11"/>
        <v/>
      </c>
      <c r="AF93" s="46" t="str">
        <f t="shared" si="12"/>
        <v/>
      </c>
      <c r="AG93" s="46" t="str">
        <f>IF(G93="", "", VLOOKUP(G93,【参考】数式用!$A$4:$M$54,13,FALSE))</f>
        <v/>
      </c>
      <c r="AH93" s="46" t="str">
        <f t="shared" si="13"/>
        <v>―</v>
      </c>
      <c r="AO93"/>
      <c r="AV93"/>
    </row>
    <row r="94" spans="1:48" ht="45" customHeight="1">
      <c r="A94" s="113">
        <f t="shared" si="15"/>
        <v>80</v>
      </c>
      <c r="B94" s="114" t="str">
        <f>IF(基本情報入力シート!B129="","",基本情報入力シート!B129)</f>
        <v/>
      </c>
      <c r="C94" s="115" t="str">
        <f>IF(基本情報入力シート!L129="","",基本情報入力シート!L129)</f>
        <v/>
      </c>
      <c r="D94" s="115" t="str">
        <f>IF(基本情報入力シート!Q129="","",基本情報入力シート!Q129)</f>
        <v/>
      </c>
      <c r="E94" s="115" t="str">
        <f>IF(基本情報入力シート!V129="","",基本情報入力シート!V129)</f>
        <v/>
      </c>
      <c r="F94" s="115" t="str">
        <f>IF(基本情報入力シート!W129="","",基本情報入力シート!W129)</f>
        <v/>
      </c>
      <c r="G94" s="115" t="str">
        <f>IF(基本情報入力シート!Z129="","",基本情報入力シート!Z129)</f>
        <v/>
      </c>
      <c r="H94" s="211" t="str">
        <f>IF(基本情報入力シート!AD129="","",基本情報入力シート!AD129)</f>
        <v/>
      </c>
      <c r="I94" s="330" t="str">
        <f>IF(基本情報入力シート!AE129="","",基本情報入力シート!AE129)</f>
        <v/>
      </c>
      <c r="J94" s="427"/>
      <c r="K94" s="428"/>
      <c r="L94" s="426"/>
      <c r="M94" s="331" t="str">
        <f>IF(G94="", "", VLOOKUP(AF94,【参考】数式用!$AZ$3:$BA$6, 2, FALSE))</f>
        <v/>
      </c>
      <c r="N94" s="332" t="str">
        <f>IF(G94="","",VLOOKUP(G94,【参考】数式用!$A$4:$L$54,MATCH('別紙様式2-3（個表） '!M94,【参考】数式用!$J$3:$L$3,0)+9,FALSE))</f>
        <v/>
      </c>
      <c r="O94" s="429" t="s">
        <v>197</v>
      </c>
      <c r="P94" s="333" t="str">
        <f t="shared" si="14"/>
        <v>未入力あり</v>
      </c>
      <c r="Q94" s="253" t="str">
        <f>IFERROR(IF(P94="未入力あり","",ROUNDDOWN(ROUNDDOWN($H94*$I94,0)*VLOOKUP($G94,【参考】数式用!$A$4:$E$54,3, FALSE),0)),"")</f>
        <v/>
      </c>
      <c r="R94" s="253" t="str">
        <f>IF(AD94="×", 0,IF(P94="未入力あり","",ROUNDDOWN(ROUNDDOWN($H94*$I94,0)*VLOOKUP($G94,【参考】数式用!$A$4:$E$54,4,FALSE),0)))</f>
        <v/>
      </c>
      <c r="S94" s="334" t="str">
        <f>IF(AE94="×", 0,IF(P94="未入力あり","",ROUNDDOWN(ROUNDDOWN($H94*$I94,0)*VLOOKUP($G94,【参考】数式用!$A$4:$E$54,5, FALSE),0)))</f>
        <v/>
      </c>
      <c r="T94"/>
      <c r="U94"/>
      <c r="V94"/>
      <c r="Z94" s="336" t="e">
        <f>IF(#REF!="○", F94, "")</f>
        <v>#REF!</v>
      </c>
      <c r="AA94" s="46" t="e">
        <f>VLOOKUP('別紙様式2-3（個表） '!$G94,【参考】数式用!$P$4:$Q$54,2, FALSE)</f>
        <v>#N/A</v>
      </c>
      <c r="AB94" s="46" t="e">
        <f>VLOOKUP('別紙様式2-3（個表） '!$G94,【参考】数式用!$P$4:$W$54,8, FALSE)</f>
        <v>#N/A</v>
      </c>
      <c r="AC94" s="46" t="e">
        <f>VLOOKUP('別紙様式2-3（個表） '!$G94,【参考】数式用!$P$4:$AD$54,15, FALSE)</f>
        <v>#N/A</v>
      </c>
      <c r="AD94" s="46" t="str">
        <f t="shared" si="10"/>
        <v/>
      </c>
      <c r="AE94" s="46" t="str">
        <f t="shared" si="11"/>
        <v/>
      </c>
      <c r="AF94" s="46" t="str">
        <f t="shared" si="12"/>
        <v/>
      </c>
      <c r="AG94" s="46" t="str">
        <f>IF(G94="", "", VLOOKUP(G94,【参考】数式用!$A$4:$M$54,13,FALSE))</f>
        <v/>
      </c>
      <c r="AH94" s="46" t="str">
        <f t="shared" si="13"/>
        <v>―</v>
      </c>
      <c r="AO94"/>
      <c r="AV94"/>
    </row>
    <row r="95" spans="1:48" ht="45" customHeight="1">
      <c r="A95" s="113">
        <f t="shared" si="15"/>
        <v>81</v>
      </c>
      <c r="B95" s="114" t="str">
        <f>IF(基本情報入力シート!B130="","",基本情報入力シート!B130)</f>
        <v/>
      </c>
      <c r="C95" s="115" t="str">
        <f>IF(基本情報入力シート!L130="","",基本情報入力シート!L130)</f>
        <v/>
      </c>
      <c r="D95" s="115" t="str">
        <f>IF(基本情報入力シート!Q130="","",基本情報入力シート!Q130)</f>
        <v/>
      </c>
      <c r="E95" s="115" t="str">
        <f>IF(基本情報入力シート!V130="","",基本情報入力シート!V130)</f>
        <v/>
      </c>
      <c r="F95" s="115" t="str">
        <f>IF(基本情報入力シート!W130="","",基本情報入力シート!W130)</f>
        <v/>
      </c>
      <c r="G95" s="115" t="str">
        <f>IF(基本情報入力シート!Z130="","",基本情報入力シート!Z130)</f>
        <v/>
      </c>
      <c r="H95" s="211" t="str">
        <f>IF(基本情報入力シート!AD130="","",基本情報入力シート!AD130)</f>
        <v/>
      </c>
      <c r="I95" s="330" t="str">
        <f>IF(基本情報入力シート!AE130="","",基本情報入力シート!AE130)</f>
        <v/>
      </c>
      <c r="J95" s="427"/>
      <c r="K95" s="428"/>
      <c r="L95" s="426"/>
      <c r="M95" s="331" t="str">
        <f>IF(G95="", "", VLOOKUP(AF95,【参考】数式用!$AZ$3:$BA$6, 2, FALSE))</f>
        <v/>
      </c>
      <c r="N95" s="332" t="str">
        <f>IF(G95="","",VLOOKUP(G95,【参考】数式用!$A$4:$L$54,MATCH('別紙様式2-3（個表） '!M95,【参考】数式用!$J$3:$L$3,0)+9,FALSE))</f>
        <v/>
      </c>
      <c r="O95" s="430" t="s">
        <v>197</v>
      </c>
      <c r="P95" s="333" t="str">
        <f t="shared" si="14"/>
        <v>未入力あり</v>
      </c>
      <c r="Q95" s="253" t="str">
        <f>IFERROR(IF(P95="未入力あり","",ROUNDDOWN(ROUNDDOWN($H95*$I95,0)*VLOOKUP($G95,【参考】数式用!$A$4:$E$54,3, FALSE),0)),"")</f>
        <v/>
      </c>
      <c r="R95" s="253" t="str">
        <f>IF(AD95="×", 0,IF(P95="未入力あり","",ROUNDDOWN(ROUNDDOWN($H95*$I95,0)*VLOOKUP($G95,【参考】数式用!$A$4:$E$54,4,FALSE),0)))</f>
        <v/>
      </c>
      <c r="S95" s="334" t="str">
        <f>IF(AE95="×", 0,IF(P95="未入力あり","",ROUNDDOWN(ROUNDDOWN($H95*$I95,0)*VLOOKUP($G95,【参考】数式用!$A$4:$E$54,5, FALSE),0)))</f>
        <v/>
      </c>
      <c r="T95"/>
      <c r="U95"/>
      <c r="V95"/>
      <c r="Z95" s="336" t="e">
        <f>IF(#REF!="○", F95, "")</f>
        <v>#REF!</v>
      </c>
      <c r="AA95" s="46" t="e">
        <f>VLOOKUP('別紙様式2-3（個表） '!$G95,【参考】数式用!$P$4:$Q$54,2, FALSE)</f>
        <v>#N/A</v>
      </c>
      <c r="AB95" s="46" t="e">
        <f>VLOOKUP('別紙様式2-3（個表） '!$G95,【参考】数式用!$P$4:$W$54,8, FALSE)</f>
        <v>#N/A</v>
      </c>
      <c r="AC95" s="46" t="e">
        <f>VLOOKUP('別紙様式2-3（個表） '!$G95,【参考】数式用!$P$4:$AD$54,15, FALSE)</f>
        <v>#N/A</v>
      </c>
      <c r="AD95" s="46" t="str">
        <f t="shared" si="10"/>
        <v/>
      </c>
      <c r="AE95" s="46" t="str">
        <f t="shared" si="11"/>
        <v/>
      </c>
      <c r="AF95" s="46" t="str">
        <f t="shared" si="12"/>
        <v/>
      </c>
      <c r="AG95" s="46" t="str">
        <f>IF(G95="", "", VLOOKUP(G95,【参考】数式用!$A$4:$M$54,13,FALSE))</f>
        <v/>
      </c>
      <c r="AH95" s="46" t="str">
        <f t="shared" si="13"/>
        <v>―</v>
      </c>
      <c r="AO95"/>
      <c r="AV95"/>
    </row>
    <row r="96" spans="1:48" ht="45" customHeight="1">
      <c r="A96" s="113">
        <f t="shared" si="15"/>
        <v>82</v>
      </c>
      <c r="B96" s="114" t="str">
        <f>IF(基本情報入力シート!B131="","",基本情報入力シート!B131)</f>
        <v/>
      </c>
      <c r="C96" s="115" t="str">
        <f>IF(基本情報入力シート!L131="","",基本情報入力シート!L131)</f>
        <v/>
      </c>
      <c r="D96" s="115" t="str">
        <f>IF(基本情報入力シート!Q131="","",基本情報入力シート!Q131)</f>
        <v/>
      </c>
      <c r="E96" s="115" t="str">
        <f>IF(基本情報入力シート!V131="","",基本情報入力シート!V131)</f>
        <v/>
      </c>
      <c r="F96" s="115" t="str">
        <f>IF(基本情報入力シート!W131="","",基本情報入力シート!W131)</f>
        <v/>
      </c>
      <c r="G96" s="115" t="str">
        <f>IF(基本情報入力シート!Z131="","",基本情報入力シート!Z131)</f>
        <v/>
      </c>
      <c r="H96" s="211" t="str">
        <f>IF(基本情報入力シート!AD131="","",基本情報入力シート!AD131)</f>
        <v/>
      </c>
      <c r="I96" s="330" t="str">
        <f>IF(基本情報入力シート!AE131="","",基本情報入力シート!AE131)</f>
        <v/>
      </c>
      <c r="J96" s="427"/>
      <c r="K96" s="428"/>
      <c r="L96" s="426"/>
      <c r="M96" s="331" t="str">
        <f>IF(G96="", "", VLOOKUP(AF96,【参考】数式用!$AZ$3:$BA$6, 2, FALSE))</f>
        <v/>
      </c>
      <c r="N96" s="332" t="str">
        <f>IF(G96="","",VLOOKUP(G96,【参考】数式用!$A$4:$L$54,MATCH('別紙様式2-3（個表） '!M96,【参考】数式用!$J$3:$L$3,0)+9,FALSE))</f>
        <v/>
      </c>
      <c r="O96" s="430" t="s">
        <v>197</v>
      </c>
      <c r="P96" s="333" t="str">
        <f t="shared" si="14"/>
        <v>未入力あり</v>
      </c>
      <c r="Q96" s="253" t="str">
        <f>IFERROR(IF(P96="未入力あり","",ROUNDDOWN(ROUNDDOWN($H96*$I96,0)*VLOOKUP($G96,【参考】数式用!$A$4:$E$54,3, FALSE),0)),"")</f>
        <v/>
      </c>
      <c r="R96" s="253" t="str">
        <f>IF(AD96="×", 0,IF(P96="未入力あり","",ROUNDDOWN(ROUNDDOWN($H96*$I96,0)*VLOOKUP($G96,【参考】数式用!$A$4:$E$54,4,FALSE),0)))</f>
        <v/>
      </c>
      <c r="S96" s="334" t="str">
        <f>IF(AE96="×", 0,IF(P96="未入力あり","",ROUNDDOWN(ROUNDDOWN($H96*$I96,0)*VLOOKUP($G96,【参考】数式用!$A$4:$E$54,5, FALSE),0)))</f>
        <v/>
      </c>
      <c r="T96"/>
      <c r="U96"/>
      <c r="V96"/>
      <c r="Z96" s="336" t="e">
        <f>IF(#REF!="○", F96, "")</f>
        <v>#REF!</v>
      </c>
      <c r="AA96" s="46" t="e">
        <f>VLOOKUP('別紙様式2-3（個表） '!$G96,【参考】数式用!$P$4:$Q$54,2, FALSE)</f>
        <v>#N/A</v>
      </c>
      <c r="AB96" s="46" t="e">
        <f>VLOOKUP('別紙様式2-3（個表） '!$G96,【参考】数式用!$P$4:$W$54,8, FALSE)</f>
        <v>#N/A</v>
      </c>
      <c r="AC96" s="46" t="e">
        <f>VLOOKUP('別紙様式2-3（個表） '!$G96,【参考】数式用!$P$4:$AD$54,15, FALSE)</f>
        <v>#N/A</v>
      </c>
      <c r="AD96" s="46" t="str">
        <f t="shared" si="10"/>
        <v/>
      </c>
      <c r="AE96" s="46" t="str">
        <f t="shared" si="11"/>
        <v/>
      </c>
      <c r="AF96" s="46" t="str">
        <f t="shared" si="12"/>
        <v/>
      </c>
      <c r="AG96" s="46" t="str">
        <f>IF(G96="", "", VLOOKUP(G96,【参考】数式用!$A$4:$M$54,13,FALSE))</f>
        <v/>
      </c>
      <c r="AH96" s="46" t="str">
        <f t="shared" si="13"/>
        <v>―</v>
      </c>
      <c r="AO96"/>
      <c r="AV96"/>
    </row>
    <row r="97" spans="1:48" ht="45" customHeight="1">
      <c r="A97" s="113">
        <f t="shared" si="15"/>
        <v>83</v>
      </c>
      <c r="B97" s="114" t="str">
        <f>IF(基本情報入力シート!B132="","",基本情報入力シート!B132)</f>
        <v/>
      </c>
      <c r="C97" s="115" t="str">
        <f>IF(基本情報入力シート!L132="","",基本情報入力シート!L132)</f>
        <v/>
      </c>
      <c r="D97" s="115" t="str">
        <f>IF(基本情報入力シート!Q132="","",基本情報入力シート!Q132)</f>
        <v/>
      </c>
      <c r="E97" s="115" t="str">
        <f>IF(基本情報入力シート!V132="","",基本情報入力シート!V132)</f>
        <v/>
      </c>
      <c r="F97" s="115" t="str">
        <f>IF(基本情報入力シート!W132="","",基本情報入力シート!W132)</f>
        <v/>
      </c>
      <c r="G97" s="115" t="str">
        <f>IF(基本情報入力シート!Z132="","",基本情報入力シート!Z132)</f>
        <v/>
      </c>
      <c r="H97" s="211" t="str">
        <f>IF(基本情報入力シート!AD132="","",基本情報入力シート!AD132)</f>
        <v/>
      </c>
      <c r="I97" s="330" t="str">
        <f>IF(基本情報入力シート!AE132="","",基本情報入力シート!AE132)</f>
        <v/>
      </c>
      <c r="J97" s="427"/>
      <c r="K97" s="428"/>
      <c r="L97" s="426"/>
      <c r="M97" s="331" t="str">
        <f>IF(G97="", "", VLOOKUP(AF97,【参考】数式用!$AZ$3:$BA$6, 2, FALSE))</f>
        <v/>
      </c>
      <c r="N97" s="332" t="str">
        <f>IF(G97="","",VLOOKUP(G97,【参考】数式用!$A$4:$L$54,MATCH('別紙様式2-3（個表） '!M97,【参考】数式用!$J$3:$L$3,0)+9,FALSE))</f>
        <v/>
      </c>
      <c r="O97" s="429" t="s">
        <v>197</v>
      </c>
      <c r="P97" s="333" t="str">
        <f t="shared" si="14"/>
        <v>未入力あり</v>
      </c>
      <c r="Q97" s="253" t="str">
        <f>IFERROR(IF(P97="未入力あり","",ROUNDDOWN(ROUNDDOWN($H97*$I97,0)*VLOOKUP($G97,【参考】数式用!$A$4:$E$54,3, FALSE),0)),"")</f>
        <v/>
      </c>
      <c r="R97" s="253" t="str">
        <f>IF(AD97="×", 0,IF(P97="未入力あり","",ROUNDDOWN(ROUNDDOWN($H97*$I97,0)*VLOOKUP($G97,【参考】数式用!$A$4:$E$54,4,FALSE),0)))</f>
        <v/>
      </c>
      <c r="S97" s="334" t="str">
        <f>IF(AE97="×", 0,IF(P97="未入力あり","",ROUNDDOWN(ROUNDDOWN($H97*$I97,0)*VLOOKUP($G97,【参考】数式用!$A$4:$E$54,5, FALSE),0)))</f>
        <v/>
      </c>
      <c r="T97"/>
      <c r="U97"/>
      <c r="V97"/>
      <c r="Z97" s="336" t="e">
        <f>IF(#REF!="○", F97, "")</f>
        <v>#REF!</v>
      </c>
      <c r="AA97" s="46" t="e">
        <f>VLOOKUP('別紙様式2-3（個表） '!$G97,【参考】数式用!$P$4:$Q$54,2, FALSE)</f>
        <v>#N/A</v>
      </c>
      <c r="AB97" s="46" t="e">
        <f>VLOOKUP('別紙様式2-3（個表） '!$G97,【参考】数式用!$P$4:$W$54,8, FALSE)</f>
        <v>#N/A</v>
      </c>
      <c r="AC97" s="46" t="e">
        <f>VLOOKUP('別紙様式2-3（個表） '!$G97,【参考】数式用!$P$4:$AD$54,15, FALSE)</f>
        <v>#N/A</v>
      </c>
      <c r="AD97" s="46" t="str">
        <f t="shared" si="10"/>
        <v/>
      </c>
      <c r="AE97" s="46" t="str">
        <f t="shared" si="11"/>
        <v/>
      </c>
      <c r="AF97" s="46" t="str">
        <f t="shared" si="12"/>
        <v/>
      </c>
      <c r="AG97" s="46" t="str">
        <f>IF(G97="", "", VLOOKUP(G97,【参考】数式用!$A$4:$M$54,13,FALSE))</f>
        <v/>
      </c>
      <c r="AH97" s="46" t="str">
        <f t="shared" si="13"/>
        <v>―</v>
      </c>
      <c r="AO97"/>
      <c r="AV97"/>
    </row>
    <row r="98" spans="1:48" ht="45" customHeight="1">
      <c r="A98" s="113">
        <f t="shared" si="15"/>
        <v>84</v>
      </c>
      <c r="B98" s="114" t="str">
        <f>IF(基本情報入力シート!B133="","",基本情報入力シート!B133)</f>
        <v/>
      </c>
      <c r="C98" s="115" t="str">
        <f>IF(基本情報入力シート!L133="","",基本情報入力シート!L133)</f>
        <v/>
      </c>
      <c r="D98" s="115" t="str">
        <f>IF(基本情報入力シート!Q133="","",基本情報入力シート!Q133)</f>
        <v/>
      </c>
      <c r="E98" s="115" t="str">
        <f>IF(基本情報入力シート!V133="","",基本情報入力シート!V133)</f>
        <v/>
      </c>
      <c r="F98" s="115" t="str">
        <f>IF(基本情報入力シート!W133="","",基本情報入力シート!W133)</f>
        <v/>
      </c>
      <c r="G98" s="115" t="str">
        <f>IF(基本情報入力シート!Z133="","",基本情報入力シート!Z133)</f>
        <v/>
      </c>
      <c r="H98" s="211" t="str">
        <f>IF(基本情報入力シート!AD133="","",基本情報入力シート!AD133)</f>
        <v/>
      </c>
      <c r="I98" s="330" t="str">
        <f>IF(基本情報入力シート!AE133="","",基本情報入力シート!AE133)</f>
        <v/>
      </c>
      <c r="J98" s="427"/>
      <c r="K98" s="428"/>
      <c r="L98" s="426"/>
      <c r="M98" s="331" t="str">
        <f>IF(G98="", "", VLOOKUP(AF98,【参考】数式用!$AZ$3:$BA$6, 2, FALSE))</f>
        <v/>
      </c>
      <c r="N98" s="332" t="str">
        <f>IF(G98="","",VLOOKUP(G98,【参考】数式用!$A$4:$L$54,MATCH('別紙様式2-3（個表） '!M98,【参考】数式用!$J$3:$L$3,0)+9,FALSE))</f>
        <v/>
      </c>
      <c r="O98" s="430" t="s">
        <v>197</v>
      </c>
      <c r="P98" s="333" t="str">
        <f t="shared" si="14"/>
        <v>未入力あり</v>
      </c>
      <c r="Q98" s="253" t="str">
        <f>IFERROR(IF(P98="未入力あり","",ROUNDDOWN(ROUNDDOWN($H98*$I98,0)*VLOOKUP($G98,【参考】数式用!$A$4:$E$54,3, FALSE),0)),"")</f>
        <v/>
      </c>
      <c r="R98" s="253" t="str">
        <f>IF(AD98="×", 0,IF(P98="未入力あり","",ROUNDDOWN(ROUNDDOWN($H98*$I98,0)*VLOOKUP($G98,【参考】数式用!$A$4:$E$54,4,FALSE),0)))</f>
        <v/>
      </c>
      <c r="S98" s="334" t="str">
        <f>IF(AE98="×", 0,IF(P98="未入力あり","",ROUNDDOWN(ROUNDDOWN($H98*$I98,0)*VLOOKUP($G98,【参考】数式用!$A$4:$E$54,5, FALSE),0)))</f>
        <v/>
      </c>
      <c r="T98"/>
      <c r="U98"/>
      <c r="V98"/>
      <c r="Z98" s="336" t="e">
        <f>IF(#REF!="○", F98, "")</f>
        <v>#REF!</v>
      </c>
      <c r="AA98" s="46" t="e">
        <f>VLOOKUP('別紙様式2-3（個表） '!$G98,【参考】数式用!$P$4:$Q$54,2, FALSE)</f>
        <v>#N/A</v>
      </c>
      <c r="AB98" s="46" t="e">
        <f>VLOOKUP('別紙様式2-3（個表） '!$G98,【参考】数式用!$P$4:$W$54,8, FALSE)</f>
        <v>#N/A</v>
      </c>
      <c r="AC98" s="46" t="e">
        <f>VLOOKUP('別紙様式2-3（個表） '!$G98,【参考】数式用!$P$4:$AD$54,15, FALSE)</f>
        <v>#N/A</v>
      </c>
      <c r="AD98" s="46" t="str">
        <f t="shared" si="10"/>
        <v/>
      </c>
      <c r="AE98" s="46" t="str">
        <f t="shared" si="11"/>
        <v/>
      </c>
      <c r="AF98" s="46" t="str">
        <f t="shared" si="12"/>
        <v/>
      </c>
      <c r="AG98" s="46" t="str">
        <f>IF(G98="", "", VLOOKUP(G98,【参考】数式用!$A$4:$M$54,13,FALSE))</f>
        <v/>
      </c>
      <c r="AH98" s="46" t="str">
        <f t="shared" si="13"/>
        <v>―</v>
      </c>
      <c r="AO98"/>
      <c r="AV98"/>
    </row>
    <row r="99" spans="1:48" ht="45" customHeight="1">
      <c r="A99" s="113">
        <f t="shared" si="15"/>
        <v>85</v>
      </c>
      <c r="B99" s="114" t="str">
        <f>IF(基本情報入力シート!B134="","",基本情報入力シート!B134)</f>
        <v/>
      </c>
      <c r="C99" s="115" t="str">
        <f>IF(基本情報入力シート!L134="","",基本情報入力シート!L134)</f>
        <v/>
      </c>
      <c r="D99" s="115" t="str">
        <f>IF(基本情報入力シート!Q134="","",基本情報入力シート!Q134)</f>
        <v/>
      </c>
      <c r="E99" s="115" t="str">
        <f>IF(基本情報入力シート!V134="","",基本情報入力シート!V134)</f>
        <v/>
      </c>
      <c r="F99" s="115" t="str">
        <f>IF(基本情報入力シート!W134="","",基本情報入力シート!W134)</f>
        <v/>
      </c>
      <c r="G99" s="115" t="str">
        <f>IF(基本情報入力シート!Z134="","",基本情報入力シート!Z134)</f>
        <v/>
      </c>
      <c r="H99" s="211" t="str">
        <f>IF(基本情報入力シート!AD134="","",基本情報入力シート!AD134)</f>
        <v/>
      </c>
      <c r="I99" s="330" t="str">
        <f>IF(基本情報入力シート!AE134="","",基本情報入力シート!AE134)</f>
        <v/>
      </c>
      <c r="J99" s="427"/>
      <c r="K99" s="428"/>
      <c r="L99" s="426"/>
      <c r="M99" s="331" t="str">
        <f>IF(G99="", "", VLOOKUP(AF99,【参考】数式用!$AZ$3:$BA$6, 2, FALSE))</f>
        <v/>
      </c>
      <c r="N99" s="332" t="str">
        <f>IF(G99="","",VLOOKUP(G99,【参考】数式用!$A$4:$L$54,MATCH('別紙様式2-3（個表） '!M99,【参考】数式用!$J$3:$L$3,0)+9,FALSE))</f>
        <v/>
      </c>
      <c r="O99" s="430" t="s">
        <v>197</v>
      </c>
      <c r="P99" s="333" t="str">
        <f t="shared" si="14"/>
        <v>未入力あり</v>
      </c>
      <c r="Q99" s="253" t="str">
        <f>IFERROR(IF(P99="未入力あり","",ROUNDDOWN(ROUNDDOWN($H99*$I99,0)*VLOOKUP($G99,【参考】数式用!$A$4:$E$54,3, FALSE),0)),"")</f>
        <v/>
      </c>
      <c r="R99" s="253" t="str">
        <f>IF(AD99="×", 0,IF(P99="未入力あり","",ROUNDDOWN(ROUNDDOWN($H99*$I99,0)*VLOOKUP($G99,【参考】数式用!$A$4:$E$54,4,FALSE),0)))</f>
        <v/>
      </c>
      <c r="S99" s="334" t="str">
        <f>IF(AE99="×", 0,IF(P99="未入力あり","",ROUNDDOWN(ROUNDDOWN($H99*$I99,0)*VLOOKUP($G99,【参考】数式用!$A$4:$E$54,5, FALSE),0)))</f>
        <v/>
      </c>
      <c r="T99"/>
      <c r="U99"/>
      <c r="V99"/>
      <c r="Z99" s="336" t="e">
        <f>IF(#REF!="○", F99, "")</f>
        <v>#REF!</v>
      </c>
      <c r="AA99" s="46" t="e">
        <f>VLOOKUP('別紙様式2-3（個表） '!$G99,【参考】数式用!$P$4:$Q$54,2, FALSE)</f>
        <v>#N/A</v>
      </c>
      <c r="AB99" s="46" t="e">
        <f>VLOOKUP('別紙様式2-3（個表） '!$G99,【参考】数式用!$P$4:$W$54,8, FALSE)</f>
        <v>#N/A</v>
      </c>
      <c r="AC99" s="46" t="e">
        <f>VLOOKUP('別紙様式2-3（個表） '!$G99,【参考】数式用!$P$4:$AD$54,15, FALSE)</f>
        <v>#N/A</v>
      </c>
      <c r="AD99" s="46" t="str">
        <f t="shared" si="10"/>
        <v/>
      </c>
      <c r="AE99" s="46" t="str">
        <f t="shared" si="11"/>
        <v/>
      </c>
      <c r="AF99" s="46" t="str">
        <f t="shared" si="12"/>
        <v/>
      </c>
      <c r="AG99" s="46" t="str">
        <f>IF(G99="", "", VLOOKUP(G99,【参考】数式用!$A$4:$M$54,13,FALSE))</f>
        <v/>
      </c>
      <c r="AH99" s="46" t="str">
        <f t="shared" si="13"/>
        <v>―</v>
      </c>
      <c r="AO99"/>
      <c r="AV99"/>
    </row>
    <row r="100" spans="1:48" ht="45" customHeight="1">
      <c r="A100" s="113">
        <f t="shared" si="15"/>
        <v>86</v>
      </c>
      <c r="B100" s="114" t="str">
        <f>IF(基本情報入力シート!B135="","",基本情報入力シート!B135)</f>
        <v/>
      </c>
      <c r="C100" s="115" t="str">
        <f>IF(基本情報入力シート!L135="","",基本情報入力シート!L135)</f>
        <v/>
      </c>
      <c r="D100" s="115" t="str">
        <f>IF(基本情報入力シート!Q135="","",基本情報入力シート!Q135)</f>
        <v/>
      </c>
      <c r="E100" s="115" t="str">
        <f>IF(基本情報入力シート!V135="","",基本情報入力シート!V135)</f>
        <v/>
      </c>
      <c r="F100" s="115" t="str">
        <f>IF(基本情報入力シート!W135="","",基本情報入力シート!W135)</f>
        <v/>
      </c>
      <c r="G100" s="115" t="str">
        <f>IF(基本情報入力シート!Z135="","",基本情報入力シート!Z135)</f>
        <v/>
      </c>
      <c r="H100" s="211" t="str">
        <f>IF(基本情報入力シート!AD135="","",基本情報入力シート!AD135)</f>
        <v/>
      </c>
      <c r="I100" s="330" t="str">
        <f>IF(基本情報入力シート!AE135="","",基本情報入力シート!AE135)</f>
        <v/>
      </c>
      <c r="J100" s="427"/>
      <c r="K100" s="428"/>
      <c r="L100" s="426"/>
      <c r="M100" s="331" t="str">
        <f>IF(G100="", "", VLOOKUP(AF100,【参考】数式用!$AZ$3:$BA$6, 2, FALSE))</f>
        <v/>
      </c>
      <c r="N100" s="332" t="str">
        <f>IF(G100="","",VLOOKUP(G100,【参考】数式用!$A$4:$L$54,MATCH('別紙様式2-3（個表） '!M100,【参考】数式用!$J$3:$L$3,0)+9,FALSE))</f>
        <v/>
      </c>
      <c r="O100" s="429" t="s">
        <v>197</v>
      </c>
      <c r="P100" s="333" t="str">
        <f t="shared" si="14"/>
        <v>未入力あり</v>
      </c>
      <c r="Q100" s="253" t="str">
        <f>IFERROR(IF(P100="未入力あり","",ROUNDDOWN(ROUNDDOWN($H100*$I100,0)*VLOOKUP($G100,【参考】数式用!$A$4:$E$54,3, FALSE),0)),"")</f>
        <v/>
      </c>
      <c r="R100" s="253" t="str">
        <f>IF(AD100="×", 0,IF(P100="未入力あり","",ROUNDDOWN(ROUNDDOWN($H100*$I100,0)*VLOOKUP($G100,【参考】数式用!$A$4:$E$54,4,FALSE),0)))</f>
        <v/>
      </c>
      <c r="S100" s="334" t="str">
        <f>IF(AE100="×", 0,IF(P100="未入力あり","",ROUNDDOWN(ROUNDDOWN($H100*$I100,0)*VLOOKUP($G100,【参考】数式用!$A$4:$E$54,5, FALSE),0)))</f>
        <v/>
      </c>
      <c r="T100"/>
      <c r="U100"/>
      <c r="V100"/>
      <c r="Z100" s="336" t="e">
        <f>IF(#REF!="○", F100, "")</f>
        <v>#REF!</v>
      </c>
      <c r="AA100" s="46" t="e">
        <f>VLOOKUP('別紙様式2-3（個表） '!$G100,【参考】数式用!$P$4:$Q$54,2, FALSE)</f>
        <v>#N/A</v>
      </c>
      <c r="AB100" s="46" t="e">
        <f>VLOOKUP('別紙様式2-3（個表） '!$G100,【参考】数式用!$P$4:$W$54,8, FALSE)</f>
        <v>#N/A</v>
      </c>
      <c r="AC100" s="46" t="e">
        <f>VLOOKUP('別紙様式2-3（個表） '!$G100,【参考】数式用!$P$4:$AD$54,15, FALSE)</f>
        <v>#N/A</v>
      </c>
      <c r="AD100" s="46" t="str">
        <f t="shared" si="10"/>
        <v/>
      </c>
      <c r="AE100" s="46" t="str">
        <f t="shared" si="11"/>
        <v/>
      </c>
      <c r="AF100" s="46" t="str">
        <f t="shared" si="12"/>
        <v/>
      </c>
      <c r="AG100" s="46" t="str">
        <f>IF(G100="", "", VLOOKUP(G100,【参考】数式用!$A$4:$M$54,13,FALSE))</f>
        <v/>
      </c>
      <c r="AH100" s="46" t="str">
        <f t="shared" si="13"/>
        <v>―</v>
      </c>
      <c r="AO100"/>
      <c r="AV100"/>
    </row>
    <row r="101" spans="1:48" ht="45" customHeight="1">
      <c r="A101" s="113">
        <f t="shared" si="15"/>
        <v>87</v>
      </c>
      <c r="B101" s="114" t="str">
        <f>IF(基本情報入力シート!B136="","",基本情報入力シート!B136)</f>
        <v/>
      </c>
      <c r="C101" s="115" t="str">
        <f>IF(基本情報入力シート!L136="","",基本情報入力シート!L136)</f>
        <v/>
      </c>
      <c r="D101" s="115" t="str">
        <f>IF(基本情報入力シート!Q136="","",基本情報入力シート!Q136)</f>
        <v/>
      </c>
      <c r="E101" s="115" t="str">
        <f>IF(基本情報入力シート!V136="","",基本情報入力シート!V136)</f>
        <v/>
      </c>
      <c r="F101" s="115" t="str">
        <f>IF(基本情報入力シート!W136="","",基本情報入力シート!W136)</f>
        <v/>
      </c>
      <c r="G101" s="115" t="str">
        <f>IF(基本情報入力シート!Z136="","",基本情報入力シート!Z136)</f>
        <v/>
      </c>
      <c r="H101" s="211" t="str">
        <f>IF(基本情報入力シート!AD136="","",基本情報入力シート!AD136)</f>
        <v/>
      </c>
      <c r="I101" s="330" t="str">
        <f>IF(基本情報入力シート!AE136="","",基本情報入力シート!AE136)</f>
        <v/>
      </c>
      <c r="J101" s="427"/>
      <c r="K101" s="428"/>
      <c r="L101" s="426"/>
      <c r="M101" s="331" t="str">
        <f>IF(G101="", "", VLOOKUP(AF101,【参考】数式用!$AZ$3:$BA$6, 2, FALSE))</f>
        <v/>
      </c>
      <c r="N101" s="332" t="str">
        <f>IF(G101="","",VLOOKUP(G101,【参考】数式用!$A$4:$L$54,MATCH('別紙様式2-3（個表） '!M101,【参考】数式用!$J$3:$L$3,0)+9,FALSE))</f>
        <v/>
      </c>
      <c r="O101" s="430" t="s">
        <v>197</v>
      </c>
      <c r="P101" s="333" t="str">
        <f t="shared" si="14"/>
        <v>未入力あり</v>
      </c>
      <c r="Q101" s="253" t="str">
        <f>IFERROR(IF(P101="未入力あり","",ROUNDDOWN(ROUNDDOWN($H101*$I101,0)*VLOOKUP($G101,【参考】数式用!$A$4:$E$54,3, FALSE),0)),"")</f>
        <v/>
      </c>
      <c r="R101" s="253" t="str">
        <f>IF(AD101="×", 0,IF(P101="未入力あり","",ROUNDDOWN(ROUNDDOWN($H101*$I101,0)*VLOOKUP($G101,【参考】数式用!$A$4:$E$54,4,FALSE),0)))</f>
        <v/>
      </c>
      <c r="S101" s="334" t="str">
        <f>IF(AE101="×", 0,IF(P101="未入力あり","",ROUNDDOWN(ROUNDDOWN($H101*$I101,0)*VLOOKUP($G101,【参考】数式用!$A$4:$E$54,5, FALSE),0)))</f>
        <v/>
      </c>
      <c r="T101"/>
      <c r="U101"/>
      <c r="V101"/>
      <c r="Z101" s="336" t="e">
        <f>IF(#REF!="○", F101, "")</f>
        <v>#REF!</v>
      </c>
      <c r="AA101" s="46" t="e">
        <f>VLOOKUP('別紙様式2-3（個表） '!$G101,【参考】数式用!$P$4:$Q$54,2, FALSE)</f>
        <v>#N/A</v>
      </c>
      <c r="AB101" s="46" t="e">
        <f>VLOOKUP('別紙様式2-3（個表） '!$G101,【参考】数式用!$P$4:$W$54,8, FALSE)</f>
        <v>#N/A</v>
      </c>
      <c r="AC101" s="46" t="e">
        <f>VLOOKUP('別紙様式2-3（個表） '!$G101,【参考】数式用!$P$4:$AD$54,15, FALSE)</f>
        <v>#N/A</v>
      </c>
      <c r="AD101" s="46" t="str">
        <f t="shared" si="10"/>
        <v/>
      </c>
      <c r="AE101" s="46" t="str">
        <f t="shared" si="11"/>
        <v/>
      </c>
      <c r="AF101" s="46" t="str">
        <f t="shared" si="12"/>
        <v/>
      </c>
      <c r="AG101" s="46" t="str">
        <f>IF(G101="", "", VLOOKUP(G101,【参考】数式用!$A$4:$M$54,13,FALSE))</f>
        <v/>
      </c>
      <c r="AH101" s="46" t="str">
        <f t="shared" si="13"/>
        <v>―</v>
      </c>
      <c r="AO101"/>
      <c r="AV101"/>
    </row>
    <row r="102" spans="1:48" ht="45" customHeight="1">
      <c r="A102" s="113">
        <f t="shared" si="15"/>
        <v>88</v>
      </c>
      <c r="B102" s="114" t="str">
        <f>IF(基本情報入力シート!B137="","",基本情報入力シート!B137)</f>
        <v/>
      </c>
      <c r="C102" s="115" t="str">
        <f>IF(基本情報入力シート!L137="","",基本情報入力シート!L137)</f>
        <v/>
      </c>
      <c r="D102" s="115" t="str">
        <f>IF(基本情報入力シート!Q137="","",基本情報入力シート!Q137)</f>
        <v/>
      </c>
      <c r="E102" s="115" t="str">
        <f>IF(基本情報入力シート!V137="","",基本情報入力シート!V137)</f>
        <v/>
      </c>
      <c r="F102" s="115" t="str">
        <f>IF(基本情報入力シート!W137="","",基本情報入力シート!W137)</f>
        <v/>
      </c>
      <c r="G102" s="115" t="str">
        <f>IF(基本情報入力シート!Z137="","",基本情報入力シート!Z137)</f>
        <v/>
      </c>
      <c r="H102" s="211" t="str">
        <f>IF(基本情報入力シート!AD137="","",基本情報入力シート!AD137)</f>
        <v/>
      </c>
      <c r="I102" s="330" t="str">
        <f>IF(基本情報入力シート!AE137="","",基本情報入力シート!AE137)</f>
        <v/>
      </c>
      <c r="J102" s="427"/>
      <c r="K102" s="428"/>
      <c r="L102" s="426"/>
      <c r="M102" s="331" t="str">
        <f>IF(G102="", "", VLOOKUP(AF102,【参考】数式用!$AZ$3:$BA$6, 2, FALSE))</f>
        <v/>
      </c>
      <c r="N102" s="332" t="str">
        <f>IF(G102="","",VLOOKUP(G102,【参考】数式用!$A$4:$L$54,MATCH('別紙様式2-3（個表） '!M102,【参考】数式用!$J$3:$L$3,0)+9,FALSE))</f>
        <v/>
      </c>
      <c r="O102" s="430" t="s">
        <v>197</v>
      </c>
      <c r="P102" s="333" t="str">
        <f t="shared" si="14"/>
        <v>未入力あり</v>
      </c>
      <c r="Q102" s="253" t="str">
        <f>IFERROR(IF(P102="未入力あり","",ROUNDDOWN(ROUNDDOWN($H102*$I102,0)*VLOOKUP($G102,【参考】数式用!$A$4:$E$54,3, FALSE),0)),"")</f>
        <v/>
      </c>
      <c r="R102" s="253" t="str">
        <f>IF(AD102="×", 0,IF(P102="未入力あり","",ROUNDDOWN(ROUNDDOWN($H102*$I102,0)*VLOOKUP($G102,【参考】数式用!$A$4:$E$54,4,FALSE),0)))</f>
        <v/>
      </c>
      <c r="S102" s="334" t="str">
        <f>IF(AE102="×", 0,IF(P102="未入力あり","",ROUNDDOWN(ROUNDDOWN($H102*$I102,0)*VLOOKUP($G102,【参考】数式用!$A$4:$E$54,5, FALSE),0)))</f>
        <v/>
      </c>
      <c r="T102"/>
      <c r="U102"/>
      <c r="V102"/>
      <c r="Z102" s="336" t="e">
        <f>IF(#REF!="○", F102, "")</f>
        <v>#REF!</v>
      </c>
      <c r="AA102" s="46" t="e">
        <f>VLOOKUP('別紙様式2-3（個表） '!$G102,【参考】数式用!$P$4:$Q$54,2, FALSE)</f>
        <v>#N/A</v>
      </c>
      <c r="AB102" s="46" t="e">
        <f>VLOOKUP('別紙様式2-3（個表） '!$G102,【参考】数式用!$P$4:$W$54,8, FALSE)</f>
        <v>#N/A</v>
      </c>
      <c r="AC102" s="46" t="e">
        <f>VLOOKUP('別紙様式2-3（個表） '!$G102,【参考】数式用!$P$4:$AD$54,15, FALSE)</f>
        <v>#N/A</v>
      </c>
      <c r="AD102" s="46" t="str">
        <f t="shared" si="10"/>
        <v/>
      </c>
      <c r="AE102" s="46" t="str">
        <f t="shared" si="11"/>
        <v/>
      </c>
      <c r="AF102" s="46" t="str">
        <f t="shared" si="12"/>
        <v/>
      </c>
      <c r="AG102" s="46" t="str">
        <f>IF(G102="", "", VLOOKUP(G102,【参考】数式用!$A$4:$M$54,13,FALSE))</f>
        <v/>
      </c>
      <c r="AH102" s="46" t="str">
        <f t="shared" si="13"/>
        <v>―</v>
      </c>
      <c r="AO102"/>
      <c r="AV102"/>
    </row>
    <row r="103" spans="1:48" ht="45" customHeight="1">
      <c r="A103" s="113">
        <f t="shared" si="15"/>
        <v>89</v>
      </c>
      <c r="B103" s="114" t="str">
        <f>IF(基本情報入力シート!B138="","",基本情報入力シート!B138)</f>
        <v/>
      </c>
      <c r="C103" s="115" t="str">
        <f>IF(基本情報入力シート!L138="","",基本情報入力シート!L138)</f>
        <v/>
      </c>
      <c r="D103" s="115" t="str">
        <f>IF(基本情報入力シート!Q138="","",基本情報入力シート!Q138)</f>
        <v/>
      </c>
      <c r="E103" s="115" t="str">
        <f>IF(基本情報入力シート!V138="","",基本情報入力シート!V138)</f>
        <v/>
      </c>
      <c r="F103" s="115" t="str">
        <f>IF(基本情報入力シート!W138="","",基本情報入力シート!W138)</f>
        <v/>
      </c>
      <c r="G103" s="115" t="str">
        <f>IF(基本情報入力シート!Z138="","",基本情報入力シート!Z138)</f>
        <v/>
      </c>
      <c r="H103" s="211" t="str">
        <f>IF(基本情報入力シート!AD138="","",基本情報入力シート!AD138)</f>
        <v/>
      </c>
      <c r="I103" s="330" t="str">
        <f>IF(基本情報入力シート!AE138="","",基本情報入力シート!AE138)</f>
        <v/>
      </c>
      <c r="J103" s="427"/>
      <c r="K103" s="428"/>
      <c r="L103" s="426"/>
      <c r="M103" s="331" t="str">
        <f>IF(G103="", "", VLOOKUP(AF103,【参考】数式用!$AZ$3:$BA$6, 2, FALSE))</f>
        <v/>
      </c>
      <c r="N103" s="332" t="str">
        <f>IF(G103="","",VLOOKUP(G103,【参考】数式用!$A$4:$L$54,MATCH('別紙様式2-3（個表） '!M103,【参考】数式用!$J$3:$L$3,0)+9,FALSE))</f>
        <v/>
      </c>
      <c r="O103" s="429" t="s">
        <v>197</v>
      </c>
      <c r="P103" s="333" t="str">
        <f t="shared" si="14"/>
        <v>未入力あり</v>
      </c>
      <c r="Q103" s="253" t="str">
        <f>IFERROR(IF(P103="未入力あり","",ROUNDDOWN(ROUNDDOWN($H103*$I103,0)*VLOOKUP($G103,【参考】数式用!$A$4:$E$54,3, FALSE),0)),"")</f>
        <v/>
      </c>
      <c r="R103" s="253" t="str">
        <f>IF(AD103="×", 0,IF(P103="未入力あり","",ROUNDDOWN(ROUNDDOWN($H103*$I103,0)*VLOOKUP($G103,【参考】数式用!$A$4:$E$54,4,FALSE),0)))</f>
        <v/>
      </c>
      <c r="S103" s="334" t="str">
        <f>IF(AE103="×", 0,IF(P103="未入力あり","",ROUNDDOWN(ROUNDDOWN($H103*$I103,0)*VLOOKUP($G103,【参考】数式用!$A$4:$E$54,5, FALSE),0)))</f>
        <v/>
      </c>
      <c r="T103"/>
      <c r="U103"/>
      <c r="V103"/>
      <c r="Z103" s="336" t="e">
        <f>IF(#REF!="○", F103, "")</f>
        <v>#REF!</v>
      </c>
      <c r="AA103" s="46" t="e">
        <f>VLOOKUP('別紙様式2-3（個表） '!$G103,【参考】数式用!$P$4:$Q$54,2, FALSE)</f>
        <v>#N/A</v>
      </c>
      <c r="AB103" s="46" t="e">
        <f>VLOOKUP('別紙様式2-3（個表） '!$G103,【参考】数式用!$P$4:$W$54,8, FALSE)</f>
        <v>#N/A</v>
      </c>
      <c r="AC103" s="46" t="e">
        <f>VLOOKUP('別紙様式2-3（個表） '!$G103,【参考】数式用!$P$4:$AD$54,15, FALSE)</f>
        <v>#N/A</v>
      </c>
      <c r="AD103" s="46" t="str">
        <f t="shared" si="10"/>
        <v/>
      </c>
      <c r="AE103" s="46" t="str">
        <f t="shared" si="11"/>
        <v/>
      </c>
      <c r="AF103" s="46" t="str">
        <f t="shared" si="12"/>
        <v/>
      </c>
      <c r="AG103" s="46" t="str">
        <f>IF(G103="", "", VLOOKUP(G103,【参考】数式用!$A$4:$M$54,13,FALSE))</f>
        <v/>
      </c>
      <c r="AH103" s="46" t="str">
        <f t="shared" si="13"/>
        <v>―</v>
      </c>
      <c r="AO103"/>
      <c r="AV103"/>
    </row>
    <row r="104" spans="1:48" ht="45" customHeight="1">
      <c r="A104" s="113">
        <f t="shared" si="15"/>
        <v>90</v>
      </c>
      <c r="B104" s="114" t="str">
        <f>IF(基本情報入力シート!B139="","",基本情報入力シート!B139)</f>
        <v/>
      </c>
      <c r="C104" s="115" t="str">
        <f>IF(基本情報入力シート!L139="","",基本情報入力シート!L139)</f>
        <v/>
      </c>
      <c r="D104" s="115" t="str">
        <f>IF(基本情報入力シート!Q139="","",基本情報入力シート!Q139)</f>
        <v/>
      </c>
      <c r="E104" s="115" t="str">
        <f>IF(基本情報入力シート!V139="","",基本情報入力シート!V139)</f>
        <v/>
      </c>
      <c r="F104" s="115" t="str">
        <f>IF(基本情報入力シート!W139="","",基本情報入力シート!W139)</f>
        <v/>
      </c>
      <c r="G104" s="115" t="str">
        <f>IF(基本情報入力シート!Z139="","",基本情報入力シート!Z139)</f>
        <v/>
      </c>
      <c r="H104" s="211" t="str">
        <f>IF(基本情報入力シート!AD139="","",基本情報入力シート!AD139)</f>
        <v/>
      </c>
      <c r="I104" s="330" t="str">
        <f>IF(基本情報入力シート!AE139="","",基本情報入力シート!AE139)</f>
        <v/>
      </c>
      <c r="J104" s="427"/>
      <c r="K104" s="428"/>
      <c r="L104" s="426"/>
      <c r="M104" s="331" t="str">
        <f>IF(G104="", "", VLOOKUP(AF104,【参考】数式用!$AZ$3:$BA$6, 2, FALSE))</f>
        <v/>
      </c>
      <c r="N104" s="332" t="str">
        <f>IF(G104="","",VLOOKUP(G104,【参考】数式用!$A$4:$L$54,MATCH('別紙様式2-3（個表） '!M104,【参考】数式用!$J$3:$L$3,0)+9,FALSE))</f>
        <v/>
      </c>
      <c r="O104" s="430" t="s">
        <v>197</v>
      </c>
      <c r="P104" s="333" t="str">
        <f t="shared" si="14"/>
        <v>未入力あり</v>
      </c>
      <c r="Q104" s="253" t="str">
        <f>IFERROR(IF(P104="未入力あり","",ROUNDDOWN(ROUNDDOWN($H104*$I104,0)*VLOOKUP($G104,【参考】数式用!$A$4:$E$54,3, FALSE),0)),"")</f>
        <v/>
      </c>
      <c r="R104" s="253" t="str">
        <f>IF(AD104="×", 0,IF(P104="未入力あり","",ROUNDDOWN(ROUNDDOWN($H104*$I104,0)*VLOOKUP($G104,【参考】数式用!$A$4:$E$54,4,FALSE),0)))</f>
        <v/>
      </c>
      <c r="S104" s="334" t="str">
        <f>IF(AE104="×", 0,IF(P104="未入力あり","",ROUNDDOWN(ROUNDDOWN($H104*$I104,0)*VLOOKUP($G104,【参考】数式用!$A$4:$E$54,5, FALSE),0)))</f>
        <v/>
      </c>
      <c r="T104"/>
      <c r="U104"/>
      <c r="V104"/>
      <c r="Z104" s="336" t="e">
        <f>IF(#REF!="○", F104, "")</f>
        <v>#REF!</v>
      </c>
      <c r="AA104" s="46" t="e">
        <f>VLOOKUP('別紙様式2-3（個表） '!$G104,【参考】数式用!$P$4:$Q$54,2, FALSE)</f>
        <v>#N/A</v>
      </c>
      <c r="AB104" s="46" t="e">
        <f>VLOOKUP('別紙様式2-3（個表） '!$G104,【参考】数式用!$P$4:$W$54,8, FALSE)</f>
        <v>#N/A</v>
      </c>
      <c r="AC104" s="46" t="e">
        <f>VLOOKUP('別紙様式2-3（個表） '!$G104,【参考】数式用!$P$4:$AD$54,15, FALSE)</f>
        <v>#N/A</v>
      </c>
      <c r="AD104" s="46" t="str">
        <f t="shared" si="10"/>
        <v/>
      </c>
      <c r="AE104" s="46" t="str">
        <f t="shared" si="11"/>
        <v/>
      </c>
      <c r="AF104" s="46" t="str">
        <f t="shared" si="12"/>
        <v/>
      </c>
      <c r="AG104" s="46" t="str">
        <f>IF(G104="", "", VLOOKUP(G104,【参考】数式用!$A$4:$M$54,13,FALSE))</f>
        <v/>
      </c>
      <c r="AH104" s="46" t="str">
        <f t="shared" si="13"/>
        <v>―</v>
      </c>
      <c r="AO104"/>
      <c r="AV104"/>
    </row>
    <row r="105" spans="1:48" ht="45" customHeight="1">
      <c r="A105" s="113">
        <f t="shared" si="15"/>
        <v>91</v>
      </c>
      <c r="B105" s="114" t="str">
        <f>IF(基本情報入力シート!B140="","",基本情報入力シート!B140)</f>
        <v/>
      </c>
      <c r="C105" s="115" t="str">
        <f>IF(基本情報入力シート!L140="","",基本情報入力シート!L140)</f>
        <v/>
      </c>
      <c r="D105" s="115" t="str">
        <f>IF(基本情報入力シート!Q140="","",基本情報入力シート!Q140)</f>
        <v/>
      </c>
      <c r="E105" s="115" t="str">
        <f>IF(基本情報入力シート!V140="","",基本情報入力シート!V140)</f>
        <v/>
      </c>
      <c r="F105" s="115" t="str">
        <f>IF(基本情報入力シート!W140="","",基本情報入力シート!W140)</f>
        <v/>
      </c>
      <c r="G105" s="115" t="str">
        <f>IF(基本情報入力シート!Z140="","",基本情報入力シート!Z140)</f>
        <v/>
      </c>
      <c r="H105" s="211" t="str">
        <f>IF(基本情報入力シート!AD140="","",基本情報入力シート!AD140)</f>
        <v/>
      </c>
      <c r="I105" s="330" t="str">
        <f>IF(基本情報入力シート!AE140="","",基本情報入力シート!AE140)</f>
        <v/>
      </c>
      <c r="J105" s="427"/>
      <c r="K105" s="428"/>
      <c r="L105" s="426"/>
      <c r="M105" s="331" t="str">
        <f>IF(G105="", "", VLOOKUP(AF105,【参考】数式用!$AZ$3:$BA$6, 2, FALSE))</f>
        <v/>
      </c>
      <c r="N105" s="332" t="str">
        <f>IF(G105="","",VLOOKUP(G105,【参考】数式用!$A$4:$L$54,MATCH('別紙様式2-3（個表） '!M105,【参考】数式用!$J$3:$L$3,0)+9,FALSE))</f>
        <v/>
      </c>
      <c r="O105" s="430" t="s">
        <v>197</v>
      </c>
      <c r="P105" s="333" t="str">
        <f t="shared" si="14"/>
        <v>未入力あり</v>
      </c>
      <c r="Q105" s="253" t="str">
        <f>IFERROR(IF(P105="未入力あり","",ROUNDDOWN(ROUNDDOWN($H105*$I105,0)*VLOOKUP($G105,【参考】数式用!$A$4:$E$54,3, FALSE),0)),"")</f>
        <v/>
      </c>
      <c r="R105" s="253" t="str">
        <f>IF(AD105="×", 0,IF(P105="未入力あり","",ROUNDDOWN(ROUNDDOWN($H105*$I105,0)*VLOOKUP($G105,【参考】数式用!$A$4:$E$54,4,FALSE),0)))</f>
        <v/>
      </c>
      <c r="S105" s="334" t="str">
        <f>IF(AE105="×", 0,IF(P105="未入力あり","",ROUNDDOWN(ROUNDDOWN($H105*$I105,0)*VLOOKUP($G105,【参考】数式用!$A$4:$E$54,5, FALSE),0)))</f>
        <v/>
      </c>
      <c r="T105"/>
      <c r="U105"/>
      <c r="V105"/>
      <c r="Z105" s="336" t="e">
        <f>IF(#REF!="○", F105, "")</f>
        <v>#REF!</v>
      </c>
      <c r="AA105" s="46" t="e">
        <f>VLOOKUP('別紙様式2-3（個表） '!$G105,【参考】数式用!$P$4:$Q$54,2, FALSE)</f>
        <v>#N/A</v>
      </c>
      <c r="AB105" s="46" t="e">
        <f>VLOOKUP('別紙様式2-3（個表） '!$G105,【参考】数式用!$P$4:$W$54,8, FALSE)</f>
        <v>#N/A</v>
      </c>
      <c r="AC105" s="46" t="e">
        <f>VLOOKUP('別紙様式2-3（個表） '!$G105,【参考】数式用!$P$4:$AD$54,15, FALSE)</f>
        <v>#N/A</v>
      </c>
      <c r="AD105" s="46" t="str">
        <f t="shared" si="10"/>
        <v/>
      </c>
      <c r="AE105" s="46" t="str">
        <f t="shared" si="11"/>
        <v/>
      </c>
      <c r="AF105" s="46" t="str">
        <f t="shared" si="12"/>
        <v/>
      </c>
      <c r="AG105" s="46" t="str">
        <f>IF(G105="", "", VLOOKUP(G105,【参考】数式用!$A$4:$M$54,13,FALSE))</f>
        <v/>
      </c>
      <c r="AH105" s="46" t="str">
        <f t="shared" si="13"/>
        <v>―</v>
      </c>
      <c r="AO105"/>
      <c r="AV105"/>
    </row>
    <row r="106" spans="1:48" ht="45" customHeight="1">
      <c r="A106" s="113">
        <f t="shared" si="15"/>
        <v>92</v>
      </c>
      <c r="B106" s="114" t="str">
        <f>IF(基本情報入力シート!B141="","",基本情報入力シート!B141)</f>
        <v/>
      </c>
      <c r="C106" s="115" t="str">
        <f>IF(基本情報入力シート!L141="","",基本情報入力シート!L141)</f>
        <v/>
      </c>
      <c r="D106" s="115" t="str">
        <f>IF(基本情報入力シート!Q141="","",基本情報入力シート!Q141)</f>
        <v/>
      </c>
      <c r="E106" s="115" t="str">
        <f>IF(基本情報入力シート!V141="","",基本情報入力シート!V141)</f>
        <v/>
      </c>
      <c r="F106" s="115" t="str">
        <f>IF(基本情報入力シート!W141="","",基本情報入力シート!W141)</f>
        <v/>
      </c>
      <c r="G106" s="115" t="str">
        <f>IF(基本情報入力シート!Z141="","",基本情報入力シート!Z141)</f>
        <v/>
      </c>
      <c r="H106" s="211" t="str">
        <f>IF(基本情報入力シート!AD141="","",基本情報入力シート!AD141)</f>
        <v/>
      </c>
      <c r="I106" s="330" t="str">
        <f>IF(基本情報入力シート!AE141="","",基本情報入力シート!AE141)</f>
        <v/>
      </c>
      <c r="J106" s="427"/>
      <c r="K106" s="428"/>
      <c r="L106" s="426"/>
      <c r="M106" s="331" t="str">
        <f>IF(G106="", "", VLOOKUP(AF106,【参考】数式用!$AZ$3:$BA$6, 2, FALSE))</f>
        <v/>
      </c>
      <c r="N106" s="332" t="str">
        <f>IF(G106="","",VLOOKUP(G106,【参考】数式用!$A$4:$L$54,MATCH('別紙様式2-3（個表） '!M106,【参考】数式用!$J$3:$L$3,0)+9,FALSE))</f>
        <v/>
      </c>
      <c r="O106" s="429" t="s">
        <v>197</v>
      </c>
      <c r="P106" s="333" t="str">
        <f t="shared" si="14"/>
        <v>未入力あり</v>
      </c>
      <c r="Q106" s="253" t="str">
        <f>IFERROR(IF(P106="未入力あり","",ROUNDDOWN(ROUNDDOWN($H106*$I106,0)*VLOOKUP($G106,【参考】数式用!$A$4:$E$54,3, FALSE),0)),"")</f>
        <v/>
      </c>
      <c r="R106" s="253" t="str">
        <f>IF(AD106="×", 0,IF(P106="未入力あり","",ROUNDDOWN(ROUNDDOWN($H106*$I106,0)*VLOOKUP($G106,【参考】数式用!$A$4:$E$54,4,FALSE),0)))</f>
        <v/>
      </c>
      <c r="S106" s="334" t="str">
        <f>IF(AE106="×", 0,IF(P106="未入力あり","",ROUNDDOWN(ROUNDDOWN($H106*$I106,0)*VLOOKUP($G106,【参考】数式用!$A$4:$E$54,5, FALSE),0)))</f>
        <v/>
      </c>
      <c r="T106"/>
      <c r="U106"/>
      <c r="V106"/>
      <c r="Z106" s="336" t="e">
        <f>IF(#REF!="○", F106, "")</f>
        <v>#REF!</v>
      </c>
      <c r="AA106" s="46" t="e">
        <f>VLOOKUP('別紙様式2-3（個表） '!$G106,【参考】数式用!$P$4:$Q$54,2, FALSE)</f>
        <v>#N/A</v>
      </c>
      <c r="AB106" s="46" t="e">
        <f>VLOOKUP('別紙様式2-3（個表） '!$G106,【参考】数式用!$P$4:$W$54,8, FALSE)</f>
        <v>#N/A</v>
      </c>
      <c r="AC106" s="46" t="e">
        <f>VLOOKUP('別紙様式2-3（個表） '!$G106,【参考】数式用!$P$4:$AD$54,15, FALSE)</f>
        <v>#N/A</v>
      </c>
      <c r="AD106" s="46" t="str">
        <f t="shared" si="10"/>
        <v/>
      </c>
      <c r="AE106" s="46" t="str">
        <f t="shared" si="11"/>
        <v/>
      </c>
      <c r="AF106" s="46" t="str">
        <f t="shared" si="12"/>
        <v/>
      </c>
      <c r="AG106" s="46" t="str">
        <f>IF(G106="", "", VLOOKUP(G106,【参考】数式用!$A$4:$M$54,13,FALSE))</f>
        <v/>
      </c>
      <c r="AH106" s="46" t="str">
        <f t="shared" si="13"/>
        <v>―</v>
      </c>
      <c r="AO106"/>
      <c r="AV106"/>
    </row>
    <row r="107" spans="1:48" ht="45" customHeight="1">
      <c r="A107" s="113">
        <f t="shared" si="15"/>
        <v>93</v>
      </c>
      <c r="B107" s="114" t="str">
        <f>IF(基本情報入力シート!B142="","",基本情報入力シート!B142)</f>
        <v/>
      </c>
      <c r="C107" s="115" t="str">
        <f>IF(基本情報入力シート!L142="","",基本情報入力シート!L142)</f>
        <v/>
      </c>
      <c r="D107" s="115" t="str">
        <f>IF(基本情報入力シート!Q142="","",基本情報入力シート!Q142)</f>
        <v/>
      </c>
      <c r="E107" s="115" t="str">
        <f>IF(基本情報入力シート!V142="","",基本情報入力シート!V142)</f>
        <v/>
      </c>
      <c r="F107" s="115" t="str">
        <f>IF(基本情報入力シート!W142="","",基本情報入力シート!W142)</f>
        <v/>
      </c>
      <c r="G107" s="115" t="str">
        <f>IF(基本情報入力シート!Z142="","",基本情報入力シート!Z142)</f>
        <v/>
      </c>
      <c r="H107" s="211" t="str">
        <f>IF(基本情報入力シート!AD142="","",基本情報入力シート!AD142)</f>
        <v/>
      </c>
      <c r="I107" s="330" t="str">
        <f>IF(基本情報入力シート!AE142="","",基本情報入力シート!AE142)</f>
        <v/>
      </c>
      <c r="J107" s="427"/>
      <c r="K107" s="428"/>
      <c r="L107" s="426"/>
      <c r="M107" s="331" t="str">
        <f>IF(G107="", "", VLOOKUP(AF107,【参考】数式用!$AZ$3:$BA$6, 2, FALSE))</f>
        <v/>
      </c>
      <c r="N107" s="332" t="str">
        <f>IF(G107="","",VLOOKUP(G107,【参考】数式用!$A$4:$L$54,MATCH('別紙様式2-3（個表） '!M107,【参考】数式用!$J$3:$L$3,0)+9,FALSE))</f>
        <v/>
      </c>
      <c r="O107" s="430" t="s">
        <v>197</v>
      </c>
      <c r="P107" s="333" t="str">
        <f t="shared" si="14"/>
        <v>未入力あり</v>
      </c>
      <c r="Q107" s="253" t="str">
        <f>IFERROR(IF(P107="未入力あり","",ROUNDDOWN(ROUNDDOWN($H107*$I107,0)*VLOOKUP($G107,【参考】数式用!$A$4:$E$54,3, FALSE),0)),"")</f>
        <v/>
      </c>
      <c r="R107" s="253" t="str">
        <f>IF(AD107="×", 0,IF(P107="未入力あり","",ROUNDDOWN(ROUNDDOWN($H107*$I107,0)*VLOOKUP($G107,【参考】数式用!$A$4:$E$54,4,FALSE),0)))</f>
        <v/>
      </c>
      <c r="S107" s="334" t="str">
        <f>IF(AE107="×", 0,IF(P107="未入力あり","",ROUNDDOWN(ROUNDDOWN($H107*$I107,0)*VLOOKUP($G107,【参考】数式用!$A$4:$E$54,5, FALSE),0)))</f>
        <v/>
      </c>
      <c r="T107"/>
      <c r="U107"/>
      <c r="V107"/>
      <c r="Z107" s="336" t="e">
        <f>IF(#REF!="○", F107, "")</f>
        <v>#REF!</v>
      </c>
      <c r="AA107" s="46" t="e">
        <f>VLOOKUP('別紙様式2-3（個表） '!$G107,【参考】数式用!$P$4:$Q$54,2, FALSE)</f>
        <v>#N/A</v>
      </c>
      <c r="AB107" s="46" t="e">
        <f>VLOOKUP('別紙様式2-3（個表） '!$G107,【参考】数式用!$P$4:$W$54,8, FALSE)</f>
        <v>#N/A</v>
      </c>
      <c r="AC107" s="46" t="e">
        <f>VLOOKUP('別紙様式2-3（個表） '!$G107,【参考】数式用!$P$4:$AD$54,15, FALSE)</f>
        <v>#N/A</v>
      </c>
      <c r="AD107" s="46" t="str">
        <f t="shared" si="10"/>
        <v/>
      </c>
      <c r="AE107" s="46" t="str">
        <f t="shared" si="11"/>
        <v/>
      </c>
      <c r="AF107" s="46" t="str">
        <f t="shared" si="12"/>
        <v/>
      </c>
      <c r="AG107" s="46" t="str">
        <f>IF(G107="", "", VLOOKUP(G107,【参考】数式用!$A$4:$M$54,13,FALSE))</f>
        <v/>
      </c>
      <c r="AH107" s="46" t="str">
        <f t="shared" si="13"/>
        <v>―</v>
      </c>
      <c r="AO107"/>
      <c r="AV107"/>
    </row>
    <row r="108" spans="1:48" ht="45" customHeight="1">
      <c r="A108" s="113">
        <f t="shared" si="15"/>
        <v>94</v>
      </c>
      <c r="B108" s="114" t="str">
        <f>IF(基本情報入力シート!B143="","",基本情報入力シート!B143)</f>
        <v/>
      </c>
      <c r="C108" s="115" t="str">
        <f>IF(基本情報入力シート!L143="","",基本情報入力シート!L143)</f>
        <v/>
      </c>
      <c r="D108" s="115" t="str">
        <f>IF(基本情報入力シート!Q143="","",基本情報入力シート!Q143)</f>
        <v/>
      </c>
      <c r="E108" s="115" t="str">
        <f>IF(基本情報入力シート!V143="","",基本情報入力シート!V143)</f>
        <v/>
      </c>
      <c r="F108" s="115" t="str">
        <f>IF(基本情報入力シート!W143="","",基本情報入力シート!W143)</f>
        <v/>
      </c>
      <c r="G108" s="115" t="str">
        <f>IF(基本情報入力シート!Z143="","",基本情報入力シート!Z143)</f>
        <v/>
      </c>
      <c r="H108" s="211" t="str">
        <f>IF(基本情報入力シート!AD143="","",基本情報入力シート!AD143)</f>
        <v/>
      </c>
      <c r="I108" s="330" t="str">
        <f>IF(基本情報入力シート!AE143="","",基本情報入力シート!AE143)</f>
        <v/>
      </c>
      <c r="J108" s="427"/>
      <c r="K108" s="428"/>
      <c r="L108" s="426"/>
      <c r="M108" s="331" t="str">
        <f>IF(G108="", "", VLOOKUP(AF108,【参考】数式用!$AZ$3:$BA$6, 2, FALSE))</f>
        <v/>
      </c>
      <c r="N108" s="332" t="str">
        <f>IF(G108="","",VLOOKUP(G108,【参考】数式用!$A$4:$L$54,MATCH('別紙様式2-3（個表） '!M108,【参考】数式用!$J$3:$L$3,0)+9,FALSE))</f>
        <v/>
      </c>
      <c r="O108" s="430" t="s">
        <v>197</v>
      </c>
      <c r="P108" s="333" t="str">
        <f t="shared" si="14"/>
        <v>未入力あり</v>
      </c>
      <c r="Q108" s="253" t="str">
        <f>IFERROR(IF(P108="未入力あり","",ROUNDDOWN(ROUNDDOWN($H108*$I108,0)*VLOOKUP($G108,【参考】数式用!$A$4:$E$54,3, FALSE),0)),"")</f>
        <v/>
      </c>
      <c r="R108" s="253" t="str">
        <f>IF(AD108="×", 0,IF(P108="未入力あり","",ROUNDDOWN(ROUNDDOWN($H108*$I108,0)*VLOOKUP($G108,【参考】数式用!$A$4:$E$54,4,FALSE),0)))</f>
        <v/>
      </c>
      <c r="S108" s="334" t="str">
        <f>IF(AE108="×", 0,IF(P108="未入力あり","",ROUNDDOWN(ROUNDDOWN($H108*$I108,0)*VLOOKUP($G108,【参考】数式用!$A$4:$E$54,5, FALSE),0)))</f>
        <v/>
      </c>
      <c r="T108"/>
      <c r="U108"/>
      <c r="V108"/>
      <c r="Z108" s="336" t="e">
        <f>IF(#REF!="○", F108, "")</f>
        <v>#REF!</v>
      </c>
      <c r="AA108" s="46" t="e">
        <f>VLOOKUP('別紙様式2-3（個表） '!$G108,【参考】数式用!$P$4:$Q$54,2, FALSE)</f>
        <v>#N/A</v>
      </c>
      <c r="AB108" s="46" t="e">
        <f>VLOOKUP('別紙様式2-3（個表） '!$G108,【参考】数式用!$P$4:$W$54,8, FALSE)</f>
        <v>#N/A</v>
      </c>
      <c r="AC108" s="46" t="e">
        <f>VLOOKUP('別紙様式2-3（個表） '!$G108,【参考】数式用!$P$4:$AD$54,15, FALSE)</f>
        <v>#N/A</v>
      </c>
      <c r="AD108" s="46" t="str">
        <f t="shared" si="10"/>
        <v/>
      </c>
      <c r="AE108" s="46" t="str">
        <f t="shared" si="11"/>
        <v/>
      </c>
      <c r="AF108" s="46" t="str">
        <f t="shared" si="12"/>
        <v/>
      </c>
      <c r="AG108" s="46" t="str">
        <f>IF(G108="", "", VLOOKUP(G108,【参考】数式用!$A$4:$M$54,13,FALSE))</f>
        <v/>
      </c>
      <c r="AH108" s="46" t="str">
        <f t="shared" si="13"/>
        <v>―</v>
      </c>
      <c r="AO108"/>
      <c r="AV108"/>
    </row>
    <row r="109" spans="1:48" ht="45" customHeight="1">
      <c r="A109" s="113">
        <f t="shared" si="15"/>
        <v>95</v>
      </c>
      <c r="B109" s="114" t="str">
        <f>IF(基本情報入力シート!B144="","",基本情報入力シート!B144)</f>
        <v/>
      </c>
      <c r="C109" s="115" t="str">
        <f>IF(基本情報入力シート!L144="","",基本情報入力シート!L144)</f>
        <v/>
      </c>
      <c r="D109" s="115" t="str">
        <f>IF(基本情報入力シート!Q144="","",基本情報入力シート!Q144)</f>
        <v/>
      </c>
      <c r="E109" s="115" t="str">
        <f>IF(基本情報入力シート!V144="","",基本情報入力シート!V144)</f>
        <v/>
      </c>
      <c r="F109" s="115" t="str">
        <f>IF(基本情報入力シート!W144="","",基本情報入力シート!W144)</f>
        <v/>
      </c>
      <c r="G109" s="115" t="str">
        <f>IF(基本情報入力シート!Z144="","",基本情報入力シート!Z144)</f>
        <v/>
      </c>
      <c r="H109" s="211" t="str">
        <f>IF(基本情報入力シート!AD144="","",基本情報入力シート!AD144)</f>
        <v/>
      </c>
      <c r="I109" s="330" t="str">
        <f>IF(基本情報入力シート!AE144="","",基本情報入力シート!AE144)</f>
        <v/>
      </c>
      <c r="J109" s="427"/>
      <c r="K109" s="428"/>
      <c r="L109" s="426"/>
      <c r="M109" s="331" t="str">
        <f>IF(G109="", "", VLOOKUP(AF109,【参考】数式用!$AZ$3:$BA$6, 2, FALSE))</f>
        <v/>
      </c>
      <c r="N109" s="332" t="str">
        <f>IF(G109="","",VLOOKUP(G109,【参考】数式用!$A$4:$L$54,MATCH('別紙様式2-3（個表） '!M109,【参考】数式用!$J$3:$L$3,0)+9,FALSE))</f>
        <v/>
      </c>
      <c r="O109" s="429" t="s">
        <v>197</v>
      </c>
      <c r="P109" s="333" t="str">
        <f t="shared" si="14"/>
        <v>未入力あり</v>
      </c>
      <c r="Q109" s="253" t="str">
        <f>IFERROR(IF(P109="未入力あり","",ROUNDDOWN(ROUNDDOWN($H109*$I109,0)*VLOOKUP($G109,【参考】数式用!$A$4:$E$54,3, FALSE),0)),"")</f>
        <v/>
      </c>
      <c r="R109" s="253" t="str">
        <f>IF(AD109="×", 0,IF(P109="未入力あり","",ROUNDDOWN(ROUNDDOWN($H109*$I109,0)*VLOOKUP($G109,【参考】数式用!$A$4:$E$54,4,FALSE),0)))</f>
        <v/>
      </c>
      <c r="S109" s="334" t="str">
        <f>IF(AE109="×", 0,IF(P109="未入力あり","",ROUNDDOWN(ROUNDDOWN($H109*$I109,0)*VLOOKUP($G109,【参考】数式用!$A$4:$E$54,5, FALSE),0)))</f>
        <v/>
      </c>
      <c r="T109"/>
      <c r="U109"/>
      <c r="V109"/>
      <c r="Z109" s="336" t="e">
        <f>IF(#REF!="○", F109, "")</f>
        <v>#REF!</v>
      </c>
      <c r="AA109" s="46" t="e">
        <f>VLOOKUP('別紙様式2-3（個表） '!$G109,【参考】数式用!$P$4:$Q$54,2, FALSE)</f>
        <v>#N/A</v>
      </c>
      <c r="AB109" s="46" t="e">
        <f>VLOOKUP('別紙様式2-3（個表） '!$G109,【参考】数式用!$P$4:$W$54,8, FALSE)</f>
        <v>#N/A</v>
      </c>
      <c r="AC109" s="46" t="e">
        <f>VLOOKUP('別紙様式2-3（個表） '!$G109,【参考】数式用!$P$4:$AD$54,15, FALSE)</f>
        <v>#N/A</v>
      </c>
      <c r="AD109" s="46" t="str">
        <f t="shared" si="10"/>
        <v/>
      </c>
      <c r="AE109" s="46" t="str">
        <f t="shared" si="11"/>
        <v/>
      </c>
      <c r="AF109" s="46" t="str">
        <f t="shared" si="12"/>
        <v/>
      </c>
      <c r="AG109" s="46" t="str">
        <f>IF(G109="", "", VLOOKUP(G109,【参考】数式用!$A$4:$M$54,13,FALSE))</f>
        <v/>
      </c>
      <c r="AH109" s="46" t="str">
        <f t="shared" si="13"/>
        <v>―</v>
      </c>
      <c r="AO109"/>
      <c r="AV109"/>
    </row>
    <row r="110" spans="1:48" ht="45" customHeight="1">
      <c r="A110" s="113">
        <f t="shared" si="15"/>
        <v>96</v>
      </c>
      <c r="B110" s="114" t="str">
        <f>IF(基本情報入力シート!B145="","",基本情報入力シート!B145)</f>
        <v/>
      </c>
      <c r="C110" s="115" t="str">
        <f>IF(基本情報入力シート!L145="","",基本情報入力シート!L145)</f>
        <v/>
      </c>
      <c r="D110" s="115" t="str">
        <f>IF(基本情報入力シート!Q145="","",基本情報入力シート!Q145)</f>
        <v/>
      </c>
      <c r="E110" s="115" t="str">
        <f>IF(基本情報入力シート!V145="","",基本情報入力シート!V145)</f>
        <v/>
      </c>
      <c r="F110" s="115" t="str">
        <f>IF(基本情報入力シート!W145="","",基本情報入力シート!W145)</f>
        <v/>
      </c>
      <c r="G110" s="115" t="str">
        <f>IF(基本情報入力シート!Z145="","",基本情報入力シート!Z145)</f>
        <v/>
      </c>
      <c r="H110" s="211" t="str">
        <f>IF(基本情報入力シート!AD145="","",基本情報入力シート!AD145)</f>
        <v/>
      </c>
      <c r="I110" s="330" t="str">
        <f>IF(基本情報入力シート!AE145="","",基本情報入力シート!AE145)</f>
        <v/>
      </c>
      <c r="J110" s="427"/>
      <c r="K110" s="428"/>
      <c r="L110" s="426"/>
      <c r="M110" s="331" t="str">
        <f>IF(G110="", "", VLOOKUP(AF110,【参考】数式用!$AZ$3:$BA$6, 2, FALSE))</f>
        <v/>
      </c>
      <c r="N110" s="332" t="str">
        <f>IF(G110="","",VLOOKUP(G110,【参考】数式用!$A$4:$L$54,MATCH('別紙様式2-3（個表） '!M110,【参考】数式用!$J$3:$L$3,0)+9,FALSE))</f>
        <v/>
      </c>
      <c r="O110" s="430" t="s">
        <v>197</v>
      </c>
      <c r="P110" s="333" t="str">
        <f t="shared" si="14"/>
        <v>未入力あり</v>
      </c>
      <c r="Q110" s="253" t="str">
        <f>IFERROR(IF(P110="未入力あり","",ROUNDDOWN(ROUNDDOWN($H110*$I110,0)*VLOOKUP($G110,【参考】数式用!$A$4:$E$54,3, FALSE),0)),"")</f>
        <v/>
      </c>
      <c r="R110" s="253" t="str">
        <f>IF(AD110="×", 0,IF(P110="未入力あり","",ROUNDDOWN(ROUNDDOWN($H110*$I110,0)*VLOOKUP($G110,【参考】数式用!$A$4:$E$54,4,FALSE),0)))</f>
        <v/>
      </c>
      <c r="S110" s="334" t="str">
        <f>IF(AE110="×", 0,IF(P110="未入力あり","",ROUNDDOWN(ROUNDDOWN($H110*$I110,0)*VLOOKUP($G110,【参考】数式用!$A$4:$E$54,5, FALSE),0)))</f>
        <v/>
      </c>
      <c r="T110"/>
      <c r="U110"/>
      <c r="V110"/>
      <c r="Z110" s="336" t="e">
        <f>IF(#REF!="○", F110, "")</f>
        <v>#REF!</v>
      </c>
      <c r="AA110" s="46" t="e">
        <f>VLOOKUP('別紙様式2-3（個表） '!$G110,【参考】数式用!$P$4:$Q$54,2, FALSE)</f>
        <v>#N/A</v>
      </c>
      <c r="AB110" s="46" t="e">
        <f>VLOOKUP('別紙様式2-3（個表） '!$G110,【参考】数式用!$P$4:$W$54,8, FALSE)</f>
        <v>#N/A</v>
      </c>
      <c r="AC110" s="46" t="e">
        <f>VLOOKUP('別紙様式2-3（個表） '!$G110,【参考】数式用!$P$4:$AD$54,15, FALSE)</f>
        <v>#N/A</v>
      </c>
      <c r="AD110" s="46" t="str">
        <f t="shared" si="10"/>
        <v/>
      </c>
      <c r="AE110" s="46" t="str">
        <f t="shared" si="11"/>
        <v/>
      </c>
      <c r="AF110" s="46" t="str">
        <f t="shared" si="12"/>
        <v/>
      </c>
      <c r="AG110" s="46" t="str">
        <f>IF(G110="", "", VLOOKUP(G110,【参考】数式用!$A$4:$M$54,13,FALSE))</f>
        <v/>
      </c>
      <c r="AH110" s="46" t="str">
        <f t="shared" si="13"/>
        <v>―</v>
      </c>
      <c r="AO110"/>
      <c r="AV110"/>
    </row>
    <row r="111" spans="1:48" ht="45" customHeight="1">
      <c r="A111" s="113">
        <f t="shared" si="15"/>
        <v>97</v>
      </c>
      <c r="B111" s="114" t="str">
        <f>IF(基本情報入力シート!B146="","",基本情報入力シート!B146)</f>
        <v/>
      </c>
      <c r="C111" s="115" t="str">
        <f>IF(基本情報入力シート!L146="","",基本情報入力シート!L146)</f>
        <v/>
      </c>
      <c r="D111" s="115" t="str">
        <f>IF(基本情報入力シート!Q146="","",基本情報入力シート!Q146)</f>
        <v/>
      </c>
      <c r="E111" s="115" t="str">
        <f>IF(基本情報入力シート!V146="","",基本情報入力シート!V146)</f>
        <v/>
      </c>
      <c r="F111" s="115" t="str">
        <f>IF(基本情報入力シート!W146="","",基本情報入力シート!W146)</f>
        <v/>
      </c>
      <c r="G111" s="115" t="str">
        <f>IF(基本情報入力シート!Z146="","",基本情報入力シート!Z146)</f>
        <v/>
      </c>
      <c r="H111" s="211" t="str">
        <f>IF(基本情報入力シート!AD146="","",基本情報入力シート!AD146)</f>
        <v/>
      </c>
      <c r="I111" s="330" t="str">
        <f>IF(基本情報入力シート!AE146="","",基本情報入力シート!AE146)</f>
        <v/>
      </c>
      <c r="J111" s="427"/>
      <c r="K111" s="428"/>
      <c r="L111" s="426"/>
      <c r="M111" s="331" t="str">
        <f>IF(G111="", "", VLOOKUP(AF111,【参考】数式用!$AZ$3:$BA$6, 2, FALSE))</f>
        <v/>
      </c>
      <c r="N111" s="332" t="str">
        <f>IF(G111="","",VLOOKUP(G111,【参考】数式用!$A$4:$L$54,MATCH('別紙様式2-3（個表） '!M111,【参考】数式用!$J$3:$L$3,0)+9,FALSE))</f>
        <v/>
      </c>
      <c r="O111" s="430" t="s">
        <v>197</v>
      </c>
      <c r="P111" s="333" t="str">
        <f t="shared" si="14"/>
        <v>未入力あり</v>
      </c>
      <c r="Q111" s="253" t="str">
        <f>IFERROR(IF(P111="未入力あり","",ROUNDDOWN(ROUNDDOWN($H111*$I111,0)*VLOOKUP($G111,【参考】数式用!$A$4:$E$54,3, FALSE),0)),"")</f>
        <v/>
      </c>
      <c r="R111" s="253" t="str">
        <f>IF(AD111="×", 0,IF(P111="未入力あり","",ROUNDDOWN(ROUNDDOWN($H111*$I111,0)*VLOOKUP($G111,【参考】数式用!$A$4:$E$54,4,FALSE),0)))</f>
        <v/>
      </c>
      <c r="S111" s="334" t="str">
        <f>IF(AE111="×", 0,IF(P111="未入力あり","",ROUNDDOWN(ROUNDDOWN($H111*$I111,0)*VLOOKUP($G111,【参考】数式用!$A$4:$E$54,5, FALSE),0)))</f>
        <v/>
      </c>
      <c r="T111"/>
      <c r="U111"/>
      <c r="V111"/>
      <c r="Z111" s="336" t="e">
        <f>IF(#REF!="○", F111, "")</f>
        <v>#REF!</v>
      </c>
      <c r="AA111" s="46" t="e">
        <f>VLOOKUP('別紙様式2-3（個表） '!$G111,【参考】数式用!$P$4:$Q$54,2, FALSE)</f>
        <v>#N/A</v>
      </c>
      <c r="AB111" s="46" t="e">
        <f>VLOOKUP('別紙様式2-3（個表） '!$G111,【参考】数式用!$P$4:$W$54,8, FALSE)</f>
        <v>#N/A</v>
      </c>
      <c r="AC111" s="46" t="e">
        <f>VLOOKUP('別紙様式2-3（個表） '!$G111,【参考】数式用!$P$4:$AD$54,15, FALSE)</f>
        <v>#N/A</v>
      </c>
      <c r="AD111" s="46" t="str">
        <f t="shared" si="10"/>
        <v/>
      </c>
      <c r="AE111" s="46" t="str">
        <f t="shared" si="11"/>
        <v/>
      </c>
      <c r="AF111" s="46" t="str">
        <f t="shared" ref="AF111:AF114" si="16">IF(G111="","", "○"&amp;AD111&amp;AE111)</f>
        <v/>
      </c>
      <c r="AG111" s="46" t="str">
        <f>IF(G111="", "", VLOOKUP(G111,【参考】数式用!$A$4:$M$54,13,FALSE))</f>
        <v/>
      </c>
      <c r="AH111" s="46" t="str">
        <f t="shared" si="13"/>
        <v>―</v>
      </c>
      <c r="AO111"/>
      <c r="AV111"/>
    </row>
    <row r="112" spans="1:48" ht="45" customHeight="1">
      <c r="A112" s="113">
        <f t="shared" si="15"/>
        <v>98</v>
      </c>
      <c r="B112" s="114" t="str">
        <f>IF(基本情報入力シート!B147="","",基本情報入力シート!B147)</f>
        <v/>
      </c>
      <c r="C112" s="115" t="str">
        <f>IF(基本情報入力シート!L147="","",基本情報入力シート!L147)</f>
        <v/>
      </c>
      <c r="D112" s="115" t="str">
        <f>IF(基本情報入力シート!Q147="","",基本情報入力シート!Q147)</f>
        <v/>
      </c>
      <c r="E112" s="115" t="str">
        <f>IF(基本情報入力シート!V147="","",基本情報入力シート!V147)</f>
        <v/>
      </c>
      <c r="F112" s="115" t="str">
        <f>IF(基本情報入力シート!W147="","",基本情報入力シート!W147)</f>
        <v/>
      </c>
      <c r="G112" s="115" t="str">
        <f>IF(基本情報入力シート!Z147="","",基本情報入力シート!Z147)</f>
        <v/>
      </c>
      <c r="H112" s="211" t="str">
        <f>IF(基本情報入力シート!AD147="","",基本情報入力シート!AD147)</f>
        <v/>
      </c>
      <c r="I112" s="330" t="str">
        <f>IF(基本情報入力シート!AE147="","",基本情報入力シート!AE147)</f>
        <v/>
      </c>
      <c r="J112" s="427"/>
      <c r="K112" s="428"/>
      <c r="L112" s="426"/>
      <c r="M112" s="331" t="str">
        <f>IF(G112="", "", VLOOKUP(AF112,【参考】数式用!$AZ$3:$BA$6, 2, FALSE))</f>
        <v/>
      </c>
      <c r="N112" s="332" t="str">
        <f>IF(G112="","",VLOOKUP(G112,【参考】数式用!$A$4:$L$54,MATCH('別紙様式2-3（個表） '!M112,【参考】数式用!$J$3:$L$3,0)+9,FALSE))</f>
        <v/>
      </c>
      <c r="O112" s="429" t="s">
        <v>197</v>
      </c>
      <c r="P112" s="333" t="str">
        <f t="shared" si="14"/>
        <v>未入力あり</v>
      </c>
      <c r="Q112" s="253" t="str">
        <f>IFERROR(IF(P112="未入力あり","",ROUNDDOWN(ROUNDDOWN($H112*$I112,0)*VLOOKUP($G112,【参考】数式用!$A$4:$E$54,3, FALSE),0)),"")</f>
        <v/>
      </c>
      <c r="R112" s="253" t="str">
        <f>IF(AD112="×", 0,IF(P112="未入力あり","",ROUNDDOWN(ROUNDDOWN($H112*$I112,0)*VLOOKUP($G112,【参考】数式用!$A$4:$E$54,4,FALSE),0)))</f>
        <v/>
      </c>
      <c r="S112" s="334" t="str">
        <f>IF(AE112="×", 0,IF(P112="未入力あり","",ROUNDDOWN(ROUNDDOWN($H112*$I112,0)*VLOOKUP($G112,【参考】数式用!$A$4:$E$54,5, FALSE),0)))</f>
        <v/>
      </c>
      <c r="T112"/>
      <c r="U112"/>
      <c r="V112"/>
      <c r="Z112" s="336" t="e">
        <f>IF(#REF!="○", F112, "")</f>
        <v>#REF!</v>
      </c>
      <c r="AA112" s="46" t="e">
        <f>VLOOKUP('別紙様式2-3（個表） '!$G112,【参考】数式用!$P$4:$Q$54,2, FALSE)</f>
        <v>#N/A</v>
      </c>
      <c r="AB112" s="46" t="e">
        <f>VLOOKUP('別紙様式2-3（個表） '!$G112,【参考】数式用!$P$4:$W$54,8, FALSE)</f>
        <v>#N/A</v>
      </c>
      <c r="AC112" s="46" t="e">
        <f>VLOOKUP('別紙様式2-3（個表） '!$G112,【参考】数式用!$P$4:$AD$54,15, FALSE)</f>
        <v>#N/A</v>
      </c>
      <c r="AD112" s="46" t="str">
        <f t="shared" si="10"/>
        <v/>
      </c>
      <c r="AE112" s="46" t="str">
        <f t="shared" si="11"/>
        <v/>
      </c>
      <c r="AF112" s="46" t="str">
        <f t="shared" si="16"/>
        <v/>
      </c>
      <c r="AG112" s="46" t="str">
        <f>IF(G112="", "", VLOOKUP(G112,【参考】数式用!$A$4:$M$54,13,FALSE))</f>
        <v/>
      </c>
      <c r="AH112" s="46" t="str">
        <f t="shared" si="13"/>
        <v>―</v>
      </c>
      <c r="AO112"/>
      <c r="AV112"/>
    </row>
    <row r="113" spans="1:48" ht="45" customHeight="1">
      <c r="A113" s="113">
        <f t="shared" si="15"/>
        <v>99</v>
      </c>
      <c r="B113" s="114" t="str">
        <f>IF(基本情報入力シート!B148="","",基本情報入力シート!B148)</f>
        <v/>
      </c>
      <c r="C113" s="115" t="str">
        <f>IF(基本情報入力シート!L148="","",基本情報入力シート!L148)</f>
        <v/>
      </c>
      <c r="D113" s="115" t="str">
        <f>IF(基本情報入力シート!Q148="","",基本情報入力シート!Q148)</f>
        <v/>
      </c>
      <c r="E113" s="115" t="str">
        <f>IF(基本情報入力シート!V148="","",基本情報入力シート!V148)</f>
        <v/>
      </c>
      <c r="F113" s="115" t="str">
        <f>IF(基本情報入力シート!W148="","",基本情報入力シート!W148)</f>
        <v/>
      </c>
      <c r="G113" s="115" t="str">
        <f>IF(基本情報入力シート!Z148="","",基本情報入力シート!Z148)</f>
        <v/>
      </c>
      <c r="H113" s="211" t="str">
        <f>IF(基本情報入力シート!AD148="","",基本情報入力シート!AD148)</f>
        <v/>
      </c>
      <c r="I113" s="330" t="str">
        <f>IF(基本情報入力シート!AE148="","",基本情報入力シート!AE148)</f>
        <v/>
      </c>
      <c r="J113" s="427"/>
      <c r="K113" s="428"/>
      <c r="L113" s="426"/>
      <c r="M113" s="331" t="str">
        <f>IF(G113="", "", VLOOKUP(AF113,【参考】数式用!$AZ$3:$BA$6, 2, FALSE))</f>
        <v/>
      </c>
      <c r="N113" s="332" t="str">
        <f>IF(G113="","",VLOOKUP(G113,【参考】数式用!$A$4:$L$54,MATCH('別紙様式2-3（個表） '!M113,【参考】数式用!$J$3:$L$3,0)+9,FALSE))</f>
        <v/>
      </c>
      <c r="O113" s="430" t="s">
        <v>197</v>
      </c>
      <c r="P113" s="333" t="str">
        <f t="shared" si="14"/>
        <v>未入力あり</v>
      </c>
      <c r="Q113" s="253" t="str">
        <f>IFERROR(IF(P113="未入力あり","",ROUNDDOWN(ROUNDDOWN($H113*$I113,0)*VLOOKUP($G113,【参考】数式用!$A$4:$E$54,3, FALSE),0)),"")</f>
        <v/>
      </c>
      <c r="R113" s="253" t="str">
        <f>IF(AD113="×", 0,IF(P113="未入力あり","",ROUNDDOWN(ROUNDDOWN($H113*$I113,0)*VLOOKUP($G113,【参考】数式用!$A$4:$E$54,4,FALSE),0)))</f>
        <v/>
      </c>
      <c r="S113" s="334" t="str">
        <f>IF(AE113="×", 0,IF(P113="未入力あり","",ROUNDDOWN(ROUNDDOWN($H113*$I113,0)*VLOOKUP($G113,【参考】数式用!$A$4:$E$54,5, FALSE),0)))</f>
        <v/>
      </c>
      <c r="T113"/>
      <c r="U113"/>
      <c r="V113"/>
      <c r="Z113" s="336" t="e">
        <f>IF(#REF!="○", F113, "")</f>
        <v>#REF!</v>
      </c>
      <c r="AA113" s="46" t="e">
        <f>VLOOKUP('別紙様式2-3（個表） '!$G113,【参考】数式用!$P$4:$Q$54,2, FALSE)</f>
        <v>#N/A</v>
      </c>
      <c r="AB113" s="46" t="e">
        <f>VLOOKUP('別紙様式2-3（個表） '!$G113,【参考】数式用!$P$4:$W$54,8, FALSE)</f>
        <v>#N/A</v>
      </c>
      <c r="AC113" s="46" t="e">
        <f>VLOOKUP('別紙様式2-3（個表） '!$G113,【参考】数式用!$P$4:$AD$54,15, FALSE)</f>
        <v>#N/A</v>
      </c>
      <c r="AD113" s="46" t="str">
        <f t="shared" si="10"/>
        <v/>
      </c>
      <c r="AE113" s="46" t="str">
        <f t="shared" si="11"/>
        <v/>
      </c>
      <c r="AF113" s="46" t="str">
        <f t="shared" si="16"/>
        <v/>
      </c>
      <c r="AG113" s="46" t="str">
        <f>IF(G113="", "", VLOOKUP(G113,【参考】数式用!$A$4:$M$54,13,FALSE))</f>
        <v/>
      </c>
      <c r="AH113" s="46" t="str">
        <f t="shared" si="13"/>
        <v>―</v>
      </c>
      <c r="AO113"/>
      <c r="AV113"/>
    </row>
    <row r="114" spans="1:48" ht="45" customHeight="1">
      <c r="A114" s="113">
        <f t="shared" si="15"/>
        <v>100</v>
      </c>
      <c r="B114" s="114" t="str">
        <f>IF(基本情報入力シート!B149="","",基本情報入力シート!B149)</f>
        <v/>
      </c>
      <c r="C114" s="115" t="str">
        <f>IF(基本情報入力シート!L149="","",基本情報入力シート!L149)</f>
        <v/>
      </c>
      <c r="D114" s="115" t="str">
        <f>IF(基本情報入力シート!Q149="","",基本情報入力シート!Q149)</f>
        <v/>
      </c>
      <c r="E114" s="115" t="str">
        <f>IF(基本情報入力シート!V149="","",基本情報入力シート!V149)</f>
        <v/>
      </c>
      <c r="F114" s="115" t="str">
        <f>IF(基本情報入力シート!W149="","",基本情報入力シート!W149)</f>
        <v/>
      </c>
      <c r="G114" s="115" t="str">
        <f>IF(基本情報入力シート!Z149="","",基本情報入力シート!Z149)</f>
        <v/>
      </c>
      <c r="H114" s="211" t="str">
        <f>IF(基本情報入力シート!AD149="","",基本情報入力シート!AD149)</f>
        <v/>
      </c>
      <c r="I114" s="330" t="str">
        <f>IF(基本情報入力シート!AE149="","",基本情報入力シート!AE149)</f>
        <v/>
      </c>
      <c r="J114" s="427"/>
      <c r="K114" s="428"/>
      <c r="L114" s="426"/>
      <c r="M114" s="331" t="str">
        <f>IF(G114="", "", VLOOKUP(AF114,【参考】数式用!$AZ$3:$BA$6, 2, FALSE))</f>
        <v/>
      </c>
      <c r="N114" s="332" t="str">
        <f>IF(G114="","",VLOOKUP(G114,【参考】数式用!$A$4:$L$54,MATCH('別紙様式2-3（個表） '!M114,【参考】数式用!$J$3:$L$3,0)+9,FALSE))</f>
        <v/>
      </c>
      <c r="O114" s="430" t="s">
        <v>197</v>
      </c>
      <c r="P114" s="333" t="str">
        <f t="shared" si="14"/>
        <v>未入力あり</v>
      </c>
      <c r="Q114" s="253" t="str">
        <f>IFERROR(IF(P114="未入力あり","",ROUNDDOWN(ROUNDDOWN($H114*$I114,0)*VLOOKUP($G114,【参考】数式用!$A$4:$E$54,3, FALSE),0)),"")</f>
        <v/>
      </c>
      <c r="R114" s="253" t="str">
        <f>IF(AD114="×", 0,IF(P114="未入力あり","",ROUNDDOWN(ROUNDDOWN($H114*$I114,0)*VLOOKUP($G114,【参考】数式用!$A$4:$E$54,4,FALSE),0)))</f>
        <v/>
      </c>
      <c r="S114" s="334" t="str">
        <f>IF(AE114="×", 0,IF(P114="未入力あり","",ROUNDDOWN(ROUNDDOWN($H114*$I114,0)*VLOOKUP($G114,【参考】数式用!$A$4:$E$54,5, FALSE),0)))</f>
        <v/>
      </c>
      <c r="T114"/>
      <c r="U114"/>
      <c r="V114"/>
      <c r="Z114" s="336" t="e">
        <f>IF(#REF!="○", F114, "")</f>
        <v>#REF!</v>
      </c>
      <c r="AA114" s="46" t="e">
        <f>VLOOKUP('別紙様式2-3（個表） '!$G114,【参考】数式用!$P$4:$Q$54,2, FALSE)</f>
        <v>#N/A</v>
      </c>
      <c r="AB114" s="46" t="e">
        <f>VLOOKUP('別紙様式2-3（個表） '!$G114,【参考】数式用!$P$4:$W$54,8, FALSE)</f>
        <v>#N/A</v>
      </c>
      <c r="AC114" s="46" t="e">
        <f>VLOOKUP('別紙様式2-3（個表） '!$G114,【参考】数式用!$P$4:$AD$54,15, FALSE)</f>
        <v>#N/A</v>
      </c>
      <c r="AD114" s="46" t="str">
        <f t="shared" si="10"/>
        <v/>
      </c>
      <c r="AE114" s="46" t="str">
        <f t="shared" si="11"/>
        <v/>
      </c>
      <c r="AF114" s="46" t="str">
        <f t="shared" si="16"/>
        <v/>
      </c>
      <c r="AG114" s="46" t="str">
        <f>IF(G114="", "", VLOOKUP(G114,【参考】数式用!$A$4:$M$54,13,FALSE))</f>
        <v/>
      </c>
      <c r="AH114" s="46" t="str">
        <f t="shared" si="13"/>
        <v>―</v>
      </c>
      <c r="AO114"/>
      <c r="AV114"/>
    </row>
    <row r="115" spans="1:48" ht="45" customHeight="1">
      <c r="A115" s="113">
        <f>A114+1</f>
        <v>101</v>
      </c>
      <c r="B115" s="114" t="str">
        <f>IF(基本情報入力シート!B150="","",基本情報入力シート!B150)</f>
        <v/>
      </c>
      <c r="C115" s="115" t="str">
        <f>IF(基本情報入力シート!L150="","",基本情報入力シート!L150)</f>
        <v/>
      </c>
      <c r="D115" s="115" t="str">
        <f>IF(基本情報入力シート!Q150="","",基本情報入力シート!Q150)</f>
        <v/>
      </c>
      <c r="E115" s="115" t="str">
        <f>IF(基本情報入力シート!V150="","",基本情報入力シート!V150)</f>
        <v/>
      </c>
      <c r="F115" s="115" t="str">
        <f>IF(基本情報入力シート!W150="","",基本情報入力シート!W150)</f>
        <v/>
      </c>
      <c r="G115" s="115" t="str">
        <f>IF(基本情報入力シート!Z150="","",基本情報入力シート!Z150)</f>
        <v/>
      </c>
      <c r="H115" s="211" t="str">
        <f>IF(基本情報入力シート!AD150="","",基本情報入力シート!AD150)</f>
        <v/>
      </c>
      <c r="I115" s="330" t="str">
        <f>IF(基本情報入力シート!AE150="","",基本情報入力シート!AE150)</f>
        <v/>
      </c>
      <c r="J115" s="427"/>
      <c r="K115" s="426"/>
      <c r="L115" s="426"/>
      <c r="M115" s="331" t="str">
        <f>IF(G115="", "", VLOOKUP(AF115,【参考】数式用!$AZ$3:$BA$6, 2, FALSE))</f>
        <v/>
      </c>
      <c r="N115" s="332" t="str">
        <f>IF(G115="","",VLOOKUP(G115,【参考】数式用!$A$4:$L$54,MATCH('別紙様式2-3（個表） '!M115,【参考】数式用!$J$3:$L$3,0)+9,FALSE))</f>
        <v/>
      </c>
      <c r="O115" s="429" t="s">
        <v>197</v>
      </c>
      <c r="P115" s="333" t="str">
        <f t="shared" si="14"/>
        <v>未入力あり</v>
      </c>
      <c r="Q115" s="253" t="str">
        <f>IFERROR(IF(P115="未入力あり","",ROUNDDOWN(ROUNDDOWN($H115*$I115,0)*VLOOKUP($G115,【参考】数式用!$A$4:$E$54,3, FALSE),0)),"")</f>
        <v/>
      </c>
      <c r="R115" s="253" t="str">
        <f>IF(AD115="×", 0,IF(P115="未入力あり","",ROUNDDOWN(ROUNDDOWN($H115*$I115,0)*VLOOKUP($G115,【参考】数式用!$A$4:$E$54,4,FALSE),0)))</f>
        <v/>
      </c>
      <c r="S115" s="334" t="str">
        <f>IF(AE115="×", 0,IF(P115="未入力あり","",ROUNDDOWN(ROUNDDOWN($H115*$I115,0)*VLOOKUP($G115,【参考】数式用!$A$4:$E$54,5, FALSE),0)))</f>
        <v/>
      </c>
      <c r="Z115" s="336" t="e">
        <f>IF(#REF!="○", F115, "")</f>
        <v>#REF!</v>
      </c>
      <c r="AA115" s="46" t="e">
        <f>VLOOKUP('別紙様式2-3（個表） '!$G115,【参考】数式用!$P$4:$Q$54,2, FALSE)</f>
        <v>#N/A</v>
      </c>
      <c r="AB115" s="46" t="e">
        <f>VLOOKUP('別紙様式2-3（個表） '!$G115,【参考】数式用!$P$4:$W$54,8, FALSE)</f>
        <v>#N/A</v>
      </c>
      <c r="AC115" s="46" t="e">
        <f>VLOOKUP('別紙様式2-3（個表） '!$G115,【参考】数式用!$P$4:$AD$54,15, FALSE)</f>
        <v>#N/A</v>
      </c>
      <c r="AD115" s="46" t="str">
        <f t="shared" ref="AD115:AD178" si="17">IF(K115="", "", IF(OR(K115="要件を満たさない",K115="―"), "×","○"))</f>
        <v/>
      </c>
      <c r="AE115" s="46" t="str">
        <f t="shared" ref="AE115:AE178" si="18">IF(L115="", "", IF(OR(L115="要件を満たさない",L115="―"), "×","○"))</f>
        <v/>
      </c>
      <c r="AF115" s="46" t="str">
        <f t="shared" ref="AF115:AF178" si="19">IF(G115="","", "○"&amp;AD115&amp;AE115)</f>
        <v/>
      </c>
      <c r="AG115" s="46" t="str">
        <f>IF(G115="", "", VLOOKUP(G115,【参考】数式用!$A$4:$M$54,13,FALSE))</f>
        <v/>
      </c>
      <c r="AH115" s="46" t="str">
        <f t="shared" ref="AH115:AH178" si="20">IF(AND(AD115="×",L115="②の要件を満たしている"),"×","―")</f>
        <v>―</v>
      </c>
    </row>
    <row r="116" spans="1:48" ht="45" customHeight="1">
      <c r="A116" s="113">
        <f t="shared" ref="A116:A179" si="21">A115+1</f>
        <v>102</v>
      </c>
      <c r="B116" s="114" t="str">
        <f>IF(基本情報入力シート!B151="","",基本情報入力シート!B151)</f>
        <v/>
      </c>
      <c r="C116" s="115" t="str">
        <f>IF(基本情報入力シート!L151="","",基本情報入力シート!L151)</f>
        <v/>
      </c>
      <c r="D116" s="115" t="str">
        <f>IF(基本情報入力シート!Q151="","",基本情報入力シート!Q151)</f>
        <v/>
      </c>
      <c r="E116" s="115" t="str">
        <f>IF(基本情報入力シート!V151="","",基本情報入力シート!V151)</f>
        <v/>
      </c>
      <c r="F116" s="115" t="str">
        <f>IF(基本情報入力シート!W151="","",基本情報入力シート!W151)</f>
        <v/>
      </c>
      <c r="G116" s="115" t="str">
        <f>IF(基本情報入力シート!Z151="","",基本情報入力シート!Z151)</f>
        <v/>
      </c>
      <c r="H116" s="211" t="str">
        <f>IF(基本情報入力シート!AD151="","",基本情報入力シート!AD151)</f>
        <v/>
      </c>
      <c r="I116" s="330" t="str">
        <f>IF(基本情報入力シート!AE151="","",基本情報入力シート!AE151)</f>
        <v/>
      </c>
      <c r="J116" s="427"/>
      <c r="K116" s="426"/>
      <c r="L116" s="426"/>
      <c r="M116" s="331" t="str">
        <f>IF(G116="", "", VLOOKUP(AF116,【参考】数式用!$AZ$3:$BA$6, 2, FALSE))</f>
        <v/>
      </c>
      <c r="N116" s="332" t="str">
        <f>IF(G116="","",VLOOKUP(G116,【参考】数式用!$A$4:$L$54,MATCH('別紙様式2-3（個表） '!M116,【参考】数式用!$J$3:$L$3,0)+9,FALSE))</f>
        <v/>
      </c>
      <c r="O116" s="430" t="s">
        <v>197</v>
      </c>
      <c r="P116" s="333" t="str">
        <f t="shared" si="14"/>
        <v>未入力あり</v>
      </c>
      <c r="Q116" s="253" t="str">
        <f>IFERROR(IF(P116="未入力あり","",ROUNDDOWN(ROUNDDOWN($H116*$I116,0)*VLOOKUP($G116,【参考】数式用!$A$4:$E$54,3, FALSE),0)),"")</f>
        <v/>
      </c>
      <c r="R116" s="253" t="str">
        <f>IF(AD116="×", 0,IF(P116="未入力あり","",ROUNDDOWN(ROUNDDOWN($H116*$I116,0)*VLOOKUP($G116,【参考】数式用!$A$4:$E$54,4,FALSE),0)))</f>
        <v/>
      </c>
      <c r="S116" s="334" t="str">
        <f>IF(AE116="×", 0,IF(P116="未入力あり","",ROUNDDOWN(ROUNDDOWN($H116*$I116,0)*VLOOKUP($G116,【参考】数式用!$A$4:$E$54,5, FALSE),0)))</f>
        <v/>
      </c>
      <c r="Z116" s="336" t="e">
        <f>IF(#REF!="○", F116, "")</f>
        <v>#REF!</v>
      </c>
      <c r="AA116" s="46" t="e">
        <f>VLOOKUP('別紙様式2-3（個表） '!$G116,【参考】数式用!$P$4:$Q$54,2, FALSE)</f>
        <v>#N/A</v>
      </c>
      <c r="AB116" s="46" t="e">
        <f>VLOOKUP('別紙様式2-3（個表） '!$G116,【参考】数式用!$P$4:$W$54,8, FALSE)</f>
        <v>#N/A</v>
      </c>
      <c r="AC116" s="46" t="e">
        <f>VLOOKUP('別紙様式2-3（個表） '!$G116,【参考】数式用!$P$4:$AD$54,15, FALSE)</f>
        <v>#N/A</v>
      </c>
      <c r="AD116" s="46" t="str">
        <f t="shared" si="17"/>
        <v/>
      </c>
      <c r="AE116" s="46" t="str">
        <f t="shared" si="18"/>
        <v/>
      </c>
      <c r="AF116" s="46" t="str">
        <f t="shared" si="19"/>
        <v/>
      </c>
      <c r="AG116" s="46" t="str">
        <f>IF(G116="", "", VLOOKUP(G116,【参考】数式用!$A$4:$M$54,13,FALSE))</f>
        <v/>
      </c>
      <c r="AH116" s="46" t="str">
        <f t="shared" si="20"/>
        <v>―</v>
      </c>
    </row>
    <row r="117" spans="1:48" ht="45" customHeight="1">
      <c r="A117" s="113">
        <f>A116+1</f>
        <v>103</v>
      </c>
      <c r="B117" s="114" t="str">
        <f>IF(基本情報入力シート!B152="","",基本情報入力シート!B152)</f>
        <v/>
      </c>
      <c r="C117" s="115" t="str">
        <f>IF(基本情報入力シート!L152="","",基本情報入力シート!L152)</f>
        <v/>
      </c>
      <c r="D117" s="115" t="str">
        <f>IF(基本情報入力シート!Q152="","",基本情報入力シート!Q152)</f>
        <v/>
      </c>
      <c r="E117" s="115" t="str">
        <f>IF(基本情報入力シート!V152="","",基本情報入力シート!V152)</f>
        <v/>
      </c>
      <c r="F117" s="115" t="str">
        <f>IF(基本情報入力シート!W152="","",基本情報入力シート!W152)</f>
        <v/>
      </c>
      <c r="G117" s="115" t="str">
        <f>IF(基本情報入力シート!Z152="","",基本情報入力シート!Z152)</f>
        <v/>
      </c>
      <c r="H117" s="211" t="str">
        <f>IF(基本情報入力シート!AD152="","",基本情報入力シート!AD152)</f>
        <v/>
      </c>
      <c r="I117" s="330" t="str">
        <f>IF(基本情報入力シート!AE152="","",基本情報入力シート!AE152)</f>
        <v/>
      </c>
      <c r="J117" s="427"/>
      <c r="K117" s="426"/>
      <c r="L117" s="426"/>
      <c r="M117" s="331" t="str">
        <f>IF(G117="", "", VLOOKUP(AF117,【参考】数式用!$AZ$3:$BA$6, 2, FALSE))</f>
        <v/>
      </c>
      <c r="N117" s="332" t="str">
        <f>IF(G117="","",VLOOKUP(G117,【参考】数式用!$A$4:$L$54,MATCH('別紙様式2-3（個表） '!M117,【参考】数式用!$J$3:$L$3,0)+9,FALSE))</f>
        <v/>
      </c>
      <c r="O117" s="430" t="s">
        <v>197</v>
      </c>
      <c r="P117" s="333" t="str">
        <f t="shared" si="14"/>
        <v>未入力あり</v>
      </c>
      <c r="Q117" s="253" t="str">
        <f>IFERROR(IF(P117="未入力あり","",ROUNDDOWN(ROUNDDOWN($H117*$I117,0)*VLOOKUP($G117,【参考】数式用!$A$4:$E$54,3, FALSE),0)),"")</f>
        <v/>
      </c>
      <c r="R117" s="253" t="str">
        <f>IF(AD117="×", 0,IF(P117="未入力あり","",ROUNDDOWN(ROUNDDOWN($H117*$I117,0)*VLOOKUP($G117,【参考】数式用!$A$4:$E$54,4,FALSE),0)))</f>
        <v/>
      </c>
      <c r="S117" s="334" t="str">
        <f>IF(AE117="×", 0,IF(P117="未入力あり","",ROUNDDOWN(ROUNDDOWN($H117*$I117,0)*VLOOKUP($G117,【参考】数式用!$A$4:$E$54,5, FALSE),0)))</f>
        <v/>
      </c>
      <c r="Z117" s="336" t="e">
        <f>IF(#REF!="○", F117, "")</f>
        <v>#REF!</v>
      </c>
      <c r="AA117" s="46" t="e">
        <f>VLOOKUP('別紙様式2-3（個表） '!$G117,【参考】数式用!$P$4:$Q$54,2, FALSE)</f>
        <v>#N/A</v>
      </c>
      <c r="AB117" s="46" t="e">
        <f>VLOOKUP('別紙様式2-3（個表） '!$G117,【参考】数式用!$P$4:$W$54,8, FALSE)</f>
        <v>#N/A</v>
      </c>
      <c r="AC117" s="46" t="e">
        <f>VLOOKUP('別紙様式2-3（個表） '!$G117,【参考】数式用!$P$4:$AD$54,15, FALSE)</f>
        <v>#N/A</v>
      </c>
      <c r="AD117" s="46" t="str">
        <f t="shared" si="17"/>
        <v/>
      </c>
      <c r="AE117" s="46" t="str">
        <f t="shared" si="18"/>
        <v/>
      </c>
      <c r="AF117" s="46" t="str">
        <f t="shared" si="19"/>
        <v/>
      </c>
      <c r="AG117" s="46" t="str">
        <f>IF(G117="", "", VLOOKUP(G117,【参考】数式用!$A$4:$M$54,13,FALSE))</f>
        <v/>
      </c>
      <c r="AH117" s="46" t="str">
        <f t="shared" si="20"/>
        <v>―</v>
      </c>
    </row>
    <row r="118" spans="1:48" ht="45" customHeight="1">
      <c r="A118" s="113">
        <f t="shared" si="21"/>
        <v>104</v>
      </c>
      <c r="B118" s="114" t="str">
        <f>IF(基本情報入力シート!B153="","",基本情報入力シート!B153)</f>
        <v/>
      </c>
      <c r="C118" s="115" t="str">
        <f>IF(基本情報入力シート!L153="","",基本情報入力シート!L153)</f>
        <v/>
      </c>
      <c r="D118" s="115" t="str">
        <f>IF(基本情報入力シート!Q153="","",基本情報入力シート!Q153)</f>
        <v/>
      </c>
      <c r="E118" s="115" t="str">
        <f>IF(基本情報入力シート!V153="","",基本情報入力シート!V153)</f>
        <v/>
      </c>
      <c r="F118" s="115" t="str">
        <f>IF(基本情報入力シート!W153="","",基本情報入力シート!W153)</f>
        <v/>
      </c>
      <c r="G118" s="115" t="str">
        <f>IF(基本情報入力シート!Z153="","",基本情報入力シート!Z153)</f>
        <v/>
      </c>
      <c r="H118" s="211" t="str">
        <f>IF(基本情報入力シート!AD153="","",基本情報入力シート!AD153)</f>
        <v/>
      </c>
      <c r="I118" s="330" t="str">
        <f>IF(基本情報入力シート!AE153="","",基本情報入力シート!AE153)</f>
        <v/>
      </c>
      <c r="J118" s="427"/>
      <c r="K118" s="428"/>
      <c r="L118" s="426"/>
      <c r="M118" s="331" t="str">
        <f>IF(G118="", "", VLOOKUP(AF118,【参考】数式用!$AZ$3:$BA$6, 2, FALSE))</f>
        <v/>
      </c>
      <c r="N118" s="332" t="str">
        <f>IF(G118="","",VLOOKUP(G118,【参考】数式用!$A$4:$L$54,MATCH('別紙様式2-3（個表） '!M118,【参考】数式用!$J$3:$L$3,0)+9,FALSE))</f>
        <v/>
      </c>
      <c r="O118" s="429" t="s">
        <v>197</v>
      </c>
      <c r="P118" s="333" t="str">
        <f t="shared" si="14"/>
        <v>未入力あり</v>
      </c>
      <c r="Q118" s="253" t="str">
        <f>IFERROR(IF(P118="未入力あり","",ROUNDDOWN(ROUNDDOWN($H118*$I118,0)*VLOOKUP($G118,【参考】数式用!$A$4:$E$54,3, FALSE),0)),"")</f>
        <v/>
      </c>
      <c r="R118" s="253" t="str">
        <f>IF(AD118="×", 0,IF(P118="未入力あり","",ROUNDDOWN(ROUNDDOWN($H118*$I118,0)*VLOOKUP($G118,【参考】数式用!$A$4:$E$54,4,FALSE),0)))</f>
        <v/>
      </c>
      <c r="S118" s="334" t="str">
        <f>IF(AE118="×", 0,IF(P118="未入力あり","",ROUNDDOWN(ROUNDDOWN($H118*$I118,0)*VLOOKUP($G118,【参考】数式用!$A$4:$E$54,5, FALSE),0)))</f>
        <v/>
      </c>
      <c r="Z118" s="336" t="e">
        <f>IF(#REF!="○", F118, "")</f>
        <v>#REF!</v>
      </c>
      <c r="AA118" s="46" t="e">
        <f>VLOOKUP('別紙様式2-3（個表） '!$G118,【参考】数式用!$P$4:$Q$54,2, FALSE)</f>
        <v>#N/A</v>
      </c>
      <c r="AB118" s="46" t="e">
        <f>VLOOKUP('別紙様式2-3（個表） '!$G118,【参考】数式用!$P$4:$W$54,8, FALSE)</f>
        <v>#N/A</v>
      </c>
      <c r="AC118" s="46" t="e">
        <f>VLOOKUP('別紙様式2-3（個表） '!$G118,【参考】数式用!$P$4:$AD$54,15, FALSE)</f>
        <v>#N/A</v>
      </c>
      <c r="AD118" s="46" t="str">
        <f t="shared" si="17"/>
        <v/>
      </c>
      <c r="AE118" s="46" t="str">
        <f t="shared" si="18"/>
        <v/>
      </c>
      <c r="AF118" s="46" t="str">
        <f t="shared" si="19"/>
        <v/>
      </c>
      <c r="AG118" s="46" t="str">
        <f>IF(G118="", "", VLOOKUP(G118,【参考】数式用!$A$4:$M$54,13,FALSE))</f>
        <v/>
      </c>
      <c r="AH118" s="46" t="str">
        <f t="shared" si="20"/>
        <v>―</v>
      </c>
    </row>
    <row r="119" spans="1:48" ht="45" customHeight="1">
      <c r="A119" s="113">
        <f t="shared" si="21"/>
        <v>105</v>
      </c>
      <c r="B119" s="114" t="str">
        <f>IF(基本情報入力シート!B154="","",基本情報入力シート!B154)</f>
        <v/>
      </c>
      <c r="C119" s="115" t="str">
        <f>IF(基本情報入力シート!L154="","",基本情報入力シート!L154)</f>
        <v/>
      </c>
      <c r="D119" s="115" t="str">
        <f>IF(基本情報入力シート!Q154="","",基本情報入力シート!Q154)</f>
        <v/>
      </c>
      <c r="E119" s="115" t="str">
        <f>IF(基本情報入力シート!V154="","",基本情報入力シート!V154)</f>
        <v/>
      </c>
      <c r="F119" s="115" t="str">
        <f>IF(基本情報入力シート!W154="","",基本情報入力シート!W154)</f>
        <v/>
      </c>
      <c r="G119" s="115" t="str">
        <f>IF(基本情報入力シート!Z154="","",基本情報入力シート!Z154)</f>
        <v/>
      </c>
      <c r="H119" s="211" t="str">
        <f>IF(基本情報入力シート!AD154="","",基本情報入力シート!AD154)</f>
        <v/>
      </c>
      <c r="I119" s="330" t="str">
        <f>IF(基本情報入力シート!AE154="","",基本情報入力シート!AE154)</f>
        <v/>
      </c>
      <c r="J119" s="427"/>
      <c r="K119" s="428"/>
      <c r="L119" s="426"/>
      <c r="M119" s="331" t="str">
        <f>IF(G119="", "", VLOOKUP(AF119,【参考】数式用!$AZ$3:$BA$6, 2, FALSE))</f>
        <v/>
      </c>
      <c r="N119" s="332" t="str">
        <f>IF(G119="","",VLOOKUP(G119,【参考】数式用!$A$4:$L$54,MATCH('別紙様式2-3（個表） '!M119,【参考】数式用!$J$3:$L$3,0)+9,FALSE))</f>
        <v/>
      </c>
      <c r="O119" s="430" t="s">
        <v>197</v>
      </c>
      <c r="P119" s="333" t="str">
        <f t="shared" si="14"/>
        <v>未入力あり</v>
      </c>
      <c r="Q119" s="253" t="str">
        <f>IFERROR(IF(P119="未入力あり","",ROUNDDOWN(ROUNDDOWN($H119*$I119,0)*VLOOKUP($G119,【参考】数式用!$A$4:$E$54,3, FALSE),0)),"")</f>
        <v/>
      </c>
      <c r="R119" s="253" t="str">
        <f>IF(AD119="×", 0,IF(P119="未入力あり","",ROUNDDOWN(ROUNDDOWN($H119*$I119,0)*VLOOKUP($G119,【参考】数式用!$A$4:$E$54,4,FALSE),0)))</f>
        <v/>
      </c>
      <c r="S119" s="334" t="str">
        <f>IF(AE119="×", 0,IF(P119="未入力あり","",ROUNDDOWN(ROUNDDOWN($H119*$I119,0)*VLOOKUP($G119,【参考】数式用!$A$4:$E$54,5, FALSE),0)))</f>
        <v/>
      </c>
      <c r="Z119" s="336" t="e">
        <f>IF(#REF!="○", F119, "")</f>
        <v>#REF!</v>
      </c>
      <c r="AA119" s="46" t="e">
        <f>VLOOKUP('別紙様式2-3（個表） '!$G119,【参考】数式用!$P$4:$Q$54,2, FALSE)</f>
        <v>#N/A</v>
      </c>
      <c r="AB119" s="46" t="e">
        <f>VLOOKUP('別紙様式2-3（個表） '!$G119,【参考】数式用!$P$4:$W$54,8, FALSE)</f>
        <v>#N/A</v>
      </c>
      <c r="AC119" s="46" t="e">
        <f>VLOOKUP('別紙様式2-3（個表） '!$G119,【参考】数式用!$P$4:$AD$54,15, FALSE)</f>
        <v>#N/A</v>
      </c>
      <c r="AD119" s="46" t="str">
        <f t="shared" si="17"/>
        <v/>
      </c>
      <c r="AE119" s="46" t="str">
        <f t="shared" si="18"/>
        <v/>
      </c>
      <c r="AF119" s="46" t="str">
        <f t="shared" si="19"/>
        <v/>
      </c>
      <c r="AG119" s="46" t="str">
        <f>IF(G119="", "", VLOOKUP(G119,【参考】数式用!$A$4:$M$54,13,FALSE))</f>
        <v/>
      </c>
      <c r="AH119" s="46" t="str">
        <f t="shared" si="20"/>
        <v>―</v>
      </c>
    </row>
    <row r="120" spans="1:48" ht="45" customHeight="1">
      <c r="A120" s="113">
        <f t="shared" si="21"/>
        <v>106</v>
      </c>
      <c r="B120" s="114" t="str">
        <f>IF(基本情報入力シート!B155="","",基本情報入力シート!B155)</f>
        <v/>
      </c>
      <c r="C120" s="115" t="str">
        <f>IF(基本情報入力シート!L155="","",基本情報入力シート!L155)</f>
        <v/>
      </c>
      <c r="D120" s="115" t="str">
        <f>IF(基本情報入力シート!Q155="","",基本情報入力シート!Q155)</f>
        <v/>
      </c>
      <c r="E120" s="115" t="str">
        <f>IF(基本情報入力シート!V155="","",基本情報入力シート!V155)</f>
        <v/>
      </c>
      <c r="F120" s="115" t="str">
        <f>IF(基本情報入力シート!W155="","",基本情報入力シート!W155)</f>
        <v/>
      </c>
      <c r="G120" s="115" t="str">
        <f>IF(基本情報入力シート!Z155="","",基本情報入力シート!Z155)</f>
        <v/>
      </c>
      <c r="H120" s="211" t="str">
        <f>IF(基本情報入力シート!AD155="","",基本情報入力シート!AD155)</f>
        <v/>
      </c>
      <c r="I120" s="330" t="str">
        <f>IF(基本情報入力シート!AE155="","",基本情報入力シート!AE155)</f>
        <v/>
      </c>
      <c r="J120" s="427"/>
      <c r="K120" s="426"/>
      <c r="L120" s="426"/>
      <c r="M120" s="331" t="str">
        <f>IF(G120="", "", VLOOKUP(AF120,【参考】数式用!$AZ$3:$BA$6, 2, FALSE))</f>
        <v/>
      </c>
      <c r="N120" s="332" t="str">
        <f>IF(G120="","",VLOOKUP(G120,【参考】数式用!$A$4:$L$54,MATCH('別紙様式2-3（個表） '!M120,【参考】数式用!$J$3:$L$3,0)+9,FALSE))</f>
        <v/>
      </c>
      <c r="O120" s="430" t="s">
        <v>197</v>
      </c>
      <c r="P120" s="333" t="str">
        <f t="shared" si="14"/>
        <v>未入力あり</v>
      </c>
      <c r="Q120" s="253" t="str">
        <f>IFERROR(IF(P120="未入力あり","",ROUNDDOWN(ROUNDDOWN($H120*$I120,0)*VLOOKUP($G120,【参考】数式用!$A$4:$E$54,3, FALSE),0)),"")</f>
        <v/>
      </c>
      <c r="R120" s="253" t="str">
        <f>IF(AD120="×", 0,IF(P120="未入力あり","",ROUNDDOWN(ROUNDDOWN($H120*$I120,0)*VLOOKUP($G120,【参考】数式用!$A$4:$E$54,4,FALSE),0)))</f>
        <v/>
      </c>
      <c r="S120" s="334" t="str">
        <f>IF(AE120="×", 0,IF(P120="未入力あり","",ROUNDDOWN(ROUNDDOWN($H120*$I120,0)*VLOOKUP($G120,【参考】数式用!$A$4:$E$54,5, FALSE),0)))</f>
        <v/>
      </c>
      <c r="Z120" s="336" t="e">
        <f>IF(#REF!="○", F120, "")</f>
        <v>#REF!</v>
      </c>
      <c r="AA120" s="46" t="e">
        <f>VLOOKUP('別紙様式2-3（個表） '!$G120,【参考】数式用!$P$4:$Q$54,2, FALSE)</f>
        <v>#N/A</v>
      </c>
      <c r="AB120" s="46" t="e">
        <f>VLOOKUP('別紙様式2-3（個表） '!$G120,【参考】数式用!$P$4:$W$54,8, FALSE)</f>
        <v>#N/A</v>
      </c>
      <c r="AC120" s="46" t="e">
        <f>VLOOKUP('別紙様式2-3（個表） '!$G120,【参考】数式用!$P$4:$AD$54,15, FALSE)</f>
        <v>#N/A</v>
      </c>
      <c r="AD120" s="46" t="str">
        <f t="shared" si="17"/>
        <v/>
      </c>
      <c r="AE120" s="46" t="str">
        <f t="shared" si="18"/>
        <v/>
      </c>
      <c r="AF120" s="46" t="str">
        <f t="shared" si="19"/>
        <v/>
      </c>
      <c r="AG120" s="46" t="str">
        <f>IF(G120="", "", VLOOKUP(G120,【参考】数式用!$A$4:$M$54,13,FALSE))</f>
        <v/>
      </c>
      <c r="AH120" s="46" t="str">
        <f t="shared" si="20"/>
        <v>―</v>
      </c>
    </row>
    <row r="121" spans="1:48" ht="45" customHeight="1">
      <c r="A121" s="113">
        <f t="shared" si="21"/>
        <v>107</v>
      </c>
      <c r="B121" s="114" t="str">
        <f>IF(基本情報入力シート!B156="","",基本情報入力シート!B156)</f>
        <v/>
      </c>
      <c r="C121" s="115" t="str">
        <f>IF(基本情報入力シート!L156="","",基本情報入力シート!L156)</f>
        <v/>
      </c>
      <c r="D121" s="115" t="str">
        <f>IF(基本情報入力シート!Q156="","",基本情報入力シート!Q156)</f>
        <v/>
      </c>
      <c r="E121" s="115" t="str">
        <f>IF(基本情報入力シート!V156="","",基本情報入力シート!V156)</f>
        <v/>
      </c>
      <c r="F121" s="115" t="str">
        <f>IF(基本情報入力シート!W156="","",基本情報入力シート!W156)</f>
        <v/>
      </c>
      <c r="G121" s="115" t="str">
        <f>IF(基本情報入力シート!Z156="","",基本情報入力シート!Z156)</f>
        <v/>
      </c>
      <c r="H121" s="211" t="str">
        <f>IF(基本情報入力シート!AD156="","",基本情報入力シート!AD156)</f>
        <v/>
      </c>
      <c r="I121" s="330" t="str">
        <f>IF(基本情報入力シート!AE156="","",基本情報入力シート!AE156)</f>
        <v/>
      </c>
      <c r="J121" s="427"/>
      <c r="K121" s="426"/>
      <c r="L121" s="426"/>
      <c r="M121" s="331" t="str">
        <f>IF(G121="", "", VLOOKUP(AF121,【参考】数式用!$AZ$3:$BA$6, 2, FALSE))</f>
        <v/>
      </c>
      <c r="N121" s="332" t="str">
        <f>IF(G121="","",VLOOKUP(G121,【参考】数式用!$A$4:$L$54,MATCH('別紙様式2-3（個表） '!M121,【参考】数式用!$J$3:$L$3,0)+9,FALSE))</f>
        <v/>
      </c>
      <c r="O121" s="429" t="s">
        <v>197</v>
      </c>
      <c r="P121" s="333" t="str">
        <f t="shared" si="14"/>
        <v>未入力あり</v>
      </c>
      <c r="Q121" s="253" t="str">
        <f>IFERROR(IF(P121="未入力あり","",ROUNDDOWN(ROUNDDOWN($H121*$I121,0)*VLOOKUP($G121,【参考】数式用!$A$4:$E$54,3, FALSE),0)),"")</f>
        <v/>
      </c>
      <c r="R121" s="253" t="str">
        <f>IF(AD121="×", 0,IF(P121="未入力あり","",ROUNDDOWN(ROUNDDOWN($H121*$I121,0)*VLOOKUP($G121,【参考】数式用!$A$4:$E$54,4,FALSE),0)))</f>
        <v/>
      </c>
      <c r="S121" s="334" t="str">
        <f>IF(AE121="×", 0,IF(P121="未入力あり","",ROUNDDOWN(ROUNDDOWN($H121*$I121,0)*VLOOKUP($G121,【参考】数式用!$A$4:$E$54,5, FALSE),0)))</f>
        <v/>
      </c>
      <c r="Z121" s="336" t="e">
        <f>IF(#REF!="○", F121, "")</f>
        <v>#REF!</v>
      </c>
      <c r="AA121" s="46" t="e">
        <f>VLOOKUP('別紙様式2-3（個表） '!$G121,【参考】数式用!$P$4:$Q$54,2, FALSE)</f>
        <v>#N/A</v>
      </c>
      <c r="AB121" s="46" t="e">
        <f>VLOOKUP('別紙様式2-3（個表） '!$G121,【参考】数式用!$P$4:$W$54,8, FALSE)</f>
        <v>#N/A</v>
      </c>
      <c r="AC121" s="46" t="e">
        <f>VLOOKUP('別紙様式2-3（個表） '!$G121,【参考】数式用!$P$4:$AD$54,15, FALSE)</f>
        <v>#N/A</v>
      </c>
      <c r="AD121" s="46" t="str">
        <f t="shared" si="17"/>
        <v/>
      </c>
      <c r="AE121" s="46" t="str">
        <f t="shared" si="18"/>
        <v/>
      </c>
      <c r="AF121" s="46" t="str">
        <f t="shared" si="19"/>
        <v/>
      </c>
      <c r="AG121" s="46" t="str">
        <f>IF(G121="", "", VLOOKUP(G121,【参考】数式用!$A$4:$M$54,13,FALSE))</f>
        <v/>
      </c>
      <c r="AH121" s="46" t="str">
        <f t="shared" si="20"/>
        <v>―</v>
      </c>
    </row>
    <row r="122" spans="1:48" ht="45" customHeight="1">
      <c r="A122" s="113">
        <f t="shared" si="21"/>
        <v>108</v>
      </c>
      <c r="B122" s="114" t="str">
        <f>IF(基本情報入力シート!B157="","",基本情報入力シート!B157)</f>
        <v/>
      </c>
      <c r="C122" s="115" t="str">
        <f>IF(基本情報入力シート!L157="","",基本情報入力シート!L157)</f>
        <v/>
      </c>
      <c r="D122" s="115" t="str">
        <f>IF(基本情報入力シート!Q157="","",基本情報入力シート!Q157)</f>
        <v/>
      </c>
      <c r="E122" s="115" t="str">
        <f>IF(基本情報入力シート!V157="","",基本情報入力シート!V157)</f>
        <v/>
      </c>
      <c r="F122" s="115" t="str">
        <f>IF(基本情報入力シート!W157="","",基本情報入力シート!W157)</f>
        <v/>
      </c>
      <c r="G122" s="115" t="str">
        <f>IF(基本情報入力シート!Z157="","",基本情報入力シート!Z157)</f>
        <v/>
      </c>
      <c r="H122" s="211" t="str">
        <f>IF(基本情報入力シート!AD157="","",基本情報入力シート!AD157)</f>
        <v/>
      </c>
      <c r="I122" s="330" t="str">
        <f>IF(基本情報入力シート!AE157="","",基本情報入力シート!AE157)</f>
        <v/>
      </c>
      <c r="J122" s="427"/>
      <c r="K122" s="426"/>
      <c r="L122" s="426"/>
      <c r="M122" s="331" t="str">
        <f>IF(G122="", "", VLOOKUP(AF122,【参考】数式用!$AZ$3:$BA$6, 2, FALSE))</f>
        <v/>
      </c>
      <c r="N122" s="332" t="str">
        <f>IF(G122="","",VLOOKUP(G122,【参考】数式用!$A$4:$L$54,MATCH('別紙様式2-3（個表） '!M122,【参考】数式用!$J$3:$L$3,0)+9,FALSE))</f>
        <v/>
      </c>
      <c r="O122" s="430" t="s">
        <v>197</v>
      </c>
      <c r="P122" s="333" t="str">
        <f t="shared" si="14"/>
        <v>未入力あり</v>
      </c>
      <c r="Q122" s="253" t="str">
        <f>IFERROR(IF(P122="未入力あり","",ROUNDDOWN(ROUNDDOWN($H122*$I122,0)*VLOOKUP($G122,【参考】数式用!$A$4:$E$54,3, FALSE),0)),"")</f>
        <v/>
      </c>
      <c r="R122" s="253" t="str">
        <f>IF(AD122="×", 0,IF(P122="未入力あり","",ROUNDDOWN(ROUNDDOWN($H122*$I122,0)*VLOOKUP($G122,【参考】数式用!$A$4:$E$54,4,FALSE),0)))</f>
        <v/>
      </c>
      <c r="S122" s="334" t="str">
        <f>IF(AE122="×", 0,IF(P122="未入力あり","",ROUNDDOWN(ROUNDDOWN($H122*$I122,0)*VLOOKUP($G122,【参考】数式用!$A$4:$E$54,5, FALSE),0)))</f>
        <v/>
      </c>
      <c r="Z122" s="336" t="e">
        <f>IF(#REF!="○", F122, "")</f>
        <v>#REF!</v>
      </c>
      <c r="AA122" s="46" t="e">
        <f>VLOOKUP('別紙様式2-3（個表） '!$G122,【参考】数式用!$P$4:$Q$54,2, FALSE)</f>
        <v>#N/A</v>
      </c>
      <c r="AB122" s="46" t="e">
        <f>VLOOKUP('別紙様式2-3（個表） '!$G122,【参考】数式用!$P$4:$W$54,8, FALSE)</f>
        <v>#N/A</v>
      </c>
      <c r="AC122" s="46" t="e">
        <f>VLOOKUP('別紙様式2-3（個表） '!$G122,【参考】数式用!$P$4:$AD$54,15, FALSE)</f>
        <v>#N/A</v>
      </c>
      <c r="AD122" s="46" t="str">
        <f t="shared" si="17"/>
        <v/>
      </c>
      <c r="AE122" s="46" t="str">
        <f t="shared" si="18"/>
        <v/>
      </c>
      <c r="AF122" s="46" t="str">
        <f t="shared" si="19"/>
        <v/>
      </c>
      <c r="AG122" s="46" t="str">
        <f>IF(G122="", "", VLOOKUP(G122,【参考】数式用!$A$4:$M$54,13,FALSE))</f>
        <v/>
      </c>
      <c r="AH122" s="46" t="str">
        <f t="shared" si="20"/>
        <v>―</v>
      </c>
    </row>
    <row r="123" spans="1:48" ht="45" customHeight="1">
      <c r="A123" s="113">
        <f t="shared" si="21"/>
        <v>109</v>
      </c>
      <c r="B123" s="114" t="str">
        <f>IF(基本情報入力シート!B158="","",基本情報入力シート!B158)</f>
        <v/>
      </c>
      <c r="C123" s="115" t="str">
        <f>IF(基本情報入力シート!L158="","",基本情報入力シート!L158)</f>
        <v/>
      </c>
      <c r="D123" s="115" t="str">
        <f>IF(基本情報入力シート!Q158="","",基本情報入力シート!Q158)</f>
        <v/>
      </c>
      <c r="E123" s="115" t="str">
        <f>IF(基本情報入力シート!V158="","",基本情報入力シート!V158)</f>
        <v/>
      </c>
      <c r="F123" s="115" t="str">
        <f>IF(基本情報入力シート!W158="","",基本情報入力シート!W158)</f>
        <v/>
      </c>
      <c r="G123" s="115" t="str">
        <f>IF(基本情報入力シート!Z158="","",基本情報入力シート!Z158)</f>
        <v/>
      </c>
      <c r="H123" s="211" t="str">
        <f>IF(基本情報入力シート!AD158="","",基本情報入力シート!AD158)</f>
        <v/>
      </c>
      <c r="I123" s="330" t="str">
        <f>IF(基本情報入力シート!AE158="","",基本情報入力シート!AE158)</f>
        <v/>
      </c>
      <c r="J123" s="427"/>
      <c r="K123" s="426"/>
      <c r="L123" s="426"/>
      <c r="M123" s="331" t="str">
        <f>IF(G123="", "", VLOOKUP(AF123,【参考】数式用!$AZ$3:$BA$6, 2, FALSE))</f>
        <v/>
      </c>
      <c r="N123" s="332" t="str">
        <f>IF(G123="","",VLOOKUP(G123,【参考】数式用!$A$4:$L$54,MATCH('別紙様式2-3（個表） '!M123,【参考】数式用!$J$3:$L$3,0)+9,FALSE))</f>
        <v/>
      </c>
      <c r="O123" s="430" t="s">
        <v>197</v>
      </c>
      <c r="P123" s="333" t="str">
        <f t="shared" si="14"/>
        <v>未入力あり</v>
      </c>
      <c r="Q123" s="253" t="str">
        <f>IFERROR(IF(P123="未入力あり","",ROUNDDOWN(ROUNDDOWN($H123*$I123,0)*VLOOKUP($G123,【参考】数式用!$A$4:$E$54,3, FALSE),0)),"")</f>
        <v/>
      </c>
      <c r="R123" s="253" t="str">
        <f>IF(AD123="×", 0,IF(P123="未入力あり","",ROUNDDOWN(ROUNDDOWN($H123*$I123,0)*VLOOKUP($G123,【参考】数式用!$A$4:$E$54,4,FALSE),0)))</f>
        <v/>
      </c>
      <c r="S123" s="334" t="str">
        <f>IF(AE123="×", 0,IF(P123="未入力あり","",ROUNDDOWN(ROUNDDOWN($H123*$I123,0)*VLOOKUP($G123,【参考】数式用!$A$4:$E$54,5, FALSE),0)))</f>
        <v/>
      </c>
      <c r="Z123" s="336" t="e">
        <f>IF(#REF!="○", F123, "")</f>
        <v>#REF!</v>
      </c>
      <c r="AA123" s="46" t="e">
        <f>VLOOKUP('別紙様式2-3（個表） '!$G123,【参考】数式用!$P$4:$Q$54,2, FALSE)</f>
        <v>#N/A</v>
      </c>
      <c r="AB123" s="46" t="e">
        <f>VLOOKUP('別紙様式2-3（個表） '!$G123,【参考】数式用!$P$4:$W$54,8, FALSE)</f>
        <v>#N/A</v>
      </c>
      <c r="AC123" s="46" t="e">
        <f>VLOOKUP('別紙様式2-3（個表） '!$G123,【参考】数式用!$P$4:$AD$54,15, FALSE)</f>
        <v>#N/A</v>
      </c>
      <c r="AD123" s="46" t="str">
        <f t="shared" si="17"/>
        <v/>
      </c>
      <c r="AE123" s="46" t="str">
        <f t="shared" si="18"/>
        <v/>
      </c>
      <c r="AF123" s="46" t="str">
        <f t="shared" si="19"/>
        <v/>
      </c>
      <c r="AG123" s="46" t="str">
        <f>IF(G123="", "", VLOOKUP(G123,【参考】数式用!$A$4:$M$54,13,FALSE))</f>
        <v/>
      </c>
      <c r="AH123" s="46" t="str">
        <f t="shared" si="20"/>
        <v>―</v>
      </c>
    </row>
    <row r="124" spans="1:48" ht="45" customHeight="1">
      <c r="A124" s="113">
        <f t="shared" si="21"/>
        <v>110</v>
      </c>
      <c r="B124" s="114" t="str">
        <f>IF(基本情報入力シート!B159="","",基本情報入力シート!B159)</f>
        <v/>
      </c>
      <c r="C124" s="115" t="str">
        <f>IF(基本情報入力シート!L159="","",基本情報入力シート!L159)</f>
        <v/>
      </c>
      <c r="D124" s="115" t="str">
        <f>IF(基本情報入力シート!Q159="","",基本情報入力シート!Q159)</f>
        <v/>
      </c>
      <c r="E124" s="115" t="str">
        <f>IF(基本情報入力シート!V159="","",基本情報入力シート!V159)</f>
        <v/>
      </c>
      <c r="F124" s="115" t="str">
        <f>IF(基本情報入力シート!W159="","",基本情報入力シート!W159)</f>
        <v/>
      </c>
      <c r="G124" s="115" t="str">
        <f>IF(基本情報入力シート!Z159="","",基本情報入力シート!Z159)</f>
        <v/>
      </c>
      <c r="H124" s="211" t="str">
        <f>IF(基本情報入力シート!AD159="","",基本情報入力シート!AD159)</f>
        <v/>
      </c>
      <c r="I124" s="330" t="str">
        <f>IF(基本情報入力シート!AE159="","",基本情報入力シート!AE159)</f>
        <v/>
      </c>
      <c r="J124" s="427"/>
      <c r="K124" s="428"/>
      <c r="L124" s="426"/>
      <c r="M124" s="331" t="str">
        <f>IF(G124="", "", VLOOKUP(AF124,【参考】数式用!$AZ$3:$BA$6, 2, FALSE))</f>
        <v/>
      </c>
      <c r="N124" s="332" t="str">
        <f>IF(G124="","",VLOOKUP(G124,【参考】数式用!$A$4:$L$54,MATCH('別紙様式2-3（個表） '!M124,【参考】数式用!$J$3:$L$3,0)+9,FALSE))</f>
        <v/>
      </c>
      <c r="O124" s="429" t="s">
        <v>197</v>
      </c>
      <c r="P124" s="333" t="str">
        <f t="shared" si="14"/>
        <v>未入力あり</v>
      </c>
      <c r="Q124" s="253" t="str">
        <f>IFERROR(IF(P124="未入力あり","",ROUNDDOWN(ROUNDDOWN($H124*$I124,0)*VLOOKUP($G124,【参考】数式用!$A$4:$E$54,3, FALSE),0)),"")</f>
        <v/>
      </c>
      <c r="R124" s="253" t="str">
        <f>IF(AD124="×", 0,IF(P124="未入力あり","",ROUNDDOWN(ROUNDDOWN($H124*$I124,0)*VLOOKUP($G124,【参考】数式用!$A$4:$E$54,4,FALSE),0)))</f>
        <v/>
      </c>
      <c r="S124" s="334" t="str">
        <f>IF(AE124="×", 0,IF(P124="未入力あり","",ROUNDDOWN(ROUNDDOWN($H124*$I124,0)*VLOOKUP($G124,【参考】数式用!$A$4:$E$54,5, FALSE),0)))</f>
        <v/>
      </c>
      <c r="Z124" s="336" t="e">
        <f>IF(#REF!="○", F124, "")</f>
        <v>#REF!</v>
      </c>
      <c r="AA124" s="46" t="e">
        <f>VLOOKUP('別紙様式2-3（個表） '!$G124,【参考】数式用!$P$4:$Q$54,2, FALSE)</f>
        <v>#N/A</v>
      </c>
      <c r="AB124" s="46" t="e">
        <f>VLOOKUP('別紙様式2-3（個表） '!$G124,【参考】数式用!$P$4:$W$54,8, FALSE)</f>
        <v>#N/A</v>
      </c>
      <c r="AC124" s="46" t="e">
        <f>VLOOKUP('別紙様式2-3（個表） '!$G124,【参考】数式用!$P$4:$AD$54,15, FALSE)</f>
        <v>#N/A</v>
      </c>
      <c r="AD124" s="46" t="str">
        <f t="shared" si="17"/>
        <v/>
      </c>
      <c r="AE124" s="46" t="str">
        <f t="shared" si="18"/>
        <v/>
      </c>
      <c r="AF124" s="46" t="str">
        <f t="shared" si="19"/>
        <v/>
      </c>
      <c r="AG124" s="46" t="str">
        <f>IF(G124="", "", VLOOKUP(G124,【参考】数式用!$A$4:$M$54,13,FALSE))</f>
        <v/>
      </c>
      <c r="AH124" s="46" t="str">
        <f t="shared" si="20"/>
        <v>―</v>
      </c>
    </row>
    <row r="125" spans="1:48" ht="45" customHeight="1">
      <c r="A125" s="113">
        <f t="shared" si="21"/>
        <v>111</v>
      </c>
      <c r="B125" s="114" t="str">
        <f>IF(基本情報入力シート!B160="","",基本情報入力シート!B160)</f>
        <v/>
      </c>
      <c r="C125" s="115" t="str">
        <f>IF(基本情報入力シート!L160="","",基本情報入力シート!L160)</f>
        <v/>
      </c>
      <c r="D125" s="115" t="str">
        <f>IF(基本情報入力シート!Q160="","",基本情報入力シート!Q160)</f>
        <v/>
      </c>
      <c r="E125" s="115" t="str">
        <f>IF(基本情報入力シート!V160="","",基本情報入力シート!V160)</f>
        <v/>
      </c>
      <c r="F125" s="115" t="str">
        <f>IF(基本情報入力シート!W160="","",基本情報入力シート!W160)</f>
        <v/>
      </c>
      <c r="G125" s="115" t="str">
        <f>IF(基本情報入力シート!Z160="","",基本情報入力シート!Z160)</f>
        <v/>
      </c>
      <c r="H125" s="211" t="str">
        <f>IF(基本情報入力シート!AD160="","",基本情報入力シート!AD160)</f>
        <v/>
      </c>
      <c r="I125" s="330" t="str">
        <f>IF(基本情報入力シート!AE160="","",基本情報入力シート!AE160)</f>
        <v/>
      </c>
      <c r="J125" s="427"/>
      <c r="K125" s="428"/>
      <c r="L125" s="426"/>
      <c r="M125" s="331" t="str">
        <f>IF(G125="", "", VLOOKUP(AF125,【参考】数式用!$AZ$3:$BA$6, 2, FALSE))</f>
        <v/>
      </c>
      <c r="N125" s="332" t="str">
        <f>IF(G125="","",VLOOKUP(G125,【参考】数式用!$A$4:$L$54,MATCH('別紙様式2-3（個表） '!M125,【参考】数式用!$J$3:$L$3,0)+9,FALSE))</f>
        <v/>
      </c>
      <c r="O125" s="430" t="s">
        <v>197</v>
      </c>
      <c r="P125" s="333" t="str">
        <f t="shared" si="14"/>
        <v>未入力あり</v>
      </c>
      <c r="Q125" s="253" t="str">
        <f>IFERROR(IF(P125="未入力あり","",ROUNDDOWN(ROUNDDOWN($H125*$I125,0)*VLOOKUP($G125,【参考】数式用!$A$4:$E$54,3, FALSE),0)),"")</f>
        <v/>
      </c>
      <c r="R125" s="253" t="str">
        <f>IF(AD125="×", 0,IF(P125="未入力あり","",ROUNDDOWN(ROUNDDOWN($H125*$I125,0)*VLOOKUP($G125,【参考】数式用!$A$4:$E$54,4,FALSE),0)))</f>
        <v/>
      </c>
      <c r="S125" s="334" t="str">
        <f>IF(AE125="×", 0,IF(P125="未入力あり","",ROUNDDOWN(ROUNDDOWN($H125*$I125,0)*VLOOKUP($G125,【参考】数式用!$A$4:$E$54,5, FALSE),0)))</f>
        <v/>
      </c>
      <c r="Z125" s="336" t="e">
        <f>IF(#REF!="○", F125, "")</f>
        <v>#REF!</v>
      </c>
      <c r="AA125" s="46" t="e">
        <f>VLOOKUP('別紙様式2-3（個表） '!$G125,【参考】数式用!$P$4:$Q$54,2, FALSE)</f>
        <v>#N/A</v>
      </c>
      <c r="AB125" s="46" t="e">
        <f>VLOOKUP('別紙様式2-3（個表） '!$G125,【参考】数式用!$P$4:$W$54,8, FALSE)</f>
        <v>#N/A</v>
      </c>
      <c r="AC125" s="46" t="e">
        <f>VLOOKUP('別紙様式2-3（個表） '!$G125,【参考】数式用!$P$4:$AD$54,15, FALSE)</f>
        <v>#N/A</v>
      </c>
      <c r="AD125" s="46" t="str">
        <f t="shared" si="17"/>
        <v/>
      </c>
      <c r="AE125" s="46" t="str">
        <f t="shared" si="18"/>
        <v/>
      </c>
      <c r="AF125" s="46" t="str">
        <f t="shared" si="19"/>
        <v/>
      </c>
      <c r="AG125" s="46" t="str">
        <f>IF(G125="", "", VLOOKUP(G125,【参考】数式用!$A$4:$M$54,13,FALSE))</f>
        <v/>
      </c>
      <c r="AH125" s="46" t="str">
        <f t="shared" si="20"/>
        <v>―</v>
      </c>
    </row>
    <row r="126" spans="1:48" ht="45" customHeight="1">
      <c r="A126" s="113">
        <f t="shared" si="21"/>
        <v>112</v>
      </c>
      <c r="B126" s="114" t="str">
        <f>IF(基本情報入力シート!B161="","",基本情報入力シート!B161)</f>
        <v/>
      </c>
      <c r="C126" s="115" t="str">
        <f>IF(基本情報入力シート!L161="","",基本情報入力シート!L161)</f>
        <v/>
      </c>
      <c r="D126" s="115" t="str">
        <f>IF(基本情報入力シート!Q161="","",基本情報入力シート!Q161)</f>
        <v/>
      </c>
      <c r="E126" s="115" t="str">
        <f>IF(基本情報入力シート!V161="","",基本情報入力シート!V161)</f>
        <v/>
      </c>
      <c r="F126" s="115" t="str">
        <f>IF(基本情報入力シート!W161="","",基本情報入力シート!W161)</f>
        <v/>
      </c>
      <c r="G126" s="115" t="str">
        <f>IF(基本情報入力シート!Z161="","",基本情報入力シート!Z161)</f>
        <v/>
      </c>
      <c r="H126" s="211" t="str">
        <f>IF(基本情報入力シート!AD161="","",基本情報入力シート!AD161)</f>
        <v/>
      </c>
      <c r="I126" s="330" t="str">
        <f>IF(基本情報入力シート!AE161="","",基本情報入力シート!AE161)</f>
        <v/>
      </c>
      <c r="J126" s="427"/>
      <c r="K126" s="426"/>
      <c r="L126" s="426"/>
      <c r="M126" s="331" t="str">
        <f>IF(G126="", "", VLOOKUP(AF126,【参考】数式用!$AZ$3:$BA$6, 2, FALSE))</f>
        <v/>
      </c>
      <c r="N126" s="332" t="str">
        <f>IF(G126="","",VLOOKUP(G126,【参考】数式用!$A$4:$L$54,MATCH('別紙様式2-3（個表） '!M126,【参考】数式用!$J$3:$L$3,0)+9,FALSE))</f>
        <v/>
      </c>
      <c r="O126" s="430" t="s">
        <v>197</v>
      </c>
      <c r="P126" s="333" t="str">
        <f t="shared" si="14"/>
        <v>未入力あり</v>
      </c>
      <c r="Q126" s="253" t="str">
        <f>IFERROR(IF(P126="未入力あり","",ROUNDDOWN(ROUNDDOWN($H126*$I126,0)*VLOOKUP($G126,【参考】数式用!$A$4:$E$54,3, FALSE),0)),"")</f>
        <v/>
      </c>
      <c r="R126" s="253" t="str">
        <f>IF(AD126="×", 0,IF(P126="未入力あり","",ROUNDDOWN(ROUNDDOWN($H126*$I126,0)*VLOOKUP($G126,【参考】数式用!$A$4:$E$54,4,FALSE),0)))</f>
        <v/>
      </c>
      <c r="S126" s="334" t="str">
        <f>IF(AE126="×", 0,IF(P126="未入力あり","",ROUNDDOWN(ROUNDDOWN($H126*$I126,0)*VLOOKUP($G126,【参考】数式用!$A$4:$E$54,5, FALSE),0)))</f>
        <v/>
      </c>
      <c r="Z126" s="336" t="e">
        <f>IF(#REF!="○", F126, "")</f>
        <v>#REF!</v>
      </c>
      <c r="AA126" s="46" t="e">
        <f>VLOOKUP('別紙様式2-3（個表） '!$G126,【参考】数式用!$P$4:$Q$54,2, FALSE)</f>
        <v>#N/A</v>
      </c>
      <c r="AB126" s="46" t="e">
        <f>VLOOKUP('別紙様式2-3（個表） '!$G126,【参考】数式用!$P$4:$W$54,8, FALSE)</f>
        <v>#N/A</v>
      </c>
      <c r="AC126" s="46" t="e">
        <f>VLOOKUP('別紙様式2-3（個表） '!$G126,【参考】数式用!$P$4:$AD$54,15, FALSE)</f>
        <v>#N/A</v>
      </c>
      <c r="AD126" s="46" t="str">
        <f t="shared" si="17"/>
        <v/>
      </c>
      <c r="AE126" s="46" t="str">
        <f t="shared" si="18"/>
        <v/>
      </c>
      <c r="AF126" s="46" t="str">
        <f t="shared" si="19"/>
        <v/>
      </c>
      <c r="AG126" s="46" t="str">
        <f>IF(G126="", "", VLOOKUP(G126,【参考】数式用!$A$4:$M$54,13,FALSE))</f>
        <v/>
      </c>
      <c r="AH126" s="46" t="str">
        <f t="shared" si="20"/>
        <v>―</v>
      </c>
    </row>
    <row r="127" spans="1:48" ht="45" customHeight="1">
      <c r="A127" s="113">
        <f t="shared" si="21"/>
        <v>113</v>
      </c>
      <c r="B127" s="114" t="str">
        <f>IF(基本情報入力シート!B162="","",基本情報入力シート!B162)</f>
        <v/>
      </c>
      <c r="C127" s="115" t="str">
        <f>IF(基本情報入力シート!L162="","",基本情報入力シート!L162)</f>
        <v/>
      </c>
      <c r="D127" s="115" t="str">
        <f>IF(基本情報入力シート!Q162="","",基本情報入力シート!Q162)</f>
        <v/>
      </c>
      <c r="E127" s="115" t="str">
        <f>IF(基本情報入力シート!V162="","",基本情報入力シート!V162)</f>
        <v/>
      </c>
      <c r="F127" s="115" t="str">
        <f>IF(基本情報入力シート!W162="","",基本情報入力シート!W162)</f>
        <v/>
      </c>
      <c r="G127" s="115" t="str">
        <f>IF(基本情報入力シート!Z162="","",基本情報入力シート!Z162)</f>
        <v/>
      </c>
      <c r="H127" s="211" t="str">
        <f>IF(基本情報入力シート!AD162="","",基本情報入力シート!AD162)</f>
        <v/>
      </c>
      <c r="I127" s="330" t="str">
        <f>IF(基本情報入力シート!AE162="","",基本情報入力シート!AE162)</f>
        <v/>
      </c>
      <c r="J127" s="427"/>
      <c r="K127" s="426"/>
      <c r="L127" s="426"/>
      <c r="M127" s="331" t="str">
        <f>IF(G127="", "", VLOOKUP(AF127,【参考】数式用!$AZ$3:$BA$6, 2, FALSE))</f>
        <v/>
      </c>
      <c r="N127" s="332" t="str">
        <f>IF(G127="","",VLOOKUP(G127,【参考】数式用!$A$4:$L$54,MATCH('別紙様式2-3（個表） '!M127,【参考】数式用!$J$3:$L$3,0)+9,FALSE))</f>
        <v/>
      </c>
      <c r="O127" s="429" t="s">
        <v>197</v>
      </c>
      <c r="P127" s="333" t="str">
        <f t="shared" si="14"/>
        <v>未入力あり</v>
      </c>
      <c r="Q127" s="253" t="str">
        <f>IFERROR(IF(P127="未入力あり","",ROUNDDOWN(ROUNDDOWN($H127*$I127,0)*VLOOKUP($G127,【参考】数式用!$A$4:$E$54,3, FALSE),0)),"")</f>
        <v/>
      </c>
      <c r="R127" s="253" t="str">
        <f>IF(AD127="×", 0,IF(P127="未入力あり","",ROUNDDOWN(ROUNDDOWN($H127*$I127,0)*VLOOKUP($G127,【参考】数式用!$A$4:$E$54,4,FALSE),0)))</f>
        <v/>
      </c>
      <c r="S127" s="334" t="str">
        <f>IF(AE127="×", 0,IF(P127="未入力あり","",ROUNDDOWN(ROUNDDOWN($H127*$I127,0)*VLOOKUP($G127,【参考】数式用!$A$4:$E$54,5, FALSE),0)))</f>
        <v/>
      </c>
      <c r="Z127" s="336" t="e">
        <f>IF(#REF!="○", F127, "")</f>
        <v>#REF!</v>
      </c>
      <c r="AA127" s="46" t="e">
        <f>VLOOKUP('別紙様式2-3（個表） '!$G127,【参考】数式用!$P$4:$Q$54,2, FALSE)</f>
        <v>#N/A</v>
      </c>
      <c r="AB127" s="46" t="e">
        <f>VLOOKUP('別紙様式2-3（個表） '!$G127,【参考】数式用!$P$4:$W$54,8, FALSE)</f>
        <v>#N/A</v>
      </c>
      <c r="AC127" s="46" t="e">
        <f>VLOOKUP('別紙様式2-3（個表） '!$G127,【参考】数式用!$P$4:$AD$54,15, FALSE)</f>
        <v>#N/A</v>
      </c>
      <c r="AD127" s="46" t="str">
        <f t="shared" si="17"/>
        <v/>
      </c>
      <c r="AE127" s="46" t="str">
        <f t="shared" si="18"/>
        <v/>
      </c>
      <c r="AF127" s="46" t="str">
        <f t="shared" si="19"/>
        <v/>
      </c>
      <c r="AG127" s="46" t="str">
        <f>IF(G127="", "", VLOOKUP(G127,【参考】数式用!$A$4:$M$54,13,FALSE))</f>
        <v/>
      </c>
      <c r="AH127" s="46" t="str">
        <f t="shared" si="20"/>
        <v>―</v>
      </c>
    </row>
    <row r="128" spans="1:48" ht="45" customHeight="1">
      <c r="A128" s="113">
        <f t="shared" si="21"/>
        <v>114</v>
      </c>
      <c r="B128" s="114" t="str">
        <f>IF(基本情報入力シート!B163="","",基本情報入力シート!B163)</f>
        <v/>
      </c>
      <c r="C128" s="115" t="str">
        <f>IF(基本情報入力シート!L163="","",基本情報入力シート!L163)</f>
        <v/>
      </c>
      <c r="D128" s="115" t="str">
        <f>IF(基本情報入力シート!Q163="","",基本情報入力シート!Q163)</f>
        <v/>
      </c>
      <c r="E128" s="115" t="str">
        <f>IF(基本情報入力シート!V163="","",基本情報入力シート!V163)</f>
        <v/>
      </c>
      <c r="F128" s="115" t="str">
        <f>IF(基本情報入力シート!W163="","",基本情報入力シート!W163)</f>
        <v/>
      </c>
      <c r="G128" s="115" t="str">
        <f>IF(基本情報入力シート!Z163="","",基本情報入力シート!Z163)</f>
        <v/>
      </c>
      <c r="H128" s="211" t="str">
        <f>IF(基本情報入力シート!AD163="","",基本情報入力シート!AD163)</f>
        <v/>
      </c>
      <c r="I128" s="330" t="str">
        <f>IF(基本情報入力シート!AE163="","",基本情報入力シート!AE163)</f>
        <v/>
      </c>
      <c r="J128" s="427"/>
      <c r="K128" s="426"/>
      <c r="L128" s="426"/>
      <c r="M128" s="331" t="str">
        <f>IF(G128="", "", VLOOKUP(AF128,【参考】数式用!$AZ$3:$BA$6, 2, FALSE))</f>
        <v/>
      </c>
      <c r="N128" s="332" t="str">
        <f>IF(G128="","",VLOOKUP(G128,【参考】数式用!$A$4:$L$54,MATCH('別紙様式2-3（個表） '!M128,【参考】数式用!$J$3:$L$3,0)+9,FALSE))</f>
        <v/>
      </c>
      <c r="O128" s="430" t="s">
        <v>197</v>
      </c>
      <c r="P128" s="333" t="str">
        <f t="shared" si="14"/>
        <v>未入力あり</v>
      </c>
      <c r="Q128" s="253" t="str">
        <f>IFERROR(IF(P128="未入力あり","",ROUNDDOWN(ROUNDDOWN($H128*$I128,0)*VLOOKUP($G128,【参考】数式用!$A$4:$E$54,3, FALSE),0)),"")</f>
        <v/>
      </c>
      <c r="R128" s="253" t="str">
        <f>IF(AD128="×", 0,IF(P128="未入力あり","",ROUNDDOWN(ROUNDDOWN($H128*$I128,0)*VLOOKUP($G128,【参考】数式用!$A$4:$E$54,4,FALSE),0)))</f>
        <v/>
      </c>
      <c r="S128" s="334" t="str">
        <f>IF(AE128="×", 0,IF(P128="未入力あり","",ROUNDDOWN(ROUNDDOWN($H128*$I128,0)*VLOOKUP($G128,【参考】数式用!$A$4:$E$54,5, FALSE),0)))</f>
        <v/>
      </c>
      <c r="Z128" s="336" t="e">
        <f>IF(#REF!="○", F128, "")</f>
        <v>#REF!</v>
      </c>
      <c r="AA128" s="46" t="e">
        <f>VLOOKUP('別紙様式2-3（個表） '!$G128,【参考】数式用!$P$4:$Q$54,2, FALSE)</f>
        <v>#N/A</v>
      </c>
      <c r="AB128" s="46" t="e">
        <f>VLOOKUP('別紙様式2-3（個表） '!$G128,【参考】数式用!$P$4:$W$54,8, FALSE)</f>
        <v>#N/A</v>
      </c>
      <c r="AC128" s="46" t="e">
        <f>VLOOKUP('別紙様式2-3（個表） '!$G128,【参考】数式用!$P$4:$AD$54,15, FALSE)</f>
        <v>#N/A</v>
      </c>
      <c r="AD128" s="46" t="str">
        <f t="shared" si="17"/>
        <v/>
      </c>
      <c r="AE128" s="46" t="str">
        <f t="shared" si="18"/>
        <v/>
      </c>
      <c r="AF128" s="46" t="str">
        <f t="shared" si="19"/>
        <v/>
      </c>
      <c r="AG128" s="46" t="str">
        <f>IF(G128="", "", VLOOKUP(G128,【参考】数式用!$A$4:$M$54,13,FALSE))</f>
        <v/>
      </c>
      <c r="AH128" s="46" t="str">
        <f t="shared" si="20"/>
        <v>―</v>
      </c>
    </row>
    <row r="129" spans="1:34" ht="45" customHeight="1">
      <c r="A129" s="113">
        <f t="shared" si="21"/>
        <v>115</v>
      </c>
      <c r="B129" s="114" t="str">
        <f>IF(基本情報入力シート!B164="","",基本情報入力シート!B164)</f>
        <v/>
      </c>
      <c r="C129" s="115" t="str">
        <f>IF(基本情報入力シート!L164="","",基本情報入力シート!L164)</f>
        <v/>
      </c>
      <c r="D129" s="115" t="str">
        <f>IF(基本情報入力シート!Q164="","",基本情報入力シート!Q164)</f>
        <v/>
      </c>
      <c r="E129" s="115" t="str">
        <f>IF(基本情報入力シート!V164="","",基本情報入力シート!V164)</f>
        <v/>
      </c>
      <c r="F129" s="115" t="str">
        <f>IF(基本情報入力シート!W164="","",基本情報入力シート!W164)</f>
        <v/>
      </c>
      <c r="G129" s="115" t="str">
        <f>IF(基本情報入力シート!Z164="","",基本情報入力シート!Z164)</f>
        <v/>
      </c>
      <c r="H129" s="211" t="str">
        <f>IF(基本情報入力シート!AD164="","",基本情報入力シート!AD164)</f>
        <v/>
      </c>
      <c r="I129" s="330" t="str">
        <f>IF(基本情報入力シート!AE164="","",基本情報入力シート!AE164)</f>
        <v/>
      </c>
      <c r="J129" s="427"/>
      <c r="K129" s="426"/>
      <c r="L129" s="426"/>
      <c r="M129" s="331" t="str">
        <f>IF(G129="", "", VLOOKUP(AF129,【参考】数式用!$AZ$3:$BA$6, 2, FALSE))</f>
        <v/>
      </c>
      <c r="N129" s="332" t="str">
        <f>IF(G129="","",VLOOKUP(G129,【参考】数式用!$A$4:$L$54,MATCH('別紙様式2-3（個表） '!M129,【参考】数式用!$J$3:$L$3,0)+9,FALSE))</f>
        <v/>
      </c>
      <c r="O129" s="430" t="s">
        <v>197</v>
      </c>
      <c r="P129" s="333" t="str">
        <f t="shared" si="14"/>
        <v>未入力あり</v>
      </c>
      <c r="Q129" s="253" t="str">
        <f>IFERROR(IF(P129="未入力あり","",ROUNDDOWN(ROUNDDOWN($H129*$I129,0)*VLOOKUP($G129,【参考】数式用!$A$4:$E$54,3, FALSE),0)),"")</f>
        <v/>
      </c>
      <c r="R129" s="253" t="str">
        <f>IF(AD129="×", 0,IF(P129="未入力あり","",ROUNDDOWN(ROUNDDOWN($H129*$I129,0)*VLOOKUP($G129,【参考】数式用!$A$4:$E$54,4,FALSE),0)))</f>
        <v/>
      </c>
      <c r="S129" s="334" t="str">
        <f>IF(AE129="×", 0,IF(P129="未入力あり","",ROUNDDOWN(ROUNDDOWN($H129*$I129,0)*VLOOKUP($G129,【参考】数式用!$A$4:$E$54,5, FALSE),0)))</f>
        <v/>
      </c>
      <c r="Z129" s="336" t="e">
        <f>IF(#REF!="○", F129, "")</f>
        <v>#REF!</v>
      </c>
      <c r="AA129" s="46" t="e">
        <f>VLOOKUP('別紙様式2-3（個表） '!$G129,【参考】数式用!$P$4:$Q$54,2, FALSE)</f>
        <v>#N/A</v>
      </c>
      <c r="AB129" s="46" t="e">
        <f>VLOOKUP('別紙様式2-3（個表） '!$G129,【参考】数式用!$P$4:$W$54,8, FALSE)</f>
        <v>#N/A</v>
      </c>
      <c r="AC129" s="46" t="e">
        <f>VLOOKUP('別紙様式2-3（個表） '!$G129,【参考】数式用!$P$4:$AD$54,15, FALSE)</f>
        <v>#N/A</v>
      </c>
      <c r="AD129" s="46" t="str">
        <f t="shared" si="17"/>
        <v/>
      </c>
      <c r="AE129" s="46" t="str">
        <f t="shared" si="18"/>
        <v/>
      </c>
      <c r="AF129" s="46" t="str">
        <f t="shared" si="19"/>
        <v/>
      </c>
      <c r="AG129" s="46" t="str">
        <f>IF(G129="", "", VLOOKUP(G129,【参考】数式用!$A$4:$M$54,13,FALSE))</f>
        <v/>
      </c>
      <c r="AH129" s="46" t="str">
        <f t="shared" si="20"/>
        <v>―</v>
      </c>
    </row>
    <row r="130" spans="1:34" ht="45" customHeight="1">
      <c r="A130" s="113">
        <f t="shared" si="21"/>
        <v>116</v>
      </c>
      <c r="B130" s="114" t="str">
        <f>IF(基本情報入力シート!B165="","",基本情報入力シート!B165)</f>
        <v/>
      </c>
      <c r="C130" s="115" t="str">
        <f>IF(基本情報入力シート!L165="","",基本情報入力シート!L165)</f>
        <v/>
      </c>
      <c r="D130" s="115" t="str">
        <f>IF(基本情報入力シート!Q165="","",基本情報入力シート!Q165)</f>
        <v/>
      </c>
      <c r="E130" s="115" t="str">
        <f>IF(基本情報入力シート!V165="","",基本情報入力シート!V165)</f>
        <v/>
      </c>
      <c r="F130" s="115" t="str">
        <f>IF(基本情報入力シート!W165="","",基本情報入力シート!W165)</f>
        <v/>
      </c>
      <c r="G130" s="115" t="str">
        <f>IF(基本情報入力シート!Z165="","",基本情報入力シート!Z165)</f>
        <v/>
      </c>
      <c r="H130" s="211" t="str">
        <f>IF(基本情報入力シート!AD165="","",基本情報入力シート!AD165)</f>
        <v/>
      </c>
      <c r="I130" s="330" t="str">
        <f>IF(基本情報入力シート!AE165="","",基本情報入力シート!AE165)</f>
        <v/>
      </c>
      <c r="J130" s="427"/>
      <c r="K130" s="428"/>
      <c r="L130" s="426"/>
      <c r="M130" s="331" t="str">
        <f>IF(G130="", "", VLOOKUP(AF130,【参考】数式用!$AZ$3:$BA$6, 2, FALSE))</f>
        <v/>
      </c>
      <c r="N130" s="332" t="str">
        <f>IF(G130="","",VLOOKUP(G130,【参考】数式用!$A$4:$L$54,MATCH('別紙様式2-3（個表） '!M130,【参考】数式用!$J$3:$L$3,0)+9,FALSE))</f>
        <v/>
      </c>
      <c r="O130" s="429" t="s">
        <v>197</v>
      </c>
      <c r="P130" s="333" t="str">
        <f t="shared" si="14"/>
        <v>未入力あり</v>
      </c>
      <c r="Q130" s="253" t="str">
        <f>IFERROR(IF(P130="未入力あり","",ROUNDDOWN(ROUNDDOWN($H130*$I130,0)*VLOOKUP($G130,【参考】数式用!$A$4:$E$54,3, FALSE),0)),"")</f>
        <v/>
      </c>
      <c r="R130" s="253" t="str">
        <f>IF(AD130="×", 0,IF(P130="未入力あり","",ROUNDDOWN(ROUNDDOWN($H130*$I130,0)*VLOOKUP($G130,【参考】数式用!$A$4:$E$54,4,FALSE),0)))</f>
        <v/>
      </c>
      <c r="S130" s="334" t="str">
        <f>IF(AE130="×", 0,IF(P130="未入力あり","",ROUNDDOWN(ROUNDDOWN($H130*$I130,0)*VLOOKUP($G130,【参考】数式用!$A$4:$E$54,5, FALSE),0)))</f>
        <v/>
      </c>
      <c r="Z130" s="336" t="e">
        <f>IF(#REF!="○", F130, "")</f>
        <v>#REF!</v>
      </c>
      <c r="AA130" s="46" t="e">
        <f>VLOOKUP('別紙様式2-3（個表） '!$G130,【参考】数式用!$P$4:$Q$54,2, FALSE)</f>
        <v>#N/A</v>
      </c>
      <c r="AB130" s="46" t="e">
        <f>VLOOKUP('別紙様式2-3（個表） '!$G130,【参考】数式用!$P$4:$W$54,8, FALSE)</f>
        <v>#N/A</v>
      </c>
      <c r="AC130" s="46" t="e">
        <f>VLOOKUP('別紙様式2-3（個表） '!$G130,【参考】数式用!$P$4:$AD$54,15, FALSE)</f>
        <v>#N/A</v>
      </c>
      <c r="AD130" s="46" t="str">
        <f t="shared" si="17"/>
        <v/>
      </c>
      <c r="AE130" s="46" t="str">
        <f t="shared" si="18"/>
        <v/>
      </c>
      <c r="AF130" s="46" t="str">
        <f t="shared" si="19"/>
        <v/>
      </c>
      <c r="AG130" s="46" t="str">
        <f>IF(G130="", "", VLOOKUP(G130,【参考】数式用!$A$4:$M$54,13,FALSE))</f>
        <v/>
      </c>
      <c r="AH130" s="46" t="str">
        <f t="shared" si="20"/>
        <v>―</v>
      </c>
    </row>
    <row r="131" spans="1:34" ht="45" customHeight="1">
      <c r="A131" s="113">
        <f t="shared" si="21"/>
        <v>117</v>
      </c>
      <c r="B131" s="114" t="str">
        <f>IF(基本情報入力シート!B166="","",基本情報入力シート!B166)</f>
        <v/>
      </c>
      <c r="C131" s="115" t="str">
        <f>IF(基本情報入力シート!L166="","",基本情報入力シート!L166)</f>
        <v/>
      </c>
      <c r="D131" s="115" t="str">
        <f>IF(基本情報入力シート!Q166="","",基本情報入力シート!Q166)</f>
        <v/>
      </c>
      <c r="E131" s="115" t="str">
        <f>IF(基本情報入力シート!V166="","",基本情報入力シート!V166)</f>
        <v/>
      </c>
      <c r="F131" s="115" t="str">
        <f>IF(基本情報入力シート!W166="","",基本情報入力シート!W166)</f>
        <v/>
      </c>
      <c r="G131" s="115" t="str">
        <f>IF(基本情報入力シート!Z166="","",基本情報入力シート!Z166)</f>
        <v/>
      </c>
      <c r="H131" s="211" t="str">
        <f>IF(基本情報入力シート!AD166="","",基本情報入力シート!AD166)</f>
        <v/>
      </c>
      <c r="I131" s="330" t="str">
        <f>IF(基本情報入力シート!AE166="","",基本情報入力シート!AE166)</f>
        <v/>
      </c>
      <c r="J131" s="427"/>
      <c r="K131" s="428"/>
      <c r="L131" s="426"/>
      <c r="M131" s="331" t="str">
        <f>IF(G131="", "", VLOOKUP(AF131,【参考】数式用!$AZ$3:$BA$6, 2, FALSE))</f>
        <v/>
      </c>
      <c r="N131" s="332" t="str">
        <f>IF(G131="","",VLOOKUP(G131,【参考】数式用!$A$4:$L$54,MATCH('別紙様式2-3（個表） '!M131,【参考】数式用!$J$3:$L$3,0)+9,FALSE))</f>
        <v/>
      </c>
      <c r="O131" s="430" t="s">
        <v>197</v>
      </c>
      <c r="P131" s="333" t="str">
        <f t="shared" si="14"/>
        <v>未入力あり</v>
      </c>
      <c r="Q131" s="253" t="str">
        <f>IFERROR(IF(P131="未入力あり","",ROUNDDOWN(ROUNDDOWN($H131*$I131,0)*VLOOKUP($G131,【参考】数式用!$A$4:$E$54,3, FALSE),0)),"")</f>
        <v/>
      </c>
      <c r="R131" s="253" t="str">
        <f>IF(AD131="×", 0,IF(P131="未入力あり","",ROUNDDOWN(ROUNDDOWN($H131*$I131,0)*VLOOKUP($G131,【参考】数式用!$A$4:$E$54,4,FALSE),0)))</f>
        <v/>
      </c>
      <c r="S131" s="334" t="str">
        <f>IF(AE131="×", 0,IF(P131="未入力あり","",ROUNDDOWN(ROUNDDOWN($H131*$I131,0)*VLOOKUP($G131,【参考】数式用!$A$4:$E$54,5, FALSE),0)))</f>
        <v/>
      </c>
      <c r="Z131" s="336" t="e">
        <f>IF(#REF!="○", F131, "")</f>
        <v>#REF!</v>
      </c>
      <c r="AA131" s="46" t="e">
        <f>VLOOKUP('別紙様式2-3（個表） '!$G131,【参考】数式用!$P$4:$Q$54,2, FALSE)</f>
        <v>#N/A</v>
      </c>
      <c r="AB131" s="46" t="e">
        <f>VLOOKUP('別紙様式2-3（個表） '!$G131,【参考】数式用!$P$4:$W$54,8, FALSE)</f>
        <v>#N/A</v>
      </c>
      <c r="AC131" s="46" t="e">
        <f>VLOOKUP('別紙様式2-3（個表） '!$G131,【参考】数式用!$P$4:$AD$54,15, FALSE)</f>
        <v>#N/A</v>
      </c>
      <c r="AD131" s="46" t="str">
        <f t="shared" si="17"/>
        <v/>
      </c>
      <c r="AE131" s="46" t="str">
        <f t="shared" si="18"/>
        <v/>
      </c>
      <c r="AF131" s="46" t="str">
        <f t="shared" si="19"/>
        <v/>
      </c>
      <c r="AG131" s="46" t="str">
        <f>IF(G131="", "", VLOOKUP(G131,【参考】数式用!$A$4:$M$54,13,FALSE))</f>
        <v/>
      </c>
      <c r="AH131" s="46" t="str">
        <f t="shared" si="20"/>
        <v>―</v>
      </c>
    </row>
    <row r="132" spans="1:34" ht="45" customHeight="1">
      <c r="A132" s="113">
        <f t="shared" si="21"/>
        <v>118</v>
      </c>
      <c r="B132" s="114" t="str">
        <f>IF(基本情報入力シート!B167="","",基本情報入力シート!B167)</f>
        <v/>
      </c>
      <c r="C132" s="115" t="str">
        <f>IF(基本情報入力シート!L167="","",基本情報入力シート!L167)</f>
        <v/>
      </c>
      <c r="D132" s="115" t="str">
        <f>IF(基本情報入力シート!Q167="","",基本情報入力シート!Q167)</f>
        <v/>
      </c>
      <c r="E132" s="115" t="str">
        <f>IF(基本情報入力シート!V167="","",基本情報入力シート!V167)</f>
        <v/>
      </c>
      <c r="F132" s="115" t="str">
        <f>IF(基本情報入力シート!W167="","",基本情報入力シート!W167)</f>
        <v/>
      </c>
      <c r="G132" s="115" t="str">
        <f>IF(基本情報入力シート!Z167="","",基本情報入力シート!Z167)</f>
        <v/>
      </c>
      <c r="H132" s="211" t="str">
        <f>IF(基本情報入力シート!AD167="","",基本情報入力シート!AD167)</f>
        <v/>
      </c>
      <c r="I132" s="330" t="str">
        <f>IF(基本情報入力シート!AE167="","",基本情報入力シート!AE167)</f>
        <v/>
      </c>
      <c r="J132" s="427"/>
      <c r="K132" s="426"/>
      <c r="L132" s="426"/>
      <c r="M132" s="331" t="str">
        <f>IF(G132="", "", VLOOKUP(AF132,【参考】数式用!$AZ$3:$BA$6, 2, FALSE))</f>
        <v/>
      </c>
      <c r="N132" s="332" t="str">
        <f>IF(G132="","",VLOOKUP(G132,【参考】数式用!$A$4:$L$54,MATCH('別紙様式2-3（個表） '!M132,【参考】数式用!$J$3:$L$3,0)+9,FALSE))</f>
        <v/>
      </c>
      <c r="O132" s="430" t="s">
        <v>197</v>
      </c>
      <c r="P132" s="333" t="str">
        <f t="shared" si="14"/>
        <v>未入力あり</v>
      </c>
      <c r="Q132" s="253" t="str">
        <f>IFERROR(IF(P132="未入力あり","",ROUNDDOWN(ROUNDDOWN($H132*$I132,0)*VLOOKUP($G132,【参考】数式用!$A$4:$E$54,3, FALSE),0)),"")</f>
        <v/>
      </c>
      <c r="R132" s="253" t="str">
        <f>IF(AD132="×", 0,IF(P132="未入力あり","",ROUNDDOWN(ROUNDDOWN($H132*$I132,0)*VLOOKUP($G132,【参考】数式用!$A$4:$E$54,4,FALSE),0)))</f>
        <v/>
      </c>
      <c r="S132" s="334" t="str">
        <f>IF(AE132="×", 0,IF(P132="未入力あり","",ROUNDDOWN(ROUNDDOWN($H132*$I132,0)*VLOOKUP($G132,【参考】数式用!$A$4:$E$54,5, FALSE),0)))</f>
        <v/>
      </c>
      <c r="Z132" s="336" t="e">
        <f>IF(#REF!="○", F132, "")</f>
        <v>#REF!</v>
      </c>
      <c r="AA132" s="46" t="e">
        <f>VLOOKUP('別紙様式2-3（個表） '!$G132,【参考】数式用!$P$4:$Q$54,2, FALSE)</f>
        <v>#N/A</v>
      </c>
      <c r="AB132" s="46" t="e">
        <f>VLOOKUP('別紙様式2-3（個表） '!$G132,【参考】数式用!$P$4:$W$54,8, FALSE)</f>
        <v>#N/A</v>
      </c>
      <c r="AC132" s="46" t="e">
        <f>VLOOKUP('別紙様式2-3（個表） '!$G132,【参考】数式用!$P$4:$AD$54,15, FALSE)</f>
        <v>#N/A</v>
      </c>
      <c r="AD132" s="46" t="str">
        <f t="shared" si="17"/>
        <v/>
      </c>
      <c r="AE132" s="46" t="str">
        <f t="shared" si="18"/>
        <v/>
      </c>
      <c r="AF132" s="46" t="str">
        <f t="shared" si="19"/>
        <v/>
      </c>
      <c r="AG132" s="46" t="str">
        <f>IF(G132="", "", VLOOKUP(G132,【参考】数式用!$A$4:$M$54,13,FALSE))</f>
        <v/>
      </c>
      <c r="AH132" s="46" t="str">
        <f t="shared" si="20"/>
        <v>―</v>
      </c>
    </row>
    <row r="133" spans="1:34" ht="45" customHeight="1">
      <c r="A133" s="113">
        <f t="shared" si="21"/>
        <v>119</v>
      </c>
      <c r="B133" s="114" t="str">
        <f>IF(基本情報入力シート!B168="","",基本情報入力シート!B168)</f>
        <v/>
      </c>
      <c r="C133" s="115" t="str">
        <f>IF(基本情報入力シート!L168="","",基本情報入力シート!L168)</f>
        <v/>
      </c>
      <c r="D133" s="115" t="str">
        <f>IF(基本情報入力シート!Q168="","",基本情報入力シート!Q168)</f>
        <v/>
      </c>
      <c r="E133" s="115" t="str">
        <f>IF(基本情報入力シート!V168="","",基本情報入力シート!V168)</f>
        <v/>
      </c>
      <c r="F133" s="115" t="str">
        <f>IF(基本情報入力シート!W168="","",基本情報入力シート!W168)</f>
        <v/>
      </c>
      <c r="G133" s="115" t="str">
        <f>IF(基本情報入力シート!Z168="","",基本情報入力シート!Z168)</f>
        <v/>
      </c>
      <c r="H133" s="211" t="str">
        <f>IF(基本情報入力シート!AD168="","",基本情報入力シート!AD168)</f>
        <v/>
      </c>
      <c r="I133" s="330" t="str">
        <f>IF(基本情報入力シート!AE168="","",基本情報入力シート!AE168)</f>
        <v/>
      </c>
      <c r="J133" s="427"/>
      <c r="K133" s="426"/>
      <c r="L133" s="426"/>
      <c r="M133" s="331" t="str">
        <f>IF(G133="", "", VLOOKUP(AF133,【参考】数式用!$AZ$3:$BA$6, 2, FALSE))</f>
        <v/>
      </c>
      <c r="N133" s="332" t="str">
        <f>IF(G133="","",VLOOKUP(G133,【参考】数式用!$A$4:$L$54,MATCH('別紙様式2-3（個表） '!M133,【参考】数式用!$J$3:$L$3,0)+9,FALSE))</f>
        <v/>
      </c>
      <c r="O133" s="429" t="s">
        <v>197</v>
      </c>
      <c r="P133" s="333" t="str">
        <f t="shared" si="14"/>
        <v>未入力あり</v>
      </c>
      <c r="Q133" s="253" t="str">
        <f>IFERROR(IF(P133="未入力あり","",ROUNDDOWN(ROUNDDOWN($H133*$I133,0)*VLOOKUP($G133,【参考】数式用!$A$4:$E$54,3, FALSE),0)),"")</f>
        <v/>
      </c>
      <c r="R133" s="253" t="str">
        <f>IF(AD133="×", 0,IF(P133="未入力あり","",ROUNDDOWN(ROUNDDOWN($H133*$I133,0)*VLOOKUP($G133,【参考】数式用!$A$4:$E$54,4,FALSE),0)))</f>
        <v/>
      </c>
      <c r="S133" s="334" t="str">
        <f>IF(AE133="×", 0,IF(P133="未入力あり","",ROUNDDOWN(ROUNDDOWN($H133*$I133,0)*VLOOKUP($G133,【参考】数式用!$A$4:$E$54,5, FALSE),0)))</f>
        <v/>
      </c>
      <c r="Z133" s="336" t="e">
        <f>IF(#REF!="○", F133, "")</f>
        <v>#REF!</v>
      </c>
      <c r="AA133" s="46" t="e">
        <f>VLOOKUP('別紙様式2-3（個表） '!$G133,【参考】数式用!$P$4:$Q$54,2, FALSE)</f>
        <v>#N/A</v>
      </c>
      <c r="AB133" s="46" t="e">
        <f>VLOOKUP('別紙様式2-3（個表） '!$G133,【参考】数式用!$P$4:$W$54,8, FALSE)</f>
        <v>#N/A</v>
      </c>
      <c r="AC133" s="46" t="e">
        <f>VLOOKUP('別紙様式2-3（個表） '!$G133,【参考】数式用!$P$4:$AD$54,15, FALSE)</f>
        <v>#N/A</v>
      </c>
      <c r="AD133" s="46" t="str">
        <f t="shared" si="17"/>
        <v/>
      </c>
      <c r="AE133" s="46" t="str">
        <f t="shared" si="18"/>
        <v/>
      </c>
      <c r="AF133" s="46" t="str">
        <f t="shared" si="19"/>
        <v/>
      </c>
      <c r="AG133" s="46" t="str">
        <f>IF(G133="", "", VLOOKUP(G133,【参考】数式用!$A$4:$M$54,13,FALSE))</f>
        <v/>
      </c>
      <c r="AH133" s="46" t="str">
        <f t="shared" si="20"/>
        <v>―</v>
      </c>
    </row>
    <row r="134" spans="1:34" ht="45" customHeight="1">
      <c r="A134" s="113">
        <f t="shared" si="21"/>
        <v>120</v>
      </c>
      <c r="B134" s="114" t="str">
        <f>IF(基本情報入力シート!B169="","",基本情報入力シート!B169)</f>
        <v/>
      </c>
      <c r="C134" s="115" t="str">
        <f>IF(基本情報入力シート!L169="","",基本情報入力シート!L169)</f>
        <v/>
      </c>
      <c r="D134" s="115" t="str">
        <f>IF(基本情報入力シート!Q169="","",基本情報入力シート!Q169)</f>
        <v/>
      </c>
      <c r="E134" s="115" t="str">
        <f>IF(基本情報入力シート!V169="","",基本情報入力シート!V169)</f>
        <v/>
      </c>
      <c r="F134" s="115" t="str">
        <f>IF(基本情報入力シート!W169="","",基本情報入力シート!W169)</f>
        <v/>
      </c>
      <c r="G134" s="115" t="str">
        <f>IF(基本情報入力シート!Z169="","",基本情報入力シート!Z169)</f>
        <v/>
      </c>
      <c r="H134" s="211" t="str">
        <f>IF(基本情報入力シート!AD169="","",基本情報入力シート!AD169)</f>
        <v/>
      </c>
      <c r="I134" s="330" t="str">
        <f>IF(基本情報入力シート!AE169="","",基本情報入力シート!AE169)</f>
        <v/>
      </c>
      <c r="J134" s="427"/>
      <c r="K134" s="426"/>
      <c r="L134" s="426"/>
      <c r="M134" s="331" t="str">
        <f>IF(G134="", "", VLOOKUP(AF134,【参考】数式用!$AZ$3:$BA$6, 2, FALSE))</f>
        <v/>
      </c>
      <c r="N134" s="332" t="str">
        <f>IF(G134="","",VLOOKUP(G134,【参考】数式用!$A$4:$L$54,MATCH('別紙様式2-3（個表） '!M134,【参考】数式用!$J$3:$L$3,0)+9,FALSE))</f>
        <v/>
      </c>
      <c r="O134" s="430" t="s">
        <v>197</v>
      </c>
      <c r="P134" s="333" t="str">
        <f t="shared" si="14"/>
        <v>未入力あり</v>
      </c>
      <c r="Q134" s="253" t="str">
        <f>IFERROR(IF(P134="未入力あり","",ROUNDDOWN(ROUNDDOWN($H134*$I134,0)*VLOOKUP($G134,【参考】数式用!$A$4:$E$54,3, FALSE),0)),"")</f>
        <v/>
      </c>
      <c r="R134" s="253" t="str">
        <f>IF(AD134="×", 0,IF(P134="未入力あり","",ROUNDDOWN(ROUNDDOWN($H134*$I134,0)*VLOOKUP($G134,【参考】数式用!$A$4:$E$54,4,FALSE),0)))</f>
        <v/>
      </c>
      <c r="S134" s="334" t="str">
        <f>IF(AE134="×", 0,IF(P134="未入力あり","",ROUNDDOWN(ROUNDDOWN($H134*$I134,0)*VLOOKUP($G134,【参考】数式用!$A$4:$E$54,5, FALSE),0)))</f>
        <v/>
      </c>
      <c r="Z134" s="336" t="e">
        <f>IF(#REF!="○", F134, "")</f>
        <v>#REF!</v>
      </c>
      <c r="AA134" s="46" t="e">
        <f>VLOOKUP('別紙様式2-3（個表） '!$G134,【参考】数式用!$P$4:$Q$54,2, FALSE)</f>
        <v>#N/A</v>
      </c>
      <c r="AB134" s="46" t="e">
        <f>VLOOKUP('別紙様式2-3（個表） '!$G134,【参考】数式用!$P$4:$W$54,8, FALSE)</f>
        <v>#N/A</v>
      </c>
      <c r="AC134" s="46" t="e">
        <f>VLOOKUP('別紙様式2-3（個表） '!$G134,【参考】数式用!$P$4:$AD$54,15, FALSE)</f>
        <v>#N/A</v>
      </c>
      <c r="AD134" s="46" t="str">
        <f t="shared" si="17"/>
        <v/>
      </c>
      <c r="AE134" s="46" t="str">
        <f t="shared" si="18"/>
        <v/>
      </c>
      <c r="AF134" s="46" t="str">
        <f t="shared" si="19"/>
        <v/>
      </c>
      <c r="AG134" s="46" t="str">
        <f>IF(G134="", "", VLOOKUP(G134,【参考】数式用!$A$4:$M$54,13,FALSE))</f>
        <v/>
      </c>
      <c r="AH134" s="46" t="str">
        <f t="shared" si="20"/>
        <v>―</v>
      </c>
    </row>
    <row r="135" spans="1:34" ht="45" customHeight="1">
      <c r="A135" s="113">
        <f t="shared" si="21"/>
        <v>121</v>
      </c>
      <c r="B135" s="114" t="str">
        <f>IF(基本情報入力シート!B170="","",基本情報入力シート!B170)</f>
        <v/>
      </c>
      <c r="C135" s="115" t="str">
        <f>IF(基本情報入力シート!L170="","",基本情報入力シート!L170)</f>
        <v/>
      </c>
      <c r="D135" s="115" t="str">
        <f>IF(基本情報入力シート!Q170="","",基本情報入力シート!Q170)</f>
        <v/>
      </c>
      <c r="E135" s="115" t="str">
        <f>IF(基本情報入力シート!V170="","",基本情報入力シート!V170)</f>
        <v/>
      </c>
      <c r="F135" s="115" t="str">
        <f>IF(基本情報入力シート!W170="","",基本情報入力シート!W170)</f>
        <v/>
      </c>
      <c r="G135" s="115" t="str">
        <f>IF(基本情報入力シート!Z170="","",基本情報入力シート!Z170)</f>
        <v/>
      </c>
      <c r="H135" s="211" t="str">
        <f>IF(基本情報入力シート!AD170="","",基本情報入力シート!AD170)</f>
        <v/>
      </c>
      <c r="I135" s="330" t="str">
        <f>IF(基本情報入力シート!AE170="","",基本情報入力シート!AE170)</f>
        <v/>
      </c>
      <c r="J135" s="427"/>
      <c r="K135" s="426"/>
      <c r="L135" s="426"/>
      <c r="M135" s="331" t="str">
        <f>IF(G135="", "", VLOOKUP(AF135,【参考】数式用!$AZ$3:$BA$6, 2, FALSE))</f>
        <v/>
      </c>
      <c r="N135" s="332" t="str">
        <f>IF(G135="","",VLOOKUP(G135,【参考】数式用!$A$4:$L$54,MATCH('別紙様式2-3（個表） '!M135,【参考】数式用!$J$3:$L$3,0)+9,FALSE))</f>
        <v/>
      </c>
      <c r="O135" s="430" t="s">
        <v>197</v>
      </c>
      <c r="P135" s="333" t="str">
        <f t="shared" si="14"/>
        <v>未入力あり</v>
      </c>
      <c r="Q135" s="253" t="str">
        <f>IFERROR(IF(P135="未入力あり","",ROUNDDOWN(ROUNDDOWN($H135*$I135,0)*VLOOKUP($G135,【参考】数式用!$A$4:$E$54,3, FALSE),0)),"")</f>
        <v/>
      </c>
      <c r="R135" s="253" t="str">
        <f>IF(AD135="×", 0,IF(P135="未入力あり","",ROUNDDOWN(ROUNDDOWN($H135*$I135,0)*VLOOKUP($G135,【参考】数式用!$A$4:$E$54,4,FALSE),0)))</f>
        <v/>
      </c>
      <c r="S135" s="334" t="str">
        <f>IF(AE135="×", 0,IF(P135="未入力あり","",ROUNDDOWN(ROUNDDOWN($H135*$I135,0)*VLOOKUP($G135,【参考】数式用!$A$4:$E$54,5, FALSE),0)))</f>
        <v/>
      </c>
      <c r="Z135" s="336" t="e">
        <f>IF(#REF!="○", F135, "")</f>
        <v>#REF!</v>
      </c>
      <c r="AA135" s="46" t="e">
        <f>VLOOKUP('別紙様式2-3（個表） '!$G135,【参考】数式用!$P$4:$Q$54,2, FALSE)</f>
        <v>#N/A</v>
      </c>
      <c r="AB135" s="46" t="e">
        <f>VLOOKUP('別紙様式2-3（個表） '!$G135,【参考】数式用!$P$4:$W$54,8, FALSE)</f>
        <v>#N/A</v>
      </c>
      <c r="AC135" s="46" t="e">
        <f>VLOOKUP('別紙様式2-3（個表） '!$G135,【参考】数式用!$P$4:$AD$54,15, FALSE)</f>
        <v>#N/A</v>
      </c>
      <c r="AD135" s="46" t="str">
        <f t="shared" si="17"/>
        <v/>
      </c>
      <c r="AE135" s="46" t="str">
        <f t="shared" si="18"/>
        <v/>
      </c>
      <c r="AF135" s="46" t="str">
        <f t="shared" si="19"/>
        <v/>
      </c>
      <c r="AG135" s="46" t="str">
        <f>IF(G135="", "", VLOOKUP(G135,【参考】数式用!$A$4:$M$54,13,FALSE))</f>
        <v/>
      </c>
      <c r="AH135" s="46" t="str">
        <f t="shared" si="20"/>
        <v>―</v>
      </c>
    </row>
    <row r="136" spans="1:34" ht="45" customHeight="1">
      <c r="A136" s="113">
        <f t="shared" si="21"/>
        <v>122</v>
      </c>
      <c r="B136" s="114" t="str">
        <f>IF(基本情報入力シート!B171="","",基本情報入力シート!B171)</f>
        <v/>
      </c>
      <c r="C136" s="115" t="str">
        <f>IF(基本情報入力シート!L171="","",基本情報入力シート!L171)</f>
        <v/>
      </c>
      <c r="D136" s="115" t="str">
        <f>IF(基本情報入力シート!Q171="","",基本情報入力シート!Q171)</f>
        <v/>
      </c>
      <c r="E136" s="115" t="str">
        <f>IF(基本情報入力シート!V171="","",基本情報入力シート!V171)</f>
        <v/>
      </c>
      <c r="F136" s="115" t="str">
        <f>IF(基本情報入力シート!W171="","",基本情報入力シート!W171)</f>
        <v/>
      </c>
      <c r="G136" s="115" t="str">
        <f>IF(基本情報入力シート!Z171="","",基本情報入力シート!Z171)</f>
        <v/>
      </c>
      <c r="H136" s="211" t="str">
        <f>IF(基本情報入力シート!AD171="","",基本情報入力シート!AD171)</f>
        <v/>
      </c>
      <c r="I136" s="330" t="str">
        <f>IF(基本情報入力シート!AE171="","",基本情報入力シート!AE171)</f>
        <v/>
      </c>
      <c r="J136" s="427"/>
      <c r="K136" s="428"/>
      <c r="L136" s="426"/>
      <c r="M136" s="331" t="str">
        <f>IF(G136="", "", VLOOKUP(AF136,【参考】数式用!$AZ$3:$BA$6, 2, FALSE))</f>
        <v/>
      </c>
      <c r="N136" s="332" t="str">
        <f>IF(G136="","",VLOOKUP(G136,【参考】数式用!$A$4:$L$54,MATCH('別紙様式2-3（個表） '!M136,【参考】数式用!$J$3:$L$3,0)+9,FALSE))</f>
        <v/>
      </c>
      <c r="O136" s="429" t="s">
        <v>197</v>
      </c>
      <c r="P136" s="333" t="str">
        <f t="shared" si="14"/>
        <v>未入力あり</v>
      </c>
      <c r="Q136" s="253" t="str">
        <f>IFERROR(IF(P136="未入力あり","",ROUNDDOWN(ROUNDDOWN($H136*$I136,0)*VLOOKUP($G136,【参考】数式用!$A$4:$E$54,3, FALSE),0)),"")</f>
        <v/>
      </c>
      <c r="R136" s="253" t="str">
        <f>IF(AD136="×", 0,IF(P136="未入力あり","",ROUNDDOWN(ROUNDDOWN($H136*$I136,0)*VLOOKUP($G136,【参考】数式用!$A$4:$E$54,4,FALSE),0)))</f>
        <v/>
      </c>
      <c r="S136" s="334" t="str">
        <f>IF(AE136="×", 0,IF(P136="未入力あり","",ROUNDDOWN(ROUNDDOWN($H136*$I136,0)*VLOOKUP($G136,【参考】数式用!$A$4:$E$54,5, FALSE),0)))</f>
        <v/>
      </c>
      <c r="Z136" s="336" t="e">
        <f>IF(#REF!="○", F136, "")</f>
        <v>#REF!</v>
      </c>
      <c r="AA136" s="46" t="e">
        <f>VLOOKUP('別紙様式2-3（個表） '!$G136,【参考】数式用!$P$4:$Q$54,2, FALSE)</f>
        <v>#N/A</v>
      </c>
      <c r="AB136" s="46" t="e">
        <f>VLOOKUP('別紙様式2-3（個表） '!$G136,【参考】数式用!$P$4:$W$54,8, FALSE)</f>
        <v>#N/A</v>
      </c>
      <c r="AC136" s="46" t="e">
        <f>VLOOKUP('別紙様式2-3（個表） '!$G136,【参考】数式用!$P$4:$AD$54,15, FALSE)</f>
        <v>#N/A</v>
      </c>
      <c r="AD136" s="46" t="str">
        <f t="shared" si="17"/>
        <v/>
      </c>
      <c r="AE136" s="46" t="str">
        <f t="shared" si="18"/>
        <v/>
      </c>
      <c r="AF136" s="46" t="str">
        <f t="shared" si="19"/>
        <v/>
      </c>
      <c r="AG136" s="46" t="str">
        <f>IF(G136="", "", VLOOKUP(G136,【参考】数式用!$A$4:$M$54,13,FALSE))</f>
        <v/>
      </c>
      <c r="AH136" s="46" t="str">
        <f t="shared" si="20"/>
        <v>―</v>
      </c>
    </row>
    <row r="137" spans="1:34" ht="45" customHeight="1">
      <c r="A137" s="113">
        <f t="shared" si="21"/>
        <v>123</v>
      </c>
      <c r="B137" s="114" t="str">
        <f>IF(基本情報入力シート!B172="","",基本情報入力シート!B172)</f>
        <v/>
      </c>
      <c r="C137" s="115" t="str">
        <f>IF(基本情報入力シート!L172="","",基本情報入力シート!L172)</f>
        <v/>
      </c>
      <c r="D137" s="115" t="str">
        <f>IF(基本情報入力シート!Q172="","",基本情報入力シート!Q172)</f>
        <v/>
      </c>
      <c r="E137" s="115" t="str">
        <f>IF(基本情報入力シート!V172="","",基本情報入力シート!V172)</f>
        <v/>
      </c>
      <c r="F137" s="115" t="str">
        <f>IF(基本情報入力シート!W172="","",基本情報入力シート!W172)</f>
        <v/>
      </c>
      <c r="G137" s="115" t="str">
        <f>IF(基本情報入力シート!Z172="","",基本情報入力シート!Z172)</f>
        <v/>
      </c>
      <c r="H137" s="211" t="str">
        <f>IF(基本情報入力シート!AD172="","",基本情報入力シート!AD172)</f>
        <v/>
      </c>
      <c r="I137" s="330" t="str">
        <f>IF(基本情報入力シート!AE172="","",基本情報入力シート!AE172)</f>
        <v/>
      </c>
      <c r="J137" s="427"/>
      <c r="K137" s="428"/>
      <c r="L137" s="426"/>
      <c r="M137" s="331" t="str">
        <f>IF(G137="", "", VLOOKUP(AF137,【参考】数式用!$AZ$3:$BA$6, 2, FALSE))</f>
        <v/>
      </c>
      <c r="N137" s="332" t="str">
        <f>IF(G137="","",VLOOKUP(G137,【参考】数式用!$A$4:$L$54,MATCH('別紙様式2-3（個表） '!M137,【参考】数式用!$J$3:$L$3,0)+9,FALSE))</f>
        <v/>
      </c>
      <c r="O137" s="430" t="s">
        <v>197</v>
      </c>
      <c r="P137" s="333" t="str">
        <f t="shared" si="14"/>
        <v>未入力あり</v>
      </c>
      <c r="Q137" s="253" t="str">
        <f>IFERROR(IF(P137="未入力あり","",ROUNDDOWN(ROUNDDOWN($H137*$I137,0)*VLOOKUP($G137,【参考】数式用!$A$4:$E$54,3, FALSE),0)),"")</f>
        <v/>
      </c>
      <c r="R137" s="253" t="str">
        <f>IF(AD137="×", 0,IF(P137="未入力あり","",ROUNDDOWN(ROUNDDOWN($H137*$I137,0)*VLOOKUP($G137,【参考】数式用!$A$4:$E$54,4,FALSE),0)))</f>
        <v/>
      </c>
      <c r="S137" s="334" t="str">
        <f>IF(AE137="×", 0,IF(P137="未入力あり","",ROUNDDOWN(ROUNDDOWN($H137*$I137,0)*VLOOKUP($G137,【参考】数式用!$A$4:$E$54,5, FALSE),0)))</f>
        <v/>
      </c>
      <c r="Z137" s="336" t="e">
        <f>IF(#REF!="○", F137, "")</f>
        <v>#REF!</v>
      </c>
      <c r="AA137" s="46" t="e">
        <f>VLOOKUP('別紙様式2-3（個表） '!$G137,【参考】数式用!$P$4:$Q$54,2, FALSE)</f>
        <v>#N/A</v>
      </c>
      <c r="AB137" s="46" t="e">
        <f>VLOOKUP('別紙様式2-3（個表） '!$G137,【参考】数式用!$P$4:$W$54,8, FALSE)</f>
        <v>#N/A</v>
      </c>
      <c r="AC137" s="46" t="e">
        <f>VLOOKUP('別紙様式2-3（個表） '!$G137,【参考】数式用!$P$4:$AD$54,15, FALSE)</f>
        <v>#N/A</v>
      </c>
      <c r="AD137" s="46" t="str">
        <f t="shared" si="17"/>
        <v/>
      </c>
      <c r="AE137" s="46" t="str">
        <f t="shared" si="18"/>
        <v/>
      </c>
      <c r="AF137" s="46" t="str">
        <f t="shared" si="19"/>
        <v/>
      </c>
      <c r="AG137" s="46" t="str">
        <f>IF(G137="", "", VLOOKUP(G137,【参考】数式用!$A$4:$M$54,13,FALSE))</f>
        <v/>
      </c>
      <c r="AH137" s="46" t="str">
        <f t="shared" si="20"/>
        <v>―</v>
      </c>
    </row>
    <row r="138" spans="1:34" ht="45" customHeight="1">
      <c r="A138" s="113">
        <f t="shared" si="21"/>
        <v>124</v>
      </c>
      <c r="B138" s="114" t="str">
        <f>IF(基本情報入力シート!B173="","",基本情報入力シート!B173)</f>
        <v/>
      </c>
      <c r="C138" s="115" t="str">
        <f>IF(基本情報入力シート!L173="","",基本情報入力シート!L173)</f>
        <v/>
      </c>
      <c r="D138" s="115" t="str">
        <f>IF(基本情報入力シート!Q173="","",基本情報入力シート!Q173)</f>
        <v/>
      </c>
      <c r="E138" s="115" t="str">
        <f>IF(基本情報入力シート!V173="","",基本情報入力シート!V173)</f>
        <v/>
      </c>
      <c r="F138" s="115" t="str">
        <f>IF(基本情報入力シート!W173="","",基本情報入力シート!W173)</f>
        <v/>
      </c>
      <c r="G138" s="115" t="str">
        <f>IF(基本情報入力シート!Z173="","",基本情報入力シート!Z173)</f>
        <v/>
      </c>
      <c r="H138" s="211" t="str">
        <f>IF(基本情報入力シート!AD173="","",基本情報入力シート!AD173)</f>
        <v/>
      </c>
      <c r="I138" s="330" t="str">
        <f>IF(基本情報入力シート!AE173="","",基本情報入力シート!AE173)</f>
        <v/>
      </c>
      <c r="J138" s="427"/>
      <c r="K138" s="426"/>
      <c r="L138" s="426"/>
      <c r="M138" s="331" t="str">
        <f>IF(G138="", "", VLOOKUP(AF138,【参考】数式用!$AZ$3:$BA$6, 2, FALSE))</f>
        <v/>
      </c>
      <c r="N138" s="332" t="str">
        <f>IF(G138="","",VLOOKUP(G138,【参考】数式用!$A$4:$L$54,MATCH('別紙様式2-3（個表） '!M138,【参考】数式用!$J$3:$L$3,0)+9,FALSE))</f>
        <v/>
      </c>
      <c r="O138" s="430" t="s">
        <v>197</v>
      </c>
      <c r="P138" s="333" t="str">
        <f t="shared" si="14"/>
        <v>未入力あり</v>
      </c>
      <c r="Q138" s="253" t="str">
        <f>IFERROR(IF(P138="未入力あり","",ROUNDDOWN(ROUNDDOWN($H138*$I138,0)*VLOOKUP($G138,【参考】数式用!$A$4:$E$54,3, FALSE),0)),"")</f>
        <v/>
      </c>
      <c r="R138" s="253" t="str">
        <f>IF(AD138="×", 0,IF(P138="未入力あり","",ROUNDDOWN(ROUNDDOWN($H138*$I138,0)*VLOOKUP($G138,【参考】数式用!$A$4:$E$54,4,FALSE),0)))</f>
        <v/>
      </c>
      <c r="S138" s="334" t="str">
        <f>IF(AE138="×", 0,IF(P138="未入力あり","",ROUNDDOWN(ROUNDDOWN($H138*$I138,0)*VLOOKUP($G138,【参考】数式用!$A$4:$E$54,5, FALSE),0)))</f>
        <v/>
      </c>
      <c r="Z138" s="336" t="e">
        <f>IF(#REF!="○", F138, "")</f>
        <v>#REF!</v>
      </c>
      <c r="AA138" s="46" t="e">
        <f>VLOOKUP('別紙様式2-3（個表） '!$G138,【参考】数式用!$P$4:$Q$54,2, FALSE)</f>
        <v>#N/A</v>
      </c>
      <c r="AB138" s="46" t="e">
        <f>VLOOKUP('別紙様式2-3（個表） '!$G138,【参考】数式用!$P$4:$W$54,8, FALSE)</f>
        <v>#N/A</v>
      </c>
      <c r="AC138" s="46" t="e">
        <f>VLOOKUP('別紙様式2-3（個表） '!$G138,【参考】数式用!$P$4:$AD$54,15, FALSE)</f>
        <v>#N/A</v>
      </c>
      <c r="AD138" s="46" t="str">
        <f t="shared" si="17"/>
        <v/>
      </c>
      <c r="AE138" s="46" t="str">
        <f t="shared" si="18"/>
        <v/>
      </c>
      <c r="AF138" s="46" t="str">
        <f t="shared" si="19"/>
        <v/>
      </c>
      <c r="AG138" s="46" t="str">
        <f>IF(G138="", "", VLOOKUP(G138,【参考】数式用!$A$4:$M$54,13,FALSE))</f>
        <v/>
      </c>
      <c r="AH138" s="46" t="str">
        <f t="shared" si="20"/>
        <v>―</v>
      </c>
    </row>
    <row r="139" spans="1:34" ht="45" customHeight="1">
      <c r="A139" s="113">
        <f t="shared" si="21"/>
        <v>125</v>
      </c>
      <c r="B139" s="114" t="str">
        <f>IF(基本情報入力シート!B174="","",基本情報入力シート!B174)</f>
        <v/>
      </c>
      <c r="C139" s="115" t="str">
        <f>IF(基本情報入力シート!L174="","",基本情報入力シート!L174)</f>
        <v/>
      </c>
      <c r="D139" s="115" t="str">
        <f>IF(基本情報入力シート!Q174="","",基本情報入力シート!Q174)</f>
        <v/>
      </c>
      <c r="E139" s="115" t="str">
        <f>IF(基本情報入力シート!V174="","",基本情報入力シート!V174)</f>
        <v/>
      </c>
      <c r="F139" s="115" t="str">
        <f>IF(基本情報入力シート!W174="","",基本情報入力シート!W174)</f>
        <v/>
      </c>
      <c r="G139" s="115" t="str">
        <f>IF(基本情報入力シート!Z174="","",基本情報入力シート!Z174)</f>
        <v/>
      </c>
      <c r="H139" s="211" t="str">
        <f>IF(基本情報入力シート!AD174="","",基本情報入力シート!AD174)</f>
        <v/>
      </c>
      <c r="I139" s="330" t="str">
        <f>IF(基本情報入力シート!AE174="","",基本情報入力シート!AE174)</f>
        <v/>
      </c>
      <c r="J139" s="427"/>
      <c r="K139" s="426"/>
      <c r="L139" s="426"/>
      <c r="M139" s="331" t="str">
        <f>IF(G139="", "", VLOOKUP(AF139,【参考】数式用!$AZ$3:$BA$6, 2, FALSE))</f>
        <v/>
      </c>
      <c r="N139" s="332" t="str">
        <f>IF(G139="","",VLOOKUP(G139,【参考】数式用!$A$4:$L$54,MATCH('別紙様式2-3（個表） '!M139,【参考】数式用!$J$3:$L$3,0)+9,FALSE))</f>
        <v/>
      </c>
      <c r="O139" s="429" t="s">
        <v>197</v>
      </c>
      <c r="P139" s="333" t="str">
        <f t="shared" si="14"/>
        <v>未入力あり</v>
      </c>
      <c r="Q139" s="253" t="str">
        <f>IFERROR(IF(P139="未入力あり","",ROUNDDOWN(ROUNDDOWN($H139*$I139,0)*VLOOKUP($G139,【参考】数式用!$A$4:$E$54,3, FALSE),0)),"")</f>
        <v/>
      </c>
      <c r="R139" s="253" t="str">
        <f>IF(AD139="×", 0,IF(P139="未入力あり","",ROUNDDOWN(ROUNDDOWN($H139*$I139,0)*VLOOKUP($G139,【参考】数式用!$A$4:$E$54,4,FALSE),0)))</f>
        <v/>
      </c>
      <c r="S139" s="334" t="str">
        <f>IF(AE139="×", 0,IF(P139="未入力あり","",ROUNDDOWN(ROUNDDOWN($H139*$I139,0)*VLOOKUP($G139,【参考】数式用!$A$4:$E$54,5, FALSE),0)))</f>
        <v/>
      </c>
      <c r="Z139" s="336" t="e">
        <f>IF(#REF!="○", F139, "")</f>
        <v>#REF!</v>
      </c>
      <c r="AA139" s="46" t="e">
        <f>VLOOKUP('別紙様式2-3（個表） '!$G139,【参考】数式用!$P$4:$Q$54,2, FALSE)</f>
        <v>#N/A</v>
      </c>
      <c r="AB139" s="46" t="e">
        <f>VLOOKUP('別紙様式2-3（個表） '!$G139,【参考】数式用!$P$4:$W$54,8, FALSE)</f>
        <v>#N/A</v>
      </c>
      <c r="AC139" s="46" t="e">
        <f>VLOOKUP('別紙様式2-3（個表） '!$G139,【参考】数式用!$P$4:$AD$54,15, FALSE)</f>
        <v>#N/A</v>
      </c>
      <c r="AD139" s="46" t="str">
        <f t="shared" si="17"/>
        <v/>
      </c>
      <c r="AE139" s="46" t="str">
        <f t="shared" si="18"/>
        <v/>
      </c>
      <c r="AF139" s="46" t="str">
        <f t="shared" si="19"/>
        <v/>
      </c>
      <c r="AG139" s="46" t="str">
        <f>IF(G139="", "", VLOOKUP(G139,【参考】数式用!$A$4:$M$54,13,FALSE))</f>
        <v/>
      </c>
      <c r="AH139" s="46" t="str">
        <f t="shared" si="20"/>
        <v>―</v>
      </c>
    </row>
    <row r="140" spans="1:34" ht="45" customHeight="1">
      <c r="A140" s="113">
        <f t="shared" si="21"/>
        <v>126</v>
      </c>
      <c r="B140" s="114" t="str">
        <f>IF(基本情報入力シート!B175="","",基本情報入力シート!B175)</f>
        <v/>
      </c>
      <c r="C140" s="115" t="str">
        <f>IF(基本情報入力シート!L175="","",基本情報入力シート!L175)</f>
        <v/>
      </c>
      <c r="D140" s="115" t="str">
        <f>IF(基本情報入力シート!Q175="","",基本情報入力シート!Q175)</f>
        <v/>
      </c>
      <c r="E140" s="115" t="str">
        <f>IF(基本情報入力シート!V175="","",基本情報入力シート!V175)</f>
        <v/>
      </c>
      <c r="F140" s="115" t="str">
        <f>IF(基本情報入力シート!W175="","",基本情報入力シート!W175)</f>
        <v/>
      </c>
      <c r="G140" s="115" t="str">
        <f>IF(基本情報入力シート!Z175="","",基本情報入力シート!Z175)</f>
        <v/>
      </c>
      <c r="H140" s="211" t="str">
        <f>IF(基本情報入力シート!AD175="","",基本情報入力シート!AD175)</f>
        <v/>
      </c>
      <c r="I140" s="330" t="str">
        <f>IF(基本情報入力シート!AE175="","",基本情報入力シート!AE175)</f>
        <v/>
      </c>
      <c r="J140" s="427"/>
      <c r="K140" s="426"/>
      <c r="L140" s="426"/>
      <c r="M140" s="331" t="str">
        <f>IF(G140="", "", VLOOKUP(AF140,【参考】数式用!$AZ$3:$BA$6, 2, FALSE))</f>
        <v/>
      </c>
      <c r="N140" s="332" t="str">
        <f>IF(G140="","",VLOOKUP(G140,【参考】数式用!$A$4:$L$54,MATCH('別紙様式2-3（個表） '!M140,【参考】数式用!$J$3:$L$3,0)+9,FALSE))</f>
        <v/>
      </c>
      <c r="O140" s="430" t="s">
        <v>197</v>
      </c>
      <c r="P140" s="333" t="str">
        <f t="shared" si="14"/>
        <v>未入力あり</v>
      </c>
      <c r="Q140" s="253" t="str">
        <f>IFERROR(IF(P140="未入力あり","",ROUNDDOWN(ROUNDDOWN($H140*$I140,0)*VLOOKUP($G140,【参考】数式用!$A$4:$E$54,3, FALSE),0)),"")</f>
        <v/>
      </c>
      <c r="R140" s="253" t="str">
        <f>IF(AD140="×", 0,IF(P140="未入力あり","",ROUNDDOWN(ROUNDDOWN($H140*$I140,0)*VLOOKUP($G140,【参考】数式用!$A$4:$E$54,4,FALSE),0)))</f>
        <v/>
      </c>
      <c r="S140" s="334" t="str">
        <f>IF(AE140="×", 0,IF(P140="未入力あり","",ROUNDDOWN(ROUNDDOWN($H140*$I140,0)*VLOOKUP($G140,【参考】数式用!$A$4:$E$54,5, FALSE),0)))</f>
        <v/>
      </c>
      <c r="Z140" s="336" t="e">
        <f>IF(#REF!="○", F140, "")</f>
        <v>#REF!</v>
      </c>
      <c r="AA140" s="46" t="e">
        <f>VLOOKUP('別紙様式2-3（個表） '!$G140,【参考】数式用!$P$4:$Q$54,2, FALSE)</f>
        <v>#N/A</v>
      </c>
      <c r="AB140" s="46" t="e">
        <f>VLOOKUP('別紙様式2-3（個表） '!$G140,【参考】数式用!$P$4:$W$54,8, FALSE)</f>
        <v>#N/A</v>
      </c>
      <c r="AC140" s="46" t="e">
        <f>VLOOKUP('別紙様式2-3（個表） '!$G140,【参考】数式用!$P$4:$AD$54,15, FALSE)</f>
        <v>#N/A</v>
      </c>
      <c r="AD140" s="46" t="str">
        <f t="shared" si="17"/>
        <v/>
      </c>
      <c r="AE140" s="46" t="str">
        <f t="shared" si="18"/>
        <v/>
      </c>
      <c r="AF140" s="46" t="str">
        <f t="shared" si="19"/>
        <v/>
      </c>
      <c r="AG140" s="46" t="str">
        <f>IF(G140="", "", VLOOKUP(G140,【参考】数式用!$A$4:$M$54,13,FALSE))</f>
        <v/>
      </c>
      <c r="AH140" s="46" t="str">
        <f t="shared" si="20"/>
        <v>―</v>
      </c>
    </row>
    <row r="141" spans="1:34" ht="45" customHeight="1">
      <c r="A141" s="113">
        <f t="shared" si="21"/>
        <v>127</v>
      </c>
      <c r="B141" s="114" t="str">
        <f>IF(基本情報入力シート!B176="","",基本情報入力シート!B176)</f>
        <v/>
      </c>
      <c r="C141" s="115" t="str">
        <f>IF(基本情報入力シート!L176="","",基本情報入力シート!L176)</f>
        <v/>
      </c>
      <c r="D141" s="115" t="str">
        <f>IF(基本情報入力シート!Q176="","",基本情報入力シート!Q176)</f>
        <v/>
      </c>
      <c r="E141" s="115" t="str">
        <f>IF(基本情報入力シート!V176="","",基本情報入力シート!V176)</f>
        <v/>
      </c>
      <c r="F141" s="115" t="str">
        <f>IF(基本情報入力シート!W176="","",基本情報入力シート!W176)</f>
        <v/>
      </c>
      <c r="G141" s="115" t="str">
        <f>IF(基本情報入力シート!Z176="","",基本情報入力シート!Z176)</f>
        <v/>
      </c>
      <c r="H141" s="211" t="str">
        <f>IF(基本情報入力シート!AD176="","",基本情報入力シート!AD176)</f>
        <v/>
      </c>
      <c r="I141" s="330" t="str">
        <f>IF(基本情報入力シート!AE176="","",基本情報入力シート!AE176)</f>
        <v/>
      </c>
      <c r="J141" s="427"/>
      <c r="K141" s="426"/>
      <c r="L141" s="426"/>
      <c r="M141" s="331" t="str">
        <f>IF(G141="", "", VLOOKUP(AF141,【参考】数式用!$AZ$3:$BA$6, 2, FALSE))</f>
        <v/>
      </c>
      <c r="N141" s="332" t="str">
        <f>IF(G141="","",VLOOKUP(G141,【参考】数式用!$A$4:$L$54,MATCH('別紙様式2-3（個表） '!M141,【参考】数式用!$J$3:$L$3,0)+9,FALSE))</f>
        <v/>
      </c>
      <c r="O141" s="429" t="s">
        <v>197</v>
      </c>
      <c r="P141" s="333" t="str">
        <f t="shared" si="14"/>
        <v>未入力あり</v>
      </c>
      <c r="Q141" s="253" t="str">
        <f>IFERROR(IF(P141="未入力あり","",ROUNDDOWN(ROUNDDOWN($H141*$I141,0)*VLOOKUP($G141,【参考】数式用!$A$4:$E$54,3, FALSE),0)),"")</f>
        <v/>
      </c>
      <c r="R141" s="253" t="str">
        <f>IF(AD141="×", 0,IF(P141="未入力あり","",ROUNDDOWN(ROUNDDOWN($H141*$I141,0)*VLOOKUP($G141,【参考】数式用!$A$4:$E$54,4,FALSE),0)))</f>
        <v/>
      </c>
      <c r="S141" s="334" t="str">
        <f>IF(AE141="×", 0,IF(P141="未入力あり","",ROUNDDOWN(ROUNDDOWN($H141*$I141,0)*VLOOKUP($G141,【参考】数式用!$A$4:$E$54,5, FALSE),0)))</f>
        <v/>
      </c>
      <c r="Z141" s="336" t="e">
        <f>IF(#REF!="○", F141, "")</f>
        <v>#REF!</v>
      </c>
      <c r="AA141" s="46" t="e">
        <f>VLOOKUP('別紙様式2-3（個表） '!$G141,【参考】数式用!$P$4:$Q$54,2, FALSE)</f>
        <v>#N/A</v>
      </c>
      <c r="AB141" s="46" t="e">
        <f>VLOOKUP('別紙様式2-3（個表） '!$G141,【参考】数式用!$P$4:$W$54,8, FALSE)</f>
        <v>#N/A</v>
      </c>
      <c r="AC141" s="46" t="e">
        <f>VLOOKUP('別紙様式2-3（個表） '!$G141,【参考】数式用!$P$4:$AD$54,15, FALSE)</f>
        <v>#N/A</v>
      </c>
      <c r="AD141" s="46" t="str">
        <f t="shared" si="17"/>
        <v/>
      </c>
      <c r="AE141" s="46" t="str">
        <f t="shared" si="18"/>
        <v/>
      </c>
      <c r="AF141" s="46" t="str">
        <f t="shared" si="19"/>
        <v/>
      </c>
      <c r="AG141" s="46" t="str">
        <f>IF(G141="", "", VLOOKUP(G141,【参考】数式用!$A$4:$M$54,13,FALSE))</f>
        <v/>
      </c>
      <c r="AH141" s="46" t="str">
        <f t="shared" si="20"/>
        <v>―</v>
      </c>
    </row>
    <row r="142" spans="1:34" ht="45" customHeight="1">
      <c r="A142" s="113">
        <f t="shared" si="21"/>
        <v>128</v>
      </c>
      <c r="B142" s="114" t="str">
        <f>IF(基本情報入力シート!B177="","",基本情報入力シート!B177)</f>
        <v/>
      </c>
      <c r="C142" s="115" t="str">
        <f>IF(基本情報入力シート!L177="","",基本情報入力シート!L177)</f>
        <v/>
      </c>
      <c r="D142" s="115" t="str">
        <f>IF(基本情報入力シート!Q177="","",基本情報入力シート!Q177)</f>
        <v/>
      </c>
      <c r="E142" s="115" t="str">
        <f>IF(基本情報入力シート!V177="","",基本情報入力シート!V177)</f>
        <v/>
      </c>
      <c r="F142" s="115" t="str">
        <f>IF(基本情報入力シート!W177="","",基本情報入力シート!W177)</f>
        <v/>
      </c>
      <c r="G142" s="115" t="str">
        <f>IF(基本情報入力シート!Z177="","",基本情報入力シート!Z177)</f>
        <v/>
      </c>
      <c r="H142" s="211" t="str">
        <f>IF(基本情報入力シート!AD177="","",基本情報入力シート!AD177)</f>
        <v/>
      </c>
      <c r="I142" s="330" t="str">
        <f>IF(基本情報入力シート!AE177="","",基本情報入力シート!AE177)</f>
        <v/>
      </c>
      <c r="J142" s="427"/>
      <c r="K142" s="428"/>
      <c r="L142" s="426"/>
      <c r="M142" s="331" t="str">
        <f>IF(G142="", "", VLOOKUP(AF142,【参考】数式用!$AZ$3:$BA$6, 2, FALSE))</f>
        <v/>
      </c>
      <c r="N142" s="332" t="str">
        <f>IF(G142="","",VLOOKUP(G142,【参考】数式用!$A$4:$L$54,MATCH('別紙様式2-3（個表） '!M142,【参考】数式用!$J$3:$L$3,0)+9,FALSE))</f>
        <v/>
      </c>
      <c r="O142" s="430" t="s">
        <v>197</v>
      </c>
      <c r="P142" s="333" t="str">
        <f t="shared" si="14"/>
        <v>未入力あり</v>
      </c>
      <c r="Q142" s="253" t="str">
        <f>IFERROR(IF(P142="未入力あり","",ROUNDDOWN(ROUNDDOWN($H142*$I142,0)*VLOOKUP($G142,【参考】数式用!$A$4:$E$54,3, FALSE),0)),"")</f>
        <v/>
      </c>
      <c r="R142" s="253" t="str">
        <f>IF(AD142="×", 0,IF(P142="未入力あり","",ROUNDDOWN(ROUNDDOWN($H142*$I142,0)*VLOOKUP($G142,【参考】数式用!$A$4:$E$54,4,FALSE),0)))</f>
        <v/>
      </c>
      <c r="S142" s="334" t="str">
        <f>IF(AE142="×", 0,IF(P142="未入力あり","",ROUNDDOWN(ROUNDDOWN($H142*$I142,0)*VLOOKUP($G142,【参考】数式用!$A$4:$E$54,5, FALSE),0)))</f>
        <v/>
      </c>
      <c r="Z142" s="336" t="e">
        <f>IF(#REF!="○", F142, "")</f>
        <v>#REF!</v>
      </c>
      <c r="AA142" s="46" t="e">
        <f>VLOOKUP('別紙様式2-3（個表） '!$G142,【参考】数式用!$P$4:$Q$54,2, FALSE)</f>
        <v>#N/A</v>
      </c>
      <c r="AB142" s="46" t="e">
        <f>VLOOKUP('別紙様式2-3（個表） '!$G142,【参考】数式用!$P$4:$W$54,8, FALSE)</f>
        <v>#N/A</v>
      </c>
      <c r="AC142" s="46" t="e">
        <f>VLOOKUP('別紙様式2-3（個表） '!$G142,【参考】数式用!$P$4:$AD$54,15, FALSE)</f>
        <v>#N/A</v>
      </c>
      <c r="AD142" s="46" t="str">
        <f t="shared" si="17"/>
        <v/>
      </c>
      <c r="AE142" s="46" t="str">
        <f t="shared" si="18"/>
        <v/>
      </c>
      <c r="AF142" s="46" t="str">
        <f t="shared" si="19"/>
        <v/>
      </c>
      <c r="AG142" s="46" t="str">
        <f>IF(G142="", "", VLOOKUP(G142,【参考】数式用!$A$4:$M$54,13,FALSE))</f>
        <v/>
      </c>
      <c r="AH142" s="46" t="str">
        <f t="shared" si="20"/>
        <v>―</v>
      </c>
    </row>
    <row r="143" spans="1:34" ht="45" customHeight="1">
      <c r="A143" s="113">
        <f t="shared" si="21"/>
        <v>129</v>
      </c>
      <c r="B143" s="114" t="str">
        <f>IF(基本情報入力シート!B178="","",基本情報入力シート!B178)</f>
        <v/>
      </c>
      <c r="C143" s="115" t="str">
        <f>IF(基本情報入力シート!L178="","",基本情報入力シート!L178)</f>
        <v/>
      </c>
      <c r="D143" s="115" t="str">
        <f>IF(基本情報入力シート!Q178="","",基本情報入力シート!Q178)</f>
        <v/>
      </c>
      <c r="E143" s="115" t="str">
        <f>IF(基本情報入力シート!V178="","",基本情報入力シート!V178)</f>
        <v/>
      </c>
      <c r="F143" s="115" t="str">
        <f>IF(基本情報入力シート!W178="","",基本情報入力シート!W178)</f>
        <v/>
      </c>
      <c r="G143" s="115" t="str">
        <f>IF(基本情報入力シート!Z178="","",基本情報入力シート!Z178)</f>
        <v/>
      </c>
      <c r="H143" s="211" t="str">
        <f>IF(基本情報入力シート!AD178="","",基本情報入力シート!AD178)</f>
        <v/>
      </c>
      <c r="I143" s="330" t="str">
        <f>IF(基本情報入力シート!AE178="","",基本情報入力シート!AE178)</f>
        <v/>
      </c>
      <c r="J143" s="427"/>
      <c r="K143" s="428"/>
      <c r="L143" s="426"/>
      <c r="M143" s="331" t="str">
        <f>IF(G143="", "", VLOOKUP(AF143,【参考】数式用!$AZ$3:$BA$6, 2, FALSE))</f>
        <v/>
      </c>
      <c r="N143" s="332" t="str">
        <f>IF(G143="","",VLOOKUP(G143,【参考】数式用!$A$4:$L$54,MATCH('別紙様式2-3（個表） '!M143,【参考】数式用!$J$3:$L$3,0)+9,FALSE))</f>
        <v/>
      </c>
      <c r="O143" s="430" t="s">
        <v>197</v>
      </c>
      <c r="P143" s="333" t="str">
        <f t="shared" si="14"/>
        <v>未入力あり</v>
      </c>
      <c r="Q143" s="253" t="str">
        <f>IFERROR(IF(P143="未入力あり","",ROUNDDOWN(ROUNDDOWN($H143*$I143,0)*VLOOKUP($G143,【参考】数式用!$A$4:$E$54,3, FALSE),0)),"")</f>
        <v/>
      </c>
      <c r="R143" s="253" t="str">
        <f>IF(AD143="×", 0,IF(P143="未入力あり","",ROUNDDOWN(ROUNDDOWN($H143*$I143,0)*VLOOKUP($G143,【参考】数式用!$A$4:$E$54,4,FALSE),0)))</f>
        <v/>
      </c>
      <c r="S143" s="334" t="str">
        <f>IF(AE143="×", 0,IF(P143="未入力あり","",ROUNDDOWN(ROUNDDOWN($H143*$I143,0)*VLOOKUP($G143,【参考】数式用!$A$4:$E$54,5, FALSE),0)))</f>
        <v/>
      </c>
      <c r="Z143" s="336" t="e">
        <f>IF(#REF!="○", F143, "")</f>
        <v>#REF!</v>
      </c>
      <c r="AA143" s="46" t="e">
        <f>VLOOKUP('別紙様式2-3（個表） '!$G143,【参考】数式用!$P$4:$Q$54,2, FALSE)</f>
        <v>#N/A</v>
      </c>
      <c r="AB143" s="46" t="e">
        <f>VLOOKUP('別紙様式2-3（個表） '!$G143,【参考】数式用!$P$4:$W$54,8, FALSE)</f>
        <v>#N/A</v>
      </c>
      <c r="AC143" s="46" t="e">
        <f>VLOOKUP('別紙様式2-3（個表） '!$G143,【参考】数式用!$P$4:$AD$54,15, FALSE)</f>
        <v>#N/A</v>
      </c>
      <c r="AD143" s="46" t="str">
        <f t="shared" si="17"/>
        <v/>
      </c>
      <c r="AE143" s="46" t="str">
        <f t="shared" si="18"/>
        <v/>
      </c>
      <c r="AF143" s="46" t="str">
        <f t="shared" si="19"/>
        <v/>
      </c>
      <c r="AG143" s="46" t="str">
        <f>IF(G143="", "", VLOOKUP(G143,【参考】数式用!$A$4:$M$54,13,FALSE))</f>
        <v/>
      </c>
      <c r="AH143" s="46" t="str">
        <f t="shared" si="20"/>
        <v>―</v>
      </c>
    </row>
    <row r="144" spans="1:34" ht="45" customHeight="1">
      <c r="A144" s="113">
        <f t="shared" si="21"/>
        <v>130</v>
      </c>
      <c r="B144" s="114" t="str">
        <f>IF(基本情報入力シート!B179="","",基本情報入力シート!B179)</f>
        <v/>
      </c>
      <c r="C144" s="115" t="str">
        <f>IF(基本情報入力シート!L179="","",基本情報入力シート!L179)</f>
        <v/>
      </c>
      <c r="D144" s="115" t="str">
        <f>IF(基本情報入力シート!Q179="","",基本情報入力シート!Q179)</f>
        <v/>
      </c>
      <c r="E144" s="115" t="str">
        <f>IF(基本情報入力シート!V179="","",基本情報入力シート!V179)</f>
        <v/>
      </c>
      <c r="F144" s="115" t="str">
        <f>IF(基本情報入力シート!W179="","",基本情報入力シート!W179)</f>
        <v/>
      </c>
      <c r="G144" s="115" t="str">
        <f>IF(基本情報入力シート!Z179="","",基本情報入力シート!Z179)</f>
        <v/>
      </c>
      <c r="H144" s="211" t="str">
        <f>IF(基本情報入力シート!AD179="","",基本情報入力シート!AD179)</f>
        <v/>
      </c>
      <c r="I144" s="330" t="str">
        <f>IF(基本情報入力シート!AE179="","",基本情報入力シート!AE179)</f>
        <v/>
      </c>
      <c r="J144" s="427"/>
      <c r="K144" s="426"/>
      <c r="L144" s="426"/>
      <c r="M144" s="331" t="str">
        <f>IF(G144="", "", VLOOKUP(AF144,【参考】数式用!$AZ$3:$BA$6, 2, FALSE))</f>
        <v/>
      </c>
      <c r="N144" s="332" t="str">
        <f>IF(G144="","",VLOOKUP(G144,【参考】数式用!$A$4:$L$54,MATCH('別紙様式2-3（個表） '!M144,【参考】数式用!$J$3:$L$3,0)+9,FALSE))</f>
        <v/>
      </c>
      <c r="O144" s="429" t="s">
        <v>197</v>
      </c>
      <c r="P144" s="333" t="str">
        <f t="shared" ref="P144:P207" si="22">IFERROR(ROUNDDOWN(ROUNDDOWN($H144*$I144,0)*$N144,0),"未入力あり")</f>
        <v>未入力あり</v>
      </c>
      <c r="Q144" s="253" t="str">
        <f>IFERROR(IF(P144="未入力あり","",ROUNDDOWN(ROUNDDOWN($H144*$I144,0)*VLOOKUP($G144,【参考】数式用!$A$4:$E$54,3, FALSE),0)),"")</f>
        <v/>
      </c>
      <c r="R144" s="253" t="str">
        <f>IF(AD144="×", 0,IF(P144="未入力あり","",ROUNDDOWN(ROUNDDOWN($H144*$I144,0)*VLOOKUP($G144,【参考】数式用!$A$4:$E$54,4,FALSE),0)))</f>
        <v/>
      </c>
      <c r="S144" s="334" t="str">
        <f>IF(AE144="×", 0,IF(P144="未入力あり","",ROUNDDOWN(ROUNDDOWN($H144*$I144,0)*VLOOKUP($G144,【参考】数式用!$A$4:$E$54,5, FALSE),0)))</f>
        <v/>
      </c>
      <c r="Z144" s="336" t="e">
        <f>IF(#REF!="○", F144, "")</f>
        <v>#REF!</v>
      </c>
      <c r="AA144" s="46" t="e">
        <f>VLOOKUP('別紙様式2-3（個表） '!$G144,【参考】数式用!$P$4:$Q$54,2, FALSE)</f>
        <v>#N/A</v>
      </c>
      <c r="AB144" s="46" t="e">
        <f>VLOOKUP('別紙様式2-3（個表） '!$G144,【参考】数式用!$P$4:$W$54,8, FALSE)</f>
        <v>#N/A</v>
      </c>
      <c r="AC144" s="46" t="e">
        <f>VLOOKUP('別紙様式2-3（個表） '!$G144,【参考】数式用!$P$4:$AD$54,15, FALSE)</f>
        <v>#N/A</v>
      </c>
      <c r="AD144" s="46" t="str">
        <f t="shared" si="17"/>
        <v/>
      </c>
      <c r="AE144" s="46" t="str">
        <f t="shared" si="18"/>
        <v/>
      </c>
      <c r="AF144" s="46" t="str">
        <f t="shared" si="19"/>
        <v/>
      </c>
      <c r="AG144" s="46" t="str">
        <f>IF(G144="", "", VLOOKUP(G144,【参考】数式用!$A$4:$M$54,13,FALSE))</f>
        <v/>
      </c>
      <c r="AH144" s="46" t="str">
        <f t="shared" si="20"/>
        <v>―</v>
      </c>
    </row>
    <row r="145" spans="1:34" ht="45" customHeight="1">
      <c r="A145" s="113">
        <f t="shared" si="21"/>
        <v>131</v>
      </c>
      <c r="B145" s="114" t="str">
        <f>IF(基本情報入力シート!B180="","",基本情報入力シート!B180)</f>
        <v/>
      </c>
      <c r="C145" s="115" t="str">
        <f>IF(基本情報入力シート!L180="","",基本情報入力シート!L180)</f>
        <v/>
      </c>
      <c r="D145" s="115" t="str">
        <f>IF(基本情報入力シート!Q180="","",基本情報入力シート!Q180)</f>
        <v/>
      </c>
      <c r="E145" s="115" t="str">
        <f>IF(基本情報入力シート!V180="","",基本情報入力シート!V180)</f>
        <v/>
      </c>
      <c r="F145" s="115" t="str">
        <f>IF(基本情報入力シート!W180="","",基本情報入力シート!W180)</f>
        <v/>
      </c>
      <c r="G145" s="115" t="str">
        <f>IF(基本情報入力シート!Z180="","",基本情報入力シート!Z180)</f>
        <v/>
      </c>
      <c r="H145" s="211" t="str">
        <f>IF(基本情報入力シート!AD180="","",基本情報入力シート!AD180)</f>
        <v/>
      </c>
      <c r="I145" s="330" t="str">
        <f>IF(基本情報入力シート!AE180="","",基本情報入力シート!AE180)</f>
        <v/>
      </c>
      <c r="J145" s="427"/>
      <c r="K145" s="426"/>
      <c r="L145" s="426"/>
      <c r="M145" s="331" t="str">
        <f>IF(G145="", "", VLOOKUP(AF145,【参考】数式用!$AZ$3:$BA$6, 2, FALSE))</f>
        <v/>
      </c>
      <c r="N145" s="332" t="str">
        <f>IF(G145="","",VLOOKUP(G145,【参考】数式用!$A$4:$L$54,MATCH('別紙様式2-3（個表） '!M145,【参考】数式用!$J$3:$L$3,0)+9,FALSE))</f>
        <v/>
      </c>
      <c r="O145" s="430" t="s">
        <v>197</v>
      </c>
      <c r="P145" s="333" t="str">
        <f t="shared" si="22"/>
        <v>未入力あり</v>
      </c>
      <c r="Q145" s="253" t="str">
        <f>IFERROR(IF(P145="未入力あり","",ROUNDDOWN(ROUNDDOWN($H145*$I145,0)*VLOOKUP($G145,【参考】数式用!$A$4:$E$54,3, FALSE),0)),"")</f>
        <v/>
      </c>
      <c r="R145" s="253" t="str">
        <f>IF(AD145="×", 0,IF(P145="未入力あり","",ROUNDDOWN(ROUNDDOWN($H145*$I145,0)*VLOOKUP($G145,【参考】数式用!$A$4:$E$54,4,FALSE),0)))</f>
        <v/>
      </c>
      <c r="S145" s="334" t="str">
        <f>IF(AE145="×", 0,IF(P145="未入力あり","",ROUNDDOWN(ROUNDDOWN($H145*$I145,0)*VLOOKUP($G145,【参考】数式用!$A$4:$E$54,5, FALSE),0)))</f>
        <v/>
      </c>
      <c r="Z145" s="336" t="e">
        <f>IF(#REF!="○", F145, "")</f>
        <v>#REF!</v>
      </c>
      <c r="AA145" s="46" t="e">
        <f>VLOOKUP('別紙様式2-3（個表） '!$G145,【参考】数式用!$P$4:$Q$54,2, FALSE)</f>
        <v>#N/A</v>
      </c>
      <c r="AB145" s="46" t="e">
        <f>VLOOKUP('別紙様式2-3（個表） '!$G145,【参考】数式用!$P$4:$W$54,8, FALSE)</f>
        <v>#N/A</v>
      </c>
      <c r="AC145" s="46" t="e">
        <f>VLOOKUP('別紙様式2-3（個表） '!$G145,【参考】数式用!$P$4:$AD$54,15, FALSE)</f>
        <v>#N/A</v>
      </c>
      <c r="AD145" s="46" t="str">
        <f t="shared" si="17"/>
        <v/>
      </c>
      <c r="AE145" s="46" t="str">
        <f t="shared" si="18"/>
        <v/>
      </c>
      <c r="AF145" s="46" t="str">
        <f t="shared" si="19"/>
        <v/>
      </c>
      <c r="AG145" s="46" t="str">
        <f>IF(G145="", "", VLOOKUP(G145,【参考】数式用!$A$4:$M$54,13,FALSE))</f>
        <v/>
      </c>
      <c r="AH145" s="46" t="str">
        <f t="shared" si="20"/>
        <v>―</v>
      </c>
    </row>
    <row r="146" spans="1:34" ht="45" customHeight="1">
      <c r="A146" s="113">
        <f t="shared" si="21"/>
        <v>132</v>
      </c>
      <c r="B146" s="114" t="str">
        <f>IF(基本情報入力シート!B181="","",基本情報入力シート!B181)</f>
        <v/>
      </c>
      <c r="C146" s="115" t="str">
        <f>IF(基本情報入力シート!L181="","",基本情報入力シート!L181)</f>
        <v/>
      </c>
      <c r="D146" s="115" t="str">
        <f>IF(基本情報入力シート!Q181="","",基本情報入力シート!Q181)</f>
        <v/>
      </c>
      <c r="E146" s="115" t="str">
        <f>IF(基本情報入力シート!V181="","",基本情報入力シート!V181)</f>
        <v/>
      </c>
      <c r="F146" s="115" t="str">
        <f>IF(基本情報入力シート!W181="","",基本情報入力シート!W181)</f>
        <v/>
      </c>
      <c r="G146" s="115" t="str">
        <f>IF(基本情報入力シート!Z181="","",基本情報入力シート!Z181)</f>
        <v/>
      </c>
      <c r="H146" s="211" t="str">
        <f>IF(基本情報入力シート!AD181="","",基本情報入力シート!AD181)</f>
        <v/>
      </c>
      <c r="I146" s="330" t="str">
        <f>IF(基本情報入力シート!AE181="","",基本情報入力シート!AE181)</f>
        <v/>
      </c>
      <c r="J146" s="427"/>
      <c r="K146" s="426"/>
      <c r="L146" s="426"/>
      <c r="M146" s="331" t="str">
        <f>IF(G146="", "", VLOOKUP(AF146,【参考】数式用!$AZ$3:$BA$6, 2, FALSE))</f>
        <v/>
      </c>
      <c r="N146" s="332" t="str">
        <f>IF(G146="","",VLOOKUP(G146,【参考】数式用!$A$4:$L$54,MATCH('別紙様式2-3（個表） '!M146,【参考】数式用!$J$3:$L$3,0)+9,FALSE))</f>
        <v/>
      </c>
      <c r="O146" s="430" t="s">
        <v>197</v>
      </c>
      <c r="P146" s="333" t="str">
        <f t="shared" si="22"/>
        <v>未入力あり</v>
      </c>
      <c r="Q146" s="253" t="str">
        <f>IFERROR(IF(P146="未入力あり","",ROUNDDOWN(ROUNDDOWN($H146*$I146,0)*VLOOKUP($G146,【参考】数式用!$A$4:$E$54,3, FALSE),0)),"")</f>
        <v/>
      </c>
      <c r="R146" s="253" t="str">
        <f>IF(AD146="×", 0,IF(P146="未入力あり","",ROUNDDOWN(ROUNDDOWN($H146*$I146,0)*VLOOKUP($G146,【参考】数式用!$A$4:$E$54,4,FALSE),0)))</f>
        <v/>
      </c>
      <c r="S146" s="334" t="str">
        <f>IF(AE146="×", 0,IF(P146="未入力あり","",ROUNDDOWN(ROUNDDOWN($H146*$I146,0)*VLOOKUP($G146,【参考】数式用!$A$4:$E$54,5, FALSE),0)))</f>
        <v/>
      </c>
      <c r="Z146" s="336" t="e">
        <f>IF(#REF!="○", F146, "")</f>
        <v>#REF!</v>
      </c>
      <c r="AA146" s="46" t="e">
        <f>VLOOKUP('別紙様式2-3（個表） '!$G146,【参考】数式用!$P$4:$Q$54,2, FALSE)</f>
        <v>#N/A</v>
      </c>
      <c r="AB146" s="46" t="e">
        <f>VLOOKUP('別紙様式2-3（個表） '!$G146,【参考】数式用!$P$4:$W$54,8, FALSE)</f>
        <v>#N/A</v>
      </c>
      <c r="AC146" s="46" t="e">
        <f>VLOOKUP('別紙様式2-3（個表） '!$G146,【参考】数式用!$P$4:$AD$54,15, FALSE)</f>
        <v>#N/A</v>
      </c>
      <c r="AD146" s="46" t="str">
        <f t="shared" si="17"/>
        <v/>
      </c>
      <c r="AE146" s="46" t="str">
        <f t="shared" si="18"/>
        <v/>
      </c>
      <c r="AF146" s="46" t="str">
        <f t="shared" si="19"/>
        <v/>
      </c>
      <c r="AG146" s="46" t="str">
        <f>IF(G146="", "", VLOOKUP(G146,【参考】数式用!$A$4:$M$54,13,FALSE))</f>
        <v/>
      </c>
      <c r="AH146" s="46" t="str">
        <f t="shared" si="20"/>
        <v>―</v>
      </c>
    </row>
    <row r="147" spans="1:34" ht="45" customHeight="1">
      <c r="A147" s="113">
        <f t="shared" si="21"/>
        <v>133</v>
      </c>
      <c r="B147" s="114" t="str">
        <f>IF(基本情報入力シート!B182="","",基本情報入力シート!B182)</f>
        <v/>
      </c>
      <c r="C147" s="115" t="str">
        <f>IF(基本情報入力シート!L182="","",基本情報入力シート!L182)</f>
        <v/>
      </c>
      <c r="D147" s="115" t="str">
        <f>IF(基本情報入力シート!Q182="","",基本情報入力シート!Q182)</f>
        <v/>
      </c>
      <c r="E147" s="115" t="str">
        <f>IF(基本情報入力シート!V182="","",基本情報入力シート!V182)</f>
        <v/>
      </c>
      <c r="F147" s="115" t="str">
        <f>IF(基本情報入力シート!W182="","",基本情報入力シート!W182)</f>
        <v/>
      </c>
      <c r="G147" s="115" t="str">
        <f>IF(基本情報入力シート!Z182="","",基本情報入力シート!Z182)</f>
        <v/>
      </c>
      <c r="H147" s="211" t="str">
        <f>IF(基本情報入力シート!AD182="","",基本情報入力シート!AD182)</f>
        <v/>
      </c>
      <c r="I147" s="330" t="str">
        <f>IF(基本情報入力シート!AE182="","",基本情報入力シート!AE182)</f>
        <v/>
      </c>
      <c r="J147" s="427"/>
      <c r="K147" s="426"/>
      <c r="L147" s="426"/>
      <c r="M147" s="331" t="str">
        <f>IF(G147="", "", VLOOKUP(AF147,【参考】数式用!$AZ$3:$BA$6, 2, FALSE))</f>
        <v/>
      </c>
      <c r="N147" s="332" t="str">
        <f>IF(G147="","",VLOOKUP(G147,【参考】数式用!$A$4:$L$54,MATCH('別紙様式2-3（個表） '!M147,【参考】数式用!$J$3:$L$3,0)+9,FALSE))</f>
        <v/>
      </c>
      <c r="O147" s="429" t="s">
        <v>197</v>
      </c>
      <c r="P147" s="333" t="str">
        <f t="shared" si="22"/>
        <v>未入力あり</v>
      </c>
      <c r="Q147" s="253" t="str">
        <f>IFERROR(IF(P147="未入力あり","",ROUNDDOWN(ROUNDDOWN($H147*$I147,0)*VLOOKUP($G147,【参考】数式用!$A$4:$E$54,3, FALSE),0)),"")</f>
        <v/>
      </c>
      <c r="R147" s="253" t="str">
        <f>IF(AD147="×", 0,IF(P147="未入力あり","",ROUNDDOWN(ROUNDDOWN($H147*$I147,0)*VLOOKUP($G147,【参考】数式用!$A$4:$E$54,4,FALSE),0)))</f>
        <v/>
      </c>
      <c r="S147" s="334" t="str">
        <f>IF(AE147="×", 0,IF(P147="未入力あり","",ROUNDDOWN(ROUNDDOWN($H147*$I147,0)*VLOOKUP($G147,【参考】数式用!$A$4:$E$54,5, FALSE),0)))</f>
        <v/>
      </c>
      <c r="Z147" s="336" t="e">
        <f>IF(#REF!="○", F147, "")</f>
        <v>#REF!</v>
      </c>
      <c r="AA147" s="46" t="e">
        <f>VLOOKUP('別紙様式2-3（個表） '!$G147,【参考】数式用!$P$4:$Q$54,2, FALSE)</f>
        <v>#N/A</v>
      </c>
      <c r="AB147" s="46" t="e">
        <f>VLOOKUP('別紙様式2-3（個表） '!$G147,【参考】数式用!$P$4:$W$54,8, FALSE)</f>
        <v>#N/A</v>
      </c>
      <c r="AC147" s="46" t="e">
        <f>VLOOKUP('別紙様式2-3（個表） '!$G147,【参考】数式用!$P$4:$AD$54,15, FALSE)</f>
        <v>#N/A</v>
      </c>
      <c r="AD147" s="46" t="str">
        <f t="shared" si="17"/>
        <v/>
      </c>
      <c r="AE147" s="46" t="str">
        <f t="shared" si="18"/>
        <v/>
      </c>
      <c r="AF147" s="46" t="str">
        <f t="shared" si="19"/>
        <v/>
      </c>
      <c r="AG147" s="46" t="str">
        <f>IF(G147="", "", VLOOKUP(G147,【参考】数式用!$A$4:$M$54,13,FALSE))</f>
        <v/>
      </c>
      <c r="AH147" s="46" t="str">
        <f t="shared" si="20"/>
        <v>―</v>
      </c>
    </row>
    <row r="148" spans="1:34" ht="45" customHeight="1">
      <c r="A148" s="113">
        <f t="shared" si="21"/>
        <v>134</v>
      </c>
      <c r="B148" s="114" t="str">
        <f>IF(基本情報入力シート!B183="","",基本情報入力シート!B183)</f>
        <v/>
      </c>
      <c r="C148" s="115" t="str">
        <f>IF(基本情報入力シート!L183="","",基本情報入力シート!L183)</f>
        <v/>
      </c>
      <c r="D148" s="115" t="str">
        <f>IF(基本情報入力シート!Q183="","",基本情報入力シート!Q183)</f>
        <v/>
      </c>
      <c r="E148" s="115" t="str">
        <f>IF(基本情報入力シート!V183="","",基本情報入力シート!V183)</f>
        <v/>
      </c>
      <c r="F148" s="115" t="str">
        <f>IF(基本情報入力シート!W183="","",基本情報入力シート!W183)</f>
        <v/>
      </c>
      <c r="G148" s="115" t="str">
        <f>IF(基本情報入力シート!Z183="","",基本情報入力シート!Z183)</f>
        <v/>
      </c>
      <c r="H148" s="211" t="str">
        <f>IF(基本情報入力シート!AD183="","",基本情報入力シート!AD183)</f>
        <v/>
      </c>
      <c r="I148" s="330" t="str">
        <f>IF(基本情報入力シート!AE183="","",基本情報入力シート!AE183)</f>
        <v/>
      </c>
      <c r="J148" s="427"/>
      <c r="K148" s="428"/>
      <c r="L148" s="426"/>
      <c r="M148" s="331" t="str">
        <f>IF(G148="", "", VLOOKUP(AF148,【参考】数式用!$AZ$3:$BA$6, 2, FALSE))</f>
        <v/>
      </c>
      <c r="N148" s="332" t="str">
        <f>IF(G148="","",VLOOKUP(G148,【参考】数式用!$A$4:$L$54,MATCH('別紙様式2-3（個表） '!M148,【参考】数式用!$J$3:$L$3,0)+9,FALSE))</f>
        <v/>
      </c>
      <c r="O148" s="430" t="s">
        <v>197</v>
      </c>
      <c r="P148" s="333" t="str">
        <f t="shared" si="22"/>
        <v>未入力あり</v>
      </c>
      <c r="Q148" s="253" t="str">
        <f>IFERROR(IF(P148="未入力あり","",ROUNDDOWN(ROUNDDOWN($H148*$I148,0)*VLOOKUP($G148,【参考】数式用!$A$4:$E$54,3, FALSE),0)),"")</f>
        <v/>
      </c>
      <c r="R148" s="253" t="str">
        <f>IF(AD148="×", 0,IF(P148="未入力あり","",ROUNDDOWN(ROUNDDOWN($H148*$I148,0)*VLOOKUP($G148,【参考】数式用!$A$4:$E$54,4,FALSE),0)))</f>
        <v/>
      </c>
      <c r="S148" s="334" t="str">
        <f>IF(AE148="×", 0,IF(P148="未入力あり","",ROUNDDOWN(ROUNDDOWN($H148*$I148,0)*VLOOKUP($G148,【参考】数式用!$A$4:$E$54,5, FALSE),0)))</f>
        <v/>
      </c>
      <c r="Z148" s="336" t="e">
        <f>IF(#REF!="○", F148, "")</f>
        <v>#REF!</v>
      </c>
      <c r="AA148" s="46" t="e">
        <f>VLOOKUP('別紙様式2-3（個表） '!$G148,【参考】数式用!$P$4:$Q$54,2, FALSE)</f>
        <v>#N/A</v>
      </c>
      <c r="AB148" s="46" t="e">
        <f>VLOOKUP('別紙様式2-3（個表） '!$G148,【参考】数式用!$P$4:$W$54,8, FALSE)</f>
        <v>#N/A</v>
      </c>
      <c r="AC148" s="46" t="e">
        <f>VLOOKUP('別紙様式2-3（個表） '!$G148,【参考】数式用!$P$4:$AD$54,15, FALSE)</f>
        <v>#N/A</v>
      </c>
      <c r="AD148" s="46" t="str">
        <f t="shared" si="17"/>
        <v/>
      </c>
      <c r="AE148" s="46" t="str">
        <f t="shared" si="18"/>
        <v/>
      </c>
      <c r="AF148" s="46" t="str">
        <f t="shared" si="19"/>
        <v/>
      </c>
      <c r="AG148" s="46" t="str">
        <f>IF(G148="", "", VLOOKUP(G148,【参考】数式用!$A$4:$M$54,13,FALSE))</f>
        <v/>
      </c>
      <c r="AH148" s="46" t="str">
        <f t="shared" si="20"/>
        <v>―</v>
      </c>
    </row>
    <row r="149" spans="1:34" ht="45" customHeight="1">
      <c r="A149" s="113">
        <f t="shared" si="21"/>
        <v>135</v>
      </c>
      <c r="B149" s="114" t="str">
        <f>IF(基本情報入力シート!B184="","",基本情報入力シート!B184)</f>
        <v/>
      </c>
      <c r="C149" s="115" t="str">
        <f>IF(基本情報入力シート!L184="","",基本情報入力シート!L184)</f>
        <v/>
      </c>
      <c r="D149" s="115" t="str">
        <f>IF(基本情報入力シート!Q184="","",基本情報入力シート!Q184)</f>
        <v/>
      </c>
      <c r="E149" s="115" t="str">
        <f>IF(基本情報入力シート!V184="","",基本情報入力シート!V184)</f>
        <v/>
      </c>
      <c r="F149" s="115" t="str">
        <f>IF(基本情報入力シート!W184="","",基本情報入力シート!W184)</f>
        <v/>
      </c>
      <c r="G149" s="115" t="str">
        <f>IF(基本情報入力シート!Z184="","",基本情報入力シート!Z184)</f>
        <v/>
      </c>
      <c r="H149" s="211" t="str">
        <f>IF(基本情報入力シート!AD184="","",基本情報入力シート!AD184)</f>
        <v/>
      </c>
      <c r="I149" s="330" t="str">
        <f>IF(基本情報入力シート!AE184="","",基本情報入力シート!AE184)</f>
        <v/>
      </c>
      <c r="J149" s="427"/>
      <c r="K149" s="428"/>
      <c r="L149" s="426"/>
      <c r="M149" s="331" t="str">
        <f>IF(G149="", "", VLOOKUP(AF149,【参考】数式用!$AZ$3:$BA$6, 2, FALSE))</f>
        <v/>
      </c>
      <c r="N149" s="332" t="str">
        <f>IF(G149="","",VLOOKUP(G149,【参考】数式用!$A$4:$L$54,MATCH('別紙様式2-3（個表） '!M149,【参考】数式用!$J$3:$L$3,0)+9,FALSE))</f>
        <v/>
      </c>
      <c r="O149" s="430" t="s">
        <v>197</v>
      </c>
      <c r="P149" s="333" t="str">
        <f t="shared" si="22"/>
        <v>未入力あり</v>
      </c>
      <c r="Q149" s="253" t="str">
        <f>IFERROR(IF(P149="未入力あり","",ROUNDDOWN(ROUNDDOWN($H149*$I149,0)*VLOOKUP($G149,【参考】数式用!$A$4:$E$54,3, FALSE),0)),"")</f>
        <v/>
      </c>
      <c r="R149" s="253" t="str">
        <f>IF(AD149="×", 0,IF(P149="未入力あり","",ROUNDDOWN(ROUNDDOWN($H149*$I149,0)*VLOOKUP($G149,【参考】数式用!$A$4:$E$54,4,FALSE),0)))</f>
        <v/>
      </c>
      <c r="S149" s="334" t="str">
        <f>IF(AE149="×", 0,IF(P149="未入力あり","",ROUNDDOWN(ROUNDDOWN($H149*$I149,0)*VLOOKUP($G149,【参考】数式用!$A$4:$E$54,5, FALSE),0)))</f>
        <v/>
      </c>
      <c r="Z149" s="336" t="e">
        <f>IF(#REF!="○", F149, "")</f>
        <v>#REF!</v>
      </c>
      <c r="AA149" s="46" t="e">
        <f>VLOOKUP('別紙様式2-3（個表） '!$G149,【参考】数式用!$P$4:$Q$54,2, FALSE)</f>
        <v>#N/A</v>
      </c>
      <c r="AB149" s="46" t="e">
        <f>VLOOKUP('別紙様式2-3（個表） '!$G149,【参考】数式用!$P$4:$W$54,8, FALSE)</f>
        <v>#N/A</v>
      </c>
      <c r="AC149" s="46" t="e">
        <f>VLOOKUP('別紙様式2-3（個表） '!$G149,【参考】数式用!$P$4:$AD$54,15, FALSE)</f>
        <v>#N/A</v>
      </c>
      <c r="AD149" s="46" t="str">
        <f t="shared" si="17"/>
        <v/>
      </c>
      <c r="AE149" s="46" t="str">
        <f t="shared" si="18"/>
        <v/>
      </c>
      <c r="AF149" s="46" t="str">
        <f t="shared" si="19"/>
        <v/>
      </c>
      <c r="AG149" s="46" t="str">
        <f>IF(G149="", "", VLOOKUP(G149,【参考】数式用!$A$4:$M$54,13,FALSE))</f>
        <v/>
      </c>
      <c r="AH149" s="46" t="str">
        <f t="shared" si="20"/>
        <v>―</v>
      </c>
    </row>
    <row r="150" spans="1:34" ht="45" customHeight="1">
      <c r="A150" s="113">
        <f t="shared" si="21"/>
        <v>136</v>
      </c>
      <c r="B150" s="114" t="str">
        <f>IF(基本情報入力シート!B185="","",基本情報入力シート!B185)</f>
        <v/>
      </c>
      <c r="C150" s="115" t="str">
        <f>IF(基本情報入力シート!L185="","",基本情報入力シート!L185)</f>
        <v/>
      </c>
      <c r="D150" s="115" t="str">
        <f>IF(基本情報入力シート!Q185="","",基本情報入力シート!Q185)</f>
        <v/>
      </c>
      <c r="E150" s="115" t="str">
        <f>IF(基本情報入力シート!V185="","",基本情報入力シート!V185)</f>
        <v/>
      </c>
      <c r="F150" s="115" t="str">
        <f>IF(基本情報入力シート!W185="","",基本情報入力シート!W185)</f>
        <v/>
      </c>
      <c r="G150" s="115" t="str">
        <f>IF(基本情報入力シート!Z185="","",基本情報入力シート!Z185)</f>
        <v/>
      </c>
      <c r="H150" s="211" t="str">
        <f>IF(基本情報入力シート!AD185="","",基本情報入力シート!AD185)</f>
        <v/>
      </c>
      <c r="I150" s="330" t="str">
        <f>IF(基本情報入力シート!AE185="","",基本情報入力シート!AE185)</f>
        <v/>
      </c>
      <c r="J150" s="427"/>
      <c r="K150" s="426"/>
      <c r="L150" s="426"/>
      <c r="M150" s="331" t="str">
        <f>IF(G150="", "", VLOOKUP(AF150,【参考】数式用!$AZ$3:$BA$6, 2, FALSE))</f>
        <v/>
      </c>
      <c r="N150" s="332" t="str">
        <f>IF(G150="","",VLOOKUP(G150,【参考】数式用!$A$4:$L$54,MATCH('別紙様式2-3（個表） '!M150,【参考】数式用!$J$3:$L$3,0)+9,FALSE))</f>
        <v/>
      </c>
      <c r="O150" s="429" t="s">
        <v>197</v>
      </c>
      <c r="P150" s="333" t="str">
        <f t="shared" si="22"/>
        <v>未入力あり</v>
      </c>
      <c r="Q150" s="253" t="str">
        <f>IFERROR(IF(P150="未入力あり","",ROUNDDOWN(ROUNDDOWN($H150*$I150,0)*VLOOKUP($G150,【参考】数式用!$A$4:$E$54,3, FALSE),0)),"")</f>
        <v/>
      </c>
      <c r="R150" s="253" t="str">
        <f>IF(AD150="×", 0,IF(P150="未入力あり","",ROUNDDOWN(ROUNDDOWN($H150*$I150,0)*VLOOKUP($G150,【参考】数式用!$A$4:$E$54,4,FALSE),0)))</f>
        <v/>
      </c>
      <c r="S150" s="334" t="str">
        <f>IF(AE150="×", 0,IF(P150="未入力あり","",ROUNDDOWN(ROUNDDOWN($H150*$I150,0)*VLOOKUP($G150,【参考】数式用!$A$4:$E$54,5, FALSE),0)))</f>
        <v/>
      </c>
      <c r="Z150" s="336" t="e">
        <f>IF(#REF!="○", F150, "")</f>
        <v>#REF!</v>
      </c>
      <c r="AA150" s="46" t="e">
        <f>VLOOKUP('別紙様式2-3（個表） '!$G150,【参考】数式用!$P$4:$Q$54,2, FALSE)</f>
        <v>#N/A</v>
      </c>
      <c r="AB150" s="46" t="e">
        <f>VLOOKUP('別紙様式2-3（個表） '!$G150,【参考】数式用!$P$4:$W$54,8, FALSE)</f>
        <v>#N/A</v>
      </c>
      <c r="AC150" s="46" t="e">
        <f>VLOOKUP('別紙様式2-3（個表） '!$G150,【参考】数式用!$P$4:$AD$54,15, FALSE)</f>
        <v>#N/A</v>
      </c>
      <c r="AD150" s="46" t="str">
        <f t="shared" si="17"/>
        <v/>
      </c>
      <c r="AE150" s="46" t="str">
        <f t="shared" si="18"/>
        <v/>
      </c>
      <c r="AF150" s="46" t="str">
        <f t="shared" si="19"/>
        <v/>
      </c>
      <c r="AG150" s="46" t="str">
        <f>IF(G150="", "", VLOOKUP(G150,【参考】数式用!$A$4:$M$54,13,FALSE))</f>
        <v/>
      </c>
      <c r="AH150" s="46" t="str">
        <f t="shared" si="20"/>
        <v>―</v>
      </c>
    </row>
    <row r="151" spans="1:34" ht="45" customHeight="1">
      <c r="A151" s="113">
        <f t="shared" si="21"/>
        <v>137</v>
      </c>
      <c r="B151" s="114" t="str">
        <f>IF(基本情報入力シート!B186="","",基本情報入力シート!B186)</f>
        <v/>
      </c>
      <c r="C151" s="115" t="str">
        <f>IF(基本情報入力シート!L186="","",基本情報入力シート!L186)</f>
        <v/>
      </c>
      <c r="D151" s="115" t="str">
        <f>IF(基本情報入力シート!Q186="","",基本情報入力シート!Q186)</f>
        <v/>
      </c>
      <c r="E151" s="115" t="str">
        <f>IF(基本情報入力シート!V186="","",基本情報入力シート!V186)</f>
        <v/>
      </c>
      <c r="F151" s="115" t="str">
        <f>IF(基本情報入力シート!W186="","",基本情報入力シート!W186)</f>
        <v/>
      </c>
      <c r="G151" s="115" t="str">
        <f>IF(基本情報入力シート!Z186="","",基本情報入力シート!Z186)</f>
        <v/>
      </c>
      <c r="H151" s="211" t="str">
        <f>IF(基本情報入力シート!AD186="","",基本情報入力シート!AD186)</f>
        <v/>
      </c>
      <c r="I151" s="330" t="str">
        <f>IF(基本情報入力シート!AE186="","",基本情報入力シート!AE186)</f>
        <v/>
      </c>
      <c r="J151" s="427"/>
      <c r="K151" s="426"/>
      <c r="L151" s="426"/>
      <c r="M151" s="331" t="str">
        <f>IF(G151="", "", VLOOKUP(AF151,【参考】数式用!$AZ$3:$BA$6, 2, FALSE))</f>
        <v/>
      </c>
      <c r="N151" s="332" t="str">
        <f>IF(G151="","",VLOOKUP(G151,【参考】数式用!$A$4:$L$54,MATCH('別紙様式2-3（個表） '!M151,【参考】数式用!$J$3:$L$3,0)+9,FALSE))</f>
        <v/>
      </c>
      <c r="O151" s="430" t="s">
        <v>197</v>
      </c>
      <c r="P151" s="333" t="str">
        <f t="shared" si="22"/>
        <v>未入力あり</v>
      </c>
      <c r="Q151" s="253" t="str">
        <f>IFERROR(IF(P151="未入力あり","",ROUNDDOWN(ROUNDDOWN($H151*$I151,0)*VLOOKUP($G151,【参考】数式用!$A$4:$E$54,3, FALSE),0)),"")</f>
        <v/>
      </c>
      <c r="R151" s="253" t="str">
        <f>IF(AD151="×", 0,IF(P151="未入力あり","",ROUNDDOWN(ROUNDDOWN($H151*$I151,0)*VLOOKUP($G151,【参考】数式用!$A$4:$E$54,4,FALSE),0)))</f>
        <v/>
      </c>
      <c r="S151" s="334" t="str">
        <f>IF(AE151="×", 0,IF(P151="未入力あり","",ROUNDDOWN(ROUNDDOWN($H151*$I151,0)*VLOOKUP($G151,【参考】数式用!$A$4:$E$54,5, FALSE),0)))</f>
        <v/>
      </c>
      <c r="Z151" s="336" t="e">
        <f>IF(#REF!="○", F151, "")</f>
        <v>#REF!</v>
      </c>
      <c r="AA151" s="46" t="e">
        <f>VLOOKUP('別紙様式2-3（個表） '!$G151,【参考】数式用!$P$4:$Q$54,2, FALSE)</f>
        <v>#N/A</v>
      </c>
      <c r="AB151" s="46" t="e">
        <f>VLOOKUP('別紙様式2-3（個表） '!$G151,【参考】数式用!$P$4:$W$54,8, FALSE)</f>
        <v>#N/A</v>
      </c>
      <c r="AC151" s="46" t="e">
        <f>VLOOKUP('別紙様式2-3（個表） '!$G151,【参考】数式用!$P$4:$AD$54,15, FALSE)</f>
        <v>#N/A</v>
      </c>
      <c r="AD151" s="46" t="str">
        <f t="shared" si="17"/>
        <v/>
      </c>
      <c r="AE151" s="46" t="str">
        <f t="shared" si="18"/>
        <v/>
      </c>
      <c r="AF151" s="46" t="str">
        <f t="shared" si="19"/>
        <v/>
      </c>
      <c r="AG151" s="46" t="str">
        <f>IF(G151="", "", VLOOKUP(G151,【参考】数式用!$A$4:$M$54,13,FALSE))</f>
        <v/>
      </c>
      <c r="AH151" s="46" t="str">
        <f t="shared" si="20"/>
        <v>―</v>
      </c>
    </row>
    <row r="152" spans="1:34" ht="45" customHeight="1">
      <c r="A152" s="113">
        <f t="shared" si="21"/>
        <v>138</v>
      </c>
      <c r="B152" s="114" t="str">
        <f>IF(基本情報入力シート!B187="","",基本情報入力シート!B187)</f>
        <v/>
      </c>
      <c r="C152" s="115" t="str">
        <f>IF(基本情報入力シート!L187="","",基本情報入力シート!L187)</f>
        <v/>
      </c>
      <c r="D152" s="115" t="str">
        <f>IF(基本情報入力シート!Q187="","",基本情報入力シート!Q187)</f>
        <v/>
      </c>
      <c r="E152" s="115" t="str">
        <f>IF(基本情報入力シート!V187="","",基本情報入力シート!V187)</f>
        <v/>
      </c>
      <c r="F152" s="115" t="str">
        <f>IF(基本情報入力シート!W187="","",基本情報入力シート!W187)</f>
        <v/>
      </c>
      <c r="G152" s="115" t="str">
        <f>IF(基本情報入力シート!Z187="","",基本情報入力シート!Z187)</f>
        <v/>
      </c>
      <c r="H152" s="211" t="str">
        <f>IF(基本情報入力シート!AD187="","",基本情報入力シート!AD187)</f>
        <v/>
      </c>
      <c r="I152" s="330" t="str">
        <f>IF(基本情報入力シート!AE187="","",基本情報入力シート!AE187)</f>
        <v/>
      </c>
      <c r="J152" s="427"/>
      <c r="K152" s="426"/>
      <c r="L152" s="426"/>
      <c r="M152" s="331" t="str">
        <f>IF(G152="", "", VLOOKUP(AF152,【参考】数式用!$AZ$3:$BA$6, 2, FALSE))</f>
        <v/>
      </c>
      <c r="N152" s="332" t="str">
        <f>IF(G152="","",VLOOKUP(G152,【参考】数式用!$A$4:$L$54,MATCH('別紙様式2-3（個表） '!M152,【参考】数式用!$J$3:$L$3,0)+9,FALSE))</f>
        <v/>
      </c>
      <c r="O152" s="430" t="s">
        <v>197</v>
      </c>
      <c r="P152" s="333" t="str">
        <f t="shared" si="22"/>
        <v>未入力あり</v>
      </c>
      <c r="Q152" s="253" t="str">
        <f>IFERROR(IF(P152="未入力あり","",ROUNDDOWN(ROUNDDOWN($H152*$I152,0)*VLOOKUP($G152,【参考】数式用!$A$4:$E$54,3, FALSE),0)),"")</f>
        <v/>
      </c>
      <c r="R152" s="253" t="str">
        <f>IF(AD152="×", 0,IF(P152="未入力あり","",ROUNDDOWN(ROUNDDOWN($H152*$I152,0)*VLOOKUP($G152,【参考】数式用!$A$4:$E$54,4,FALSE),0)))</f>
        <v/>
      </c>
      <c r="S152" s="334" t="str">
        <f>IF(AE152="×", 0,IF(P152="未入力あり","",ROUNDDOWN(ROUNDDOWN($H152*$I152,0)*VLOOKUP($G152,【参考】数式用!$A$4:$E$54,5, FALSE),0)))</f>
        <v/>
      </c>
      <c r="Z152" s="336" t="e">
        <f>IF(#REF!="○", F152, "")</f>
        <v>#REF!</v>
      </c>
      <c r="AA152" s="46" t="e">
        <f>VLOOKUP('別紙様式2-3（個表） '!$G152,【参考】数式用!$P$4:$Q$54,2, FALSE)</f>
        <v>#N/A</v>
      </c>
      <c r="AB152" s="46" t="e">
        <f>VLOOKUP('別紙様式2-3（個表） '!$G152,【参考】数式用!$P$4:$W$54,8, FALSE)</f>
        <v>#N/A</v>
      </c>
      <c r="AC152" s="46" t="e">
        <f>VLOOKUP('別紙様式2-3（個表） '!$G152,【参考】数式用!$P$4:$AD$54,15, FALSE)</f>
        <v>#N/A</v>
      </c>
      <c r="AD152" s="46" t="str">
        <f t="shared" si="17"/>
        <v/>
      </c>
      <c r="AE152" s="46" t="str">
        <f t="shared" si="18"/>
        <v/>
      </c>
      <c r="AF152" s="46" t="str">
        <f t="shared" si="19"/>
        <v/>
      </c>
      <c r="AG152" s="46" t="str">
        <f>IF(G152="", "", VLOOKUP(G152,【参考】数式用!$A$4:$M$54,13,FALSE))</f>
        <v/>
      </c>
      <c r="AH152" s="46" t="str">
        <f t="shared" si="20"/>
        <v>―</v>
      </c>
    </row>
    <row r="153" spans="1:34" ht="45" customHeight="1">
      <c r="A153" s="113">
        <f t="shared" si="21"/>
        <v>139</v>
      </c>
      <c r="B153" s="114" t="str">
        <f>IF(基本情報入力シート!B188="","",基本情報入力シート!B188)</f>
        <v/>
      </c>
      <c r="C153" s="115" t="str">
        <f>IF(基本情報入力シート!L188="","",基本情報入力シート!L188)</f>
        <v/>
      </c>
      <c r="D153" s="115" t="str">
        <f>IF(基本情報入力シート!Q188="","",基本情報入力シート!Q188)</f>
        <v/>
      </c>
      <c r="E153" s="115" t="str">
        <f>IF(基本情報入力シート!V188="","",基本情報入力シート!V188)</f>
        <v/>
      </c>
      <c r="F153" s="115" t="str">
        <f>IF(基本情報入力シート!W188="","",基本情報入力シート!W188)</f>
        <v/>
      </c>
      <c r="G153" s="115" t="str">
        <f>IF(基本情報入力シート!Z188="","",基本情報入力シート!Z188)</f>
        <v/>
      </c>
      <c r="H153" s="211" t="str">
        <f>IF(基本情報入力シート!AD188="","",基本情報入力シート!AD188)</f>
        <v/>
      </c>
      <c r="I153" s="330" t="str">
        <f>IF(基本情報入力シート!AE188="","",基本情報入力シート!AE188)</f>
        <v/>
      </c>
      <c r="J153" s="427"/>
      <c r="K153" s="426"/>
      <c r="L153" s="426"/>
      <c r="M153" s="331" t="str">
        <f>IF(G153="", "", VLOOKUP(AF153,【参考】数式用!$AZ$3:$BA$6, 2, FALSE))</f>
        <v/>
      </c>
      <c r="N153" s="332" t="str">
        <f>IF(G153="","",VLOOKUP(G153,【参考】数式用!$A$4:$L$54,MATCH('別紙様式2-3（個表） '!M153,【参考】数式用!$J$3:$L$3,0)+9,FALSE))</f>
        <v/>
      </c>
      <c r="O153" s="429" t="s">
        <v>197</v>
      </c>
      <c r="P153" s="333" t="str">
        <f t="shared" si="22"/>
        <v>未入力あり</v>
      </c>
      <c r="Q153" s="253" t="str">
        <f>IFERROR(IF(P153="未入力あり","",ROUNDDOWN(ROUNDDOWN($H153*$I153,0)*VLOOKUP($G153,【参考】数式用!$A$4:$E$54,3, FALSE),0)),"")</f>
        <v/>
      </c>
      <c r="R153" s="253" t="str">
        <f>IF(AD153="×", 0,IF(P153="未入力あり","",ROUNDDOWN(ROUNDDOWN($H153*$I153,0)*VLOOKUP($G153,【参考】数式用!$A$4:$E$54,4,FALSE),0)))</f>
        <v/>
      </c>
      <c r="S153" s="334" t="str">
        <f>IF(AE153="×", 0,IF(P153="未入力あり","",ROUNDDOWN(ROUNDDOWN($H153*$I153,0)*VLOOKUP($G153,【参考】数式用!$A$4:$E$54,5, FALSE),0)))</f>
        <v/>
      </c>
      <c r="Z153" s="336" t="e">
        <f>IF(#REF!="○", F153, "")</f>
        <v>#REF!</v>
      </c>
      <c r="AA153" s="46" t="e">
        <f>VLOOKUP('別紙様式2-3（個表） '!$G153,【参考】数式用!$P$4:$Q$54,2, FALSE)</f>
        <v>#N/A</v>
      </c>
      <c r="AB153" s="46" t="e">
        <f>VLOOKUP('別紙様式2-3（個表） '!$G153,【参考】数式用!$P$4:$W$54,8, FALSE)</f>
        <v>#N/A</v>
      </c>
      <c r="AC153" s="46" t="e">
        <f>VLOOKUP('別紙様式2-3（個表） '!$G153,【参考】数式用!$P$4:$AD$54,15, FALSE)</f>
        <v>#N/A</v>
      </c>
      <c r="AD153" s="46" t="str">
        <f t="shared" si="17"/>
        <v/>
      </c>
      <c r="AE153" s="46" t="str">
        <f t="shared" si="18"/>
        <v/>
      </c>
      <c r="AF153" s="46" t="str">
        <f t="shared" si="19"/>
        <v/>
      </c>
      <c r="AG153" s="46" t="str">
        <f>IF(G153="", "", VLOOKUP(G153,【参考】数式用!$A$4:$M$54,13,FALSE))</f>
        <v/>
      </c>
      <c r="AH153" s="46" t="str">
        <f t="shared" si="20"/>
        <v>―</v>
      </c>
    </row>
    <row r="154" spans="1:34" ht="45" customHeight="1">
      <c r="A154" s="113">
        <f t="shared" si="21"/>
        <v>140</v>
      </c>
      <c r="B154" s="114" t="str">
        <f>IF(基本情報入力シート!B189="","",基本情報入力シート!B189)</f>
        <v/>
      </c>
      <c r="C154" s="115" t="str">
        <f>IF(基本情報入力シート!L189="","",基本情報入力シート!L189)</f>
        <v/>
      </c>
      <c r="D154" s="115" t="str">
        <f>IF(基本情報入力シート!Q189="","",基本情報入力シート!Q189)</f>
        <v/>
      </c>
      <c r="E154" s="115" t="str">
        <f>IF(基本情報入力シート!V189="","",基本情報入力シート!V189)</f>
        <v/>
      </c>
      <c r="F154" s="115" t="str">
        <f>IF(基本情報入力シート!W189="","",基本情報入力シート!W189)</f>
        <v/>
      </c>
      <c r="G154" s="115" t="str">
        <f>IF(基本情報入力シート!Z189="","",基本情報入力シート!Z189)</f>
        <v/>
      </c>
      <c r="H154" s="211" t="str">
        <f>IF(基本情報入力シート!AD189="","",基本情報入力シート!AD189)</f>
        <v/>
      </c>
      <c r="I154" s="330" t="str">
        <f>IF(基本情報入力シート!AE189="","",基本情報入力シート!AE189)</f>
        <v/>
      </c>
      <c r="J154" s="427"/>
      <c r="K154" s="426"/>
      <c r="L154" s="426"/>
      <c r="M154" s="331" t="str">
        <f>IF(G154="", "", VLOOKUP(AF154,【参考】数式用!$AZ$3:$BA$6, 2, FALSE))</f>
        <v/>
      </c>
      <c r="N154" s="332" t="str">
        <f>IF(G154="","",VLOOKUP(G154,【参考】数式用!$A$4:$L$54,MATCH('別紙様式2-3（個表） '!M154,【参考】数式用!$J$3:$L$3,0)+9,FALSE))</f>
        <v/>
      </c>
      <c r="O154" s="430" t="s">
        <v>197</v>
      </c>
      <c r="P154" s="333" t="str">
        <f t="shared" si="22"/>
        <v>未入力あり</v>
      </c>
      <c r="Q154" s="253" t="str">
        <f>IFERROR(IF(P154="未入力あり","",ROUNDDOWN(ROUNDDOWN($H154*$I154,0)*VLOOKUP($G154,【参考】数式用!$A$4:$E$54,3, FALSE),0)),"")</f>
        <v/>
      </c>
      <c r="R154" s="253" t="str">
        <f>IF(AD154="×", 0,IF(P154="未入力あり","",ROUNDDOWN(ROUNDDOWN($H154*$I154,0)*VLOOKUP($G154,【参考】数式用!$A$4:$E$54,4,FALSE),0)))</f>
        <v/>
      </c>
      <c r="S154" s="334" t="str">
        <f>IF(AE154="×", 0,IF(P154="未入力あり","",ROUNDDOWN(ROUNDDOWN($H154*$I154,0)*VLOOKUP($G154,【参考】数式用!$A$4:$E$54,5, FALSE),0)))</f>
        <v/>
      </c>
      <c r="Z154" s="336" t="e">
        <f>IF(#REF!="○", F154, "")</f>
        <v>#REF!</v>
      </c>
      <c r="AA154" s="46" t="e">
        <f>VLOOKUP('別紙様式2-3（個表） '!$G154,【参考】数式用!$P$4:$Q$54,2, FALSE)</f>
        <v>#N/A</v>
      </c>
      <c r="AB154" s="46" t="e">
        <f>VLOOKUP('別紙様式2-3（個表） '!$G154,【参考】数式用!$P$4:$W$54,8, FALSE)</f>
        <v>#N/A</v>
      </c>
      <c r="AC154" s="46" t="e">
        <f>VLOOKUP('別紙様式2-3（個表） '!$G154,【参考】数式用!$P$4:$AD$54,15, FALSE)</f>
        <v>#N/A</v>
      </c>
      <c r="AD154" s="46" t="str">
        <f t="shared" si="17"/>
        <v/>
      </c>
      <c r="AE154" s="46" t="str">
        <f t="shared" si="18"/>
        <v/>
      </c>
      <c r="AF154" s="46" t="str">
        <f t="shared" si="19"/>
        <v/>
      </c>
      <c r="AG154" s="46" t="str">
        <f>IF(G154="", "", VLOOKUP(G154,【参考】数式用!$A$4:$M$54,13,FALSE))</f>
        <v/>
      </c>
      <c r="AH154" s="46" t="str">
        <f t="shared" si="20"/>
        <v>―</v>
      </c>
    </row>
    <row r="155" spans="1:34" ht="45" customHeight="1">
      <c r="A155" s="113">
        <f t="shared" si="21"/>
        <v>141</v>
      </c>
      <c r="B155" s="114" t="str">
        <f>IF(基本情報入力シート!B190="","",基本情報入力シート!B190)</f>
        <v/>
      </c>
      <c r="C155" s="115" t="str">
        <f>IF(基本情報入力シート!L190="","",基本情報入力シート!L190)</f>
        <v/>
      </c>
      <c r="D155" s="115" t="str">
        <f>IF(基本情報入力シート!Q190="","",基本情報入力シート!Q190)</f>
        <v/>
      </c>
      <c r="E155" s="115" t="str">
        <f>IF(基本情報入力シート!V190="","",基本情報入力シート!V190)</f>
        <v/>
      </c>
      <c r="F155" s="115" t="str">
        <f>IF(基本情報入力シート!W190="","",基本情報入力シート!W190)</f>
        <v/>
      </c>
      <c r="G155" s="115" t="str">
        <f>IF(基本情報入力シート!Z190="","",基本情報入力シート!Z190)</f>
        <v/>
      </c>
      <c r="H155" s="211" t="str">
        <f>IF(基本情報入力シート!AD190="","",基本情報入力シート!AD190)</f>
        <v/>
      </c>
      <c r="I155" s="330" t="str">
        <f>IF(基本情報入力シート!AE190="","",基本情報入力シート!AE190)</f>
        <v/>
      </c>
      <c r="J155" s="427"/>
      <c r="K155" s="428"/>
      <c r="L155" s="426"/>
      <c r="M155" s="331" t="str">
        <f>IF(G155="", "", VLOOKUP(AF155,【参考】数式用!$AZ$3:$BA$6, 2, FALSE))</f>
        <v/>
      </c>
      <c r="N155" s="332" t="str">
        <f>IF(G155="","",VLOOKUP(G155,【参考】数式用!$A$4:$L$54,MATCH('別紙様式2-3（個表） '!M155,【参考】数式用!$J$3:$L$3,0)+9,FALSE))</f>
        <v/>
      </c>
      <c r="O155" s="430" t="s">
        <v>197</v>
      </c>
      <c r="P155" s="333" t="str">
        <f t="shared" si="22"/>
        <v>未入力あり</v>
      </c>
      <c r="Q155" s="253" t="str">
        <f>IFERROR(IF(P155="未入力あり","",ROUNDDOWN(ROUNDDOWN($H155*$I155,0)*VLOOKUP($G155,【参考】数式用!$A$4:$E$54,3, FALSE),0)),"")</f>
        <v/>
      </c>
      <c r="R155" s="253" t="str">
        <f>IF(AD155="×", 0,IF(P155="未入力あり","",ROUNDDOWN(ROUNDDOWN($H155*$I155,0)*VLOOKUP($G155,【参考】数式用!$A$4:$E$54,4,FALSE),0)))</f>
        <v/>
      </c>
      <c r="S155" s="334" t="str">
        <f>IF(AE155="×", 0,IF(P155="未入力あり","",ROUNDDOWN(ROUNDDOWN($H155*$I155,0)*VLOOKUP($G155,【参考】数式用!$A$4:$E$54,5, FALSE),0)))</f>
        <v/>
      </c>
      <c r="Z155" s="336" t="e">
        <f>IF(#REF!="○", F155, "")</f>
        <v>#REF!</v>
      </c>
      <c r="AA155" s="46" t="e">
        <f>VLOOKUP('別紙様式2-3（個表） '!$G155,【参考】数式用!$P$4:$Q$54,2, FALSE)</f>
        <v>#N/A</v>
      </c>
      <c r="AB155" s="46" t="e">
        <f>VLOOKUP('別紙様式2-3（個表） '!$G155,【参考】数式用!$P$4:$W$54,8, FALSE)</f>
        <v>#N/A</v>
      </c>
      <c r="AC155" s="46" t="e">
        <f>VLOOKUP('別紙様式2-3（個表） '!$G155,【参考】数式用!$P$4:$AD$54,15, FALSE)</f>
        <v>#N/A</v>
      </c>
      <c r="AD155" s="46" t="str">
        <f t="shared" si="17"/>
        <v/>
      </c>
      <c r="AE155" s="46" t="str">
        <f t="shared" si="18"/>
        <v/>
      </c>
      <c r="AF155" s="46" t="str">
        <f t="shared" si="19"/>
        <v/>
      </c>
      <c r="AG155" s="46" t="str">
        <f>IF(G155="", "", VLOOKUP(G155,【参考】数式用!$A$4:$M$54,13,FALSE))</f>
        <v/>
      </c>
      <c r="AH155" s="46" t="str">
        <f t="shared" si="20"/>
        <v>―</v>
      </c>
    </row>
    <row r="156" spans="1:34" ht="45" customHeight="1">
      <c r="A156" s="113">
        <f t="shared" si="21"/>
        <v>142</v>
      </c>
      <c r="B156" s="114" t="str">
        <f>IF(基本情報入力シート!B191="","",基本情報入力シート!B191)</f>
        <v/>
      </c>
      <c r="C156" s="115" t="str">
        <f>IF(基本情報入力シート!L191="","",基本情報入力シート!L191)</f>
        <v/>
      </c>
      <c r="D156" s="115" t="str">
        <f>IF(基本情報入力シート!Q191="","",基本情報入力シート!Q191)</f>
        <v/>
      </c>
      <c r="E156" s="115" t="str">
        <f>IF(基本情報入力シート!V191="","",基本情報入力シート!V191)</f>
        <v/>
      </c>
      <c r="F156" s="115" t="str">
        <f>IF(基本情報入力シート!W191="","",基本情報入力シート!W191)</f>
        <v/>
      </c>
      <c r="G156" s="115" t="str">
        <f>IF(基本情報入力シート!Z191="","",基本情報入力シート!Z191)</f>
        <v/>
      </c>
      <c r="H156" s="211" t="str">
        <f>IF(基本情報入力シート!AD191="","",基本情報入力シート!AD191)</f>
        <v/>
      </c>
      <c r="I156" s="330" t="str">
        <f>IF(基本情報入力シート!AE191="","",基本情報入力シート!AE191)</f>
        <v/>
      </c>
      <c r="J156" s="427"/>
      <c r="K156" s="428"/>
      <c r="L156" s="426"/>
      <c r="M156" s="331" t="str">
        <f>IF(G156="", "", VLOOKUP(AF156,【参考】数式用!$AZ$3:$BA$6, 2, FALSE))</f>
        <v/>
      </c>
      <c r="N156" s="332" t="str">
        <f>IF(G156="","",VLOOKUP(G156,【参考】数式用!$A$4:$L$54,MATCH('別紙様式2-3（個表） '!M156,【参考】数式用!$J$3:$L$3,0)+9,FALSE))</f>
        <v/>
      </c>
      <c r="O156" s="429" t="s">
        <v>197</v>
      </c>
      <c r="P156" s="333" t="str">
        <f t="shared" si="22"/>
        <v>未入力あり</v>
      </c>
      <c r="Q156" s="253" t="str">
        <f>IFERROR(IF(P156="未入力あり","",ROUNDDOWN(ROUNDDOWN($H156*$I156,0)*VLOOKUP($G156,【参考】数式用!$A$4:$E$54,3, FALSE),0)),"")</f>
        <v/>
      </c>
      <c r="R156" s="253" t="str">
        <f>IF(AD156="×", 0,IF(P156="未入力あり","",ROUNDDOWN(ROUNDDOWN($H156*$I156,0)*VLOOKUP($G156,【参考】数式用!$A$4:$E$54,4,FALSE),0)))</f>
        <v/>
      </c>
      <c r="S156" s="334" t="str">
        <f>IF(AE156="×", 0,IF(P156="未入力あり","",ROUNDDOWN(ROUNDDOWN($H156*$I156,0)*VLOOKUP($G156,【参考】数式用!$A$4:$E$54,5, FALSE),0)))</f>
        <v/>
      </c>
      <c r="Z156" s="336" t="e">
        <f>IF(#REF!="○", F156, "")</f>
        <v>#REF!</v>
      </c>
      <c r="AA156" s="46" t="e">
        <f>VLOOKUP('別紙様式2-3（個表） '!$G156,【参考】数式用!$P$4:$Q$54,2, FALSE)</f>
        <v>#N/A</v>
      </c>
      <c r="AB156" s="46" t="e">
        <f>VLOOKUP('別紙様式2-3（個表） '!$G156,【参考】数式用!$P$4:$W$54,8, FALSE)</f>
        <v>#N/A</v>
      </c>
      <c r="AC156" s="46" t="e">
        <f>VLOOKUP('別紙様式2-3（個表） '!$G156,【参考】数式用!$P$4:$AD$54,15, FALSE)</f>
        <v>#N/A</v>
      </c>
      <c r="AD156" s="46" t="str">
        <f t="shared" si="17"/>
        <v/>
      </c>
      <c r="AE156" s="46" t="str">
        <f t="shared" si="18"/>
        <v/>
      </c>
      <c r="AF156" s="46" t="str">
        <f t="shared" si="19"/>
        <v/>
      </c>
      <c r="AG156" s="46" t="str">
        <f>IF(G156="", "", VLOOKUP(G156,【参考】数式用!$A$4:$M$54,13,FALSE))</f>
        <v/>
      </c>
      <c r="AH156" s="46" t="str">
        <f t="shared" si="20"/>
        <v>―</v>
      </c>
    </row>
    <row r="157" spans="1:34" ht="45" customHeight="1">
      <c r="A157" s="113">
        <f t="shared" si="21"/>
        <v>143</v>
      </c>
      <c r="B157" s="114" t="str">
        <f>IF(基本情報入力シート!B192="","",基本情報入力シート!B192)</f>
        <v/>
      </c>
      <c r="C157" s="115" t="str">
        <f>IF(基本情報入力シート!L192="","",基本情報入力シート!L192)</f>
        <v/>
      </c>
      <c r="D157" s="115" t="str">
        <f>IF(基本情報入力シート!Q192="","",基本情報入力シート!Q192)</f>
        <v/>
      </c>
      <c r="E157" s="115" t="str">
        <f>IF(基本情報入力シート!V192="","",基本情報入力シート!V192)</f>
        <v/>
      </c>
      <c r="F157" s="115" t="str">
        <f>IF(基本情報入力シート!W192="","",基本情報入力シート!W192)</f>
        <v/>
      </c>
      <c r="G157" s="115" t="str">
        <f>IF(基本情報入力シート!Z192="","",基本情報入力シート!Z192)</f>
        <v/>
      </c>
      <c r="H157" s="211" t="str">
        <f>IF(基本情報入力シート!AD192="","",基本情報入力シート!AD192)</f>
        <v/>
      </c>
      <c r="I157" s="330" t="str">
        <f>IF(基本情報入力シート!AE192="","",基本情報入力シート!AE192)</f>
        <v/>
      </c>
      <c r="J157" s="427"/>
      <c r="K157" s="428"/>
      <c r="L157" s="426"/>
      <c r="M157" s="331" t="str">
        <f>IF(G157="", "", VLOOKUP(AF157,【参考】数式用!$AZ$3:$BA$6, 2, FALSE))</f>
        <v/>
      </c>
      <c r="N157" s="332" t="str">
        <f>IF(G157="","",VLOOKUP(G157,【参考】数式用!$A$4:$L$54,MATCH('別紙様式2-3（個表） '!M157,【参考】数式用!$J$3:$L$3,0)+9,FALSE))</f>
        <v/>
      </c>
      <c r="O157" s="430" t="s">
        <v>197</v>
      </c>
      <c r="P157" s="333" t="str">
        <f t="shared" si="22"/>
        <v>未入力あり</v>
      </c>
      <c r="Q157" s="253" t="str">
        <f>IFERROR(IF(P157="未入力あり","",ROUNDDOWN(ROUNDDOWN($H157*$I157,0)*VLOOKUP($G157,【参考】数式用!$A$4:$E$54,3, FALSE),0)),"")</f>
        <v/>
      </c>
      <c r="R157" s="253" t="str">
        <f>IF(AD157="×", 0,IF(P157="未入力あり","",ROUNDDOWN(ROUNDDOWN($H157*$I157,0)*VLOOKUP($G157,【参考】数式用!$A$4:$E$54,4,FALSE),0)))</f>
        <v/>
      </c>
      <c r="S157" s="334" t="str">
        <f>IF(AE157="×", 0,IF(P157="未入力あり","",ROUNDDOWN(ROUNDDOWN($H157*$I157,0)*VLOOKUP($G157,【参考】数式用!$A$4:$E$54,5, FALSE),0)))</f>
        <v/>
      </c>
      <c r="Z157" s="336" t="e">
        <f>IF(#REF!="○", F157, "")</f>
        <v>#REF!</v>
      </c>
      <c r="AA157" s="46" t="e">
        <f>VLOOKUP('別紙様式2-3（個表） '!$G157,【参考】数式用!$P$4:$Q$54,2, FALSE)</f>
        <v>#N/A</v>
      </c>
      <c r="AB157" s="46" t="e">
        <f>VLOOKUP('別紙様式2-3（個表） '!$G157,【参考】数式用!$P$4:$W$54,8, FALSE)</f>
        <v>#N/A</v>
      </c>
      <c r="AC157" s="46" t="e">
        <f>VLOOKUP('別紙様式2-3（個表） '!$G157,【参考】数式用!$P$4:$AD$54,15, FALSE)</f>
        <v>#N/A</v>
      </c>
      <c r="AD157" s="46" t="str">
        <f t="shared" si="17"/>
        <v/>
      </c>
      <c r="AE157" s="46" t="str">
        <f t="shared" si="18"/>
        <v/>
      </c>
      <c r="AF157" s="46" t="str">
        <f t="shared" si="19"/>
        <v/>
      </c>
      <c r="AG157" s="46" t="str">
        <f>IF(G157="", "", VLOOKUP(G157,【参考】数式用!$A$4:$M$54,13,FALSE))</f>
        <v/>
      </c>
      <c r="AH157" s="46" t="str">
        <f t="shared" si="20"/>
        <v>―</v>
      </c>
    </row>
    <row r="158" spans="1:34" ht="45" customHeight="1">
      <c r="A158" s="113">
        <f t="shared" si="21"/>
        <v>144</v>
      </c>
      <c r="B158" s="114" t="str">
        <f>IF(基本情報入力シート!B193="","",基本情報入力シート!B193)</f>
        <v/>
      </c>
      <c r="C158" s="115" t="str">
        <f>IF(基本情報入力シート!L193="","",基本情報入力シート!L193)</f>
        <v/>
      </c>
      <c r="D158" s="115" t="str">
        <f>IF(基本情報入力シート!Q193="","",基本情報入力シート!Q193)</f>
        <v/>
      </c>
      <c r="E158" s="115" t="str">
        <f>IF(基本情報入力シート!V193="","",基本情報入力シート!V193)</f>
        <v/>
      </c>
      <c r="F158" s="115" t="str">
        <f>IF(基本情報入力シート!W193="","",基本情報入力シート!W193)</f>
        <v/>
      </c>
      <c r="G158" s="115" t="str">
        <f>IF(基本情報入力シート!Z193="","",基本情報入力シート!Z193)</f>
        <v/>
      </c>
      <c r="H158" s="211" t="str">
        <f>IF(基本情報入力シート!AD193="","",基本情報入力シート!AD193)</f>
        <v/>
      </c>
      <c r="I158" s="330" t="str">
        <f>IF(基本情報入力シート!AE193="","",基本情報入力シート!AE193)</f>
        <v/>
      </c>
      <c r="J158" s="427"/>
      <c r="K158" s="428"/>
      <c r="L158" s="428"/>
      <c r="M158" s="331" t="str">
        <f>IF(G158="", "", VLOOKUP(AF158,【参考】数式用!$AZ$3:$BA$6, 2, FALSE))</f>
        <v/>
      </c>
      <c r="N158" s="332" t="str">
        <f>IF(G158="","",VLOOKUP(G158,【参考】数式用!$A$4:$L$54,MATCH('別紙様式2-3（個表） '!M158,【参考】数式用!$J$3:$L$3,0)+9,FALSE))</f>
        <v/>
      </c>
      <c r="O158" s="430" t="s">
        <v>197</v>
      </c>
      <c r="P158" s="333" t="str">
        <f t="shared" si="22"/>
        <v>未入力あり</v>
      </c>
      <c r="Q158" s="253" t="str">
        <f>IFERROR(IF(P158="未入力あり","",ROUNDDOWN(ROUNDDOWN($H158*$I158,0)*VLOOKUP($G158,【参考】数式用!$A$4:$E$54,3, FALSE),0)),"")</f>
        <v/>
      </c>
      <c r="R158" s="253" t="str">
        <f>IF(AD158="×", 0,IF(P158="未入力あり","",ROUNDDOWN(ROUNDDOWN($H158*$I158,0)*VLOOKUP($G158,【参考】数式用!$A$4:$E$54,4,FALSE),0)))</f>
        <v/>
      </c>
      <c r="S158" s="334" t="str">
        <f>IF(AE158="×", 0,IF(P158="未入力あり","",ROUNDDOWN(ROUNDDOWN($H158*$I158,0)*VLOOKUP($G158,【参考】数式用!$A$4:$E$54,5, FALSE),0)))</f>
        <v/>
      </c>
      <c r="Z158" s="336" t="e">
        <f>IF(#REF!="○", F158, "")</f>
        <v>#REF!</v>
      </c>
      <c r="AA158" s="46" t="e">
        <f>VLOOKUP('別紙様式2-3（個表） '!$G158,【参考】数式用!$P$4:$Q$54,2, FALSE)</f>
        <v>#N/A</v>
      </c>
      <c r="AB158" s="46" t="e">
        <f>VLOOKUP('別紙様式2-3（個表） '!$G158,【参考】数式用!$P$4:$W$54,8, FALSE)</f>
        <v>#N/A</v>
      </c>
      <c r="AC158" s="46" t="e">
        <f>VLOOKUP('別紙様式2-3（個表） '!$G158,【参考】数式用!$P$4:$AD$54,15, FALSE)</f>
        <v>#N/A</v>
      </c>
      <c r="AD158" s="46" t="str">
        <f t="shared" si="17"/>
        <v/>
      </c>
      <c r="AE158" s="46" t="str">
        <f t="shared" si="18"/>
        <v/>
      </c>
      <c r="AF158" s="46" t="str">
        <f t="shared" si="19"/>
        <v/>
      </c>
      <c r="AG158" s="46" t="str">
        <f>IF(G158="", "", VLOOKUP(G158,【参考】数式用!$A$4:$M$54,13,FALSE))</f>
        <v/>
      </c>
      <c r="AH158" s="46" t="str">
        <f t="shared" si="20"/>
        <v>―</v>
      </c>
    </row>
    <row r="159" spans="1:34" ht="45" customHeight="1">
      <c r="A159" s="113">
        <f t="shared" si="21"/>
        <v>145</v>
      </c>
      <c r="B159" s="114" t="str">
        <f>IF(基本情報入力シート!B194="","",基本情報入力シート!B194)</f>
        <v/>
      </c>
      <c r="C159" s="115" t="str">
        <f>IF(基本情報入力シート!L194="","",基本情報入力シート!L194)</f>
        <v/>
      </c>
      <c r="D159" s="115" t="str">
        <f>IF(基本情報入力シート!Q194="","",基本情報入力シート!Q194)</f>
        <v/>
      </c>
      <c r="E159" s="115" t="str">
        <f>IF(基本情報入力シート!V194="","",基本情報入力シート!V194)</f>
        <v/>
      </c>
      <c r="F159" s="115" t="str">
        <f>IF(基本情報入力シート!W194="","",基本情報入力シート!W194)</f>
        <v/>
      </c>
      <c r="G159" s="115" t="str">
        <f>IF(基本情報入力シート!Z194="","",基本情報入力シート!Z194)</f>
        <v/>
      </c>
      <c r="H159" s="211" t="str">
        <f>IF(基本情報入力シート!AD194="","",基本情報入力シート!AD194)</f>
        <v/>
      </c>
      <c r="I159" s="330" t="str">
        <f>IF(基本情報入力シート!AE194="","",基本情報入力シート!AE194)</f>
        <v/>
      </c>
      <c r="J159" s="427"/>
      <c r="K159" s="428"/>
      <c r="L159" s="428"/>
      <c r="M159" s="331" t="str">
        <f>IF(G159="", "", VLOOKUP(AF159,【参考】数式用!$AZ$3:$BA$6, 2, FALSE))</f>
        <v/>
      </c>
      <c r="N159" s="332" t="str">
        <f>IF(G159="","",VLOOKUP(G159,【参考】数式用!$A$4:$L$54,MATCH('別紙様式2-3（個表） '!M159,【参考】数式用!$J$3:$L$3,0)+9,FALSE))</f>
        <v/>
      </c>
      <c r="O159" s="429" t="s">
        <v>197</v>
      </c>
      <c r="P159" s="333" t="str">
        <f t="shared" si="22"/>
        <v>未入力あり</v>
      </c>
      <c r="Q159" s="253" t="str">
        <f>IFERROR(IF(P159="未入力あり","",ROUNDDOWN(ROUNDDOWN($H159*$I159,0)*VLOOKUP($G159,【参考】数式用!$A$4:$E$54,3, FALSE),0)),"")</f>
        <v/>
      </c>
      <c r="R159" s="253" t="str">
        <f>IF(AD159="×", 0,IF(P159="未入力あり","",ROUNDDOWN(ROUNDDOWN($H159*$I159,0)*VLOOKUP($G159,【参考】数式用!$A$4:$E$54,4,FALSE),0)))</f>
        <v/>
      </c>
      <c r="S159" s="334" t="str">
        <f>IF(AE159="×", 0,IF(P159="未入力あり","",ROUNDDOWN(ROUNDDOWN($H159*$I159,0)*VLOOKUP($G159,【参考】数式用!$A$4:$E$54,5, FALSE),0)))</f>
        <v/>
      </c>
      <c r="Z159" s="336" t="e">
        <f>IF(#REF!="○", F159, "")</f>
        <v>#REF!</v>
      </c>
      <c r="AA159" s="46" t="e">
        <f>VLOOKUP('別紙様式2-3（個表） '!$G159,【参考】数式用!$P$4:$Q$54,2, FALSE)</f>
        <v>#N/A</v>
      </c>
      <c r="AB159" s="46" t="e">
        <f>VLOOKUP('別紙様式2-3（個表） '!$G159,【参考】数式用!$P$4:$W$54,8, FALSE)</f>
        <v>#N/A</v>
      </c>
      <c r="AC159" s="46" t="e">
        <f>VLOOKUP('別紙様式2-3（個表） '!$G159,【参考】数式用!$P$4:$AD$54,15, FALSE)</f>
        <v>#N/A</v>
      </c>
      <c r="AD159" s="46" t="str">
        <f t="shared" si="17"/>
        <v/>
      </c>
      <c r="AE159" s="46" t="str">
        <f t="shared" si="18"/>
        <v/>
      </c>
      <c r="AF159" s="46" t="str">
        <f t="shared" si="19"/>
        <v/>
      </c>
      <c r="AG159" s="46" t="str">
        <f>IF(G159="", "", VLOOKUP(G159,【参考】数式用!$A$4:$M$54,13,FALSE))</f>
        <v/>
      </c>
      <c r="AH159" s="46" t="str">
        <f t="shared" si="20"/>
        <v>―</v>
      </c>
    </row>
    <row r="160" spans="1:34" ht="45" customHeight="1">
      <c r="A160" s="113">
        <f t="shared" si="21"/>
        <v>146</v>
      </c>
      <c r="B160" s="114" t="str">
        <f>IF(基本情報入力シート!B195="","",基本情報入力シート!B195)</f>
        <v/>
      </c>
      <c r="C160" s="115" t="str">
        <f>IF(基本情報入力シート!L195="","",基本情報入力シート!L195)</f>
        <v/>
      </c>
      <c r="D160" s="115" t="str">
        <f>IF(基本情報入力シート!Q195="","",基本情報入力シート!Q195)</f>
        <v/>
      </c>
      <c r="E160" s="115" t="str">
        <f>IF(基本情報入力シート!V195="","",基本情報入力シート!V195)</f>
        <v/>
      </c>
      <c r="F160" s="115" t="str">
        <f>IF(基本情報入力シート!W195="","",基本情報入力シート!W195)</f>
        <v/>
      </c>
      <c r="G160" s="115" t="str">
        <f>IF(基本情報入力シート!Z195="","",基本情報入力シート!Z195)</f>
        <v/>
      </c>
      <c r="H160" s="211" t="str">
        <f>IF(基本情報入力シート!AD195="","",基本情報入力シート!AD195)</f>
        <v/>
      </c>
      <c r="I160" s="330" t="str">
        <f>IF(基本情報入力シート!AE195="","",基本情報入力シート!AE195)</f>
        <v/>
      </c>
      <c r="J160" s="427"/>
      <c r="K160" s="428"/>
      <c r="L160" s="428"/>
      <c r="M160" s="331" t="str">
        <f>IF(G160="", "", VLOOKUP(AF160,【参考】数式用!$AZ$3:$BA$6, 2, FALSE))</f>
        <v/>
      </c>
      <c r="N160" s="332" t="str">
        <f>IF(G160="","",VLOOKUP(G160,【参考】数式用!$A$4:$L$54,MATCH('別紙様式2-3（個表） '!M160,【参考】数式用!$J$3:$L$3,0)+9,FALSE))</f>
        <v/>
      </c>
      <c r="O160" s="430" t="s">
        <v>197</v>
      </c>
      <c r="P160" s="333" t="str">
        <f t="shared" si="22"/>
        <v>未入力あり</v>
      </c>
      <c r="Q160" s="253" t="str">
        <f>IFERROR(IF(P160="未入力あり","",ROUNDDOWN(ROUNDDOWN($H160*$I160,0)*VLOOKUP($G160,【参考】数式用!$A$4:$E$54,3, FALSE),0)),"")</f>
        <v/>
      </c>
      <c r="R160" s="253" t="str">
        <f>IF(AD160="×", 0,IF(P160="未入力あり","",ROUNDDOWN(ROUNDDOWN($H160*$I160,0)*VLOOKUP($G160,【参考】数式用!$A$4:$E$54,4,FALSE),0)))</f>
        <v/>
      </c>
      <c r="S160" s="334" t="str">
        <f>IF(AE160="×", 0,IF(P160="未入力あり","",ROUNDDOWN(ROUNDDOWN($H160*$I160,0)*VLOOKUP($G160,【参考】数式用!$A$4:$E$54,5, FALSE),0)))</f>
        <v/>
      </c>
      <c r="Z160" s="336" t="e">
        <f>IF(#REF!="○", F160, "")</f>
        <v>#REF!</v>
      </c>
      <c r="AA160" s="46" t="e">
        <f>VLOOKUP('別紙様式2-3（個表） '!$G160,【参考】数式用!$P$4:$Q$54,2, FALSE)</f>
        <v>#N/A</v>
      </c>
      <c r="AB160" s="46" t="e">
        <f>VLOOKUP('別紙様式2-3（個表） '!$G160,【参考】数式用!$P$4:$W$54,8, FALSE)</f>
        <v>#N/A</v>
      </c>
      <c r="AC160" s="46" t="e">
        <f>VLOOKUP('別紙様式2-3（個表） '!$G160,【参考】数式用!$P$4:$AD$54,15, FALSE)</f>
        <v>#N/A</v>
      </c>
      <c r="AD160" s="46" t="str">
        <f t="shared" si="17"/>
        <v/>
      </c>
      <c r="AE160" s="46" t="str">
        <f t="shared" si="18"/>
        <v/>
      </c>
      <c r="AF160" s="46" t="str">
        <f t="shared" si="19"/>
        <v/>
      </c>
      <c r="AG160" s="46" t="str">
        <f>IF(G160="", "", VLOOKUP(G160,【参考】数式用!$A$4:$M$54,13,FALSE))</f>
        <v/>
      </c>
      <c r="AH160" s="46" t="str">
        <f t="shared" si="20"/>
        <v>―</v>
      </c>
    </row>
    <row r="161" spans="1:34" ht="45" customHeight="1">
      <c r="A161" s="113">
        <f t="shared" si="21"/>
        <v>147</v>
      </c>
      <c r="B161" s="114" t="str">
        <f>IF(基本情報入力シート!B196="","",基本情報入力シート!B196)</f>
        <v/>
      </c>
      <c r="C161" s="115" t="str">
        <f>IF(基本情報入力シート!L196="","",基本情報入力シート!L196)</f>
        <v/>
      </c>
      <c r="D161" s="115" t="str">
        <f>IF(基本情報入力シート!Q196="","",基本情報入力シート!Q196)</f>
        <v/>
      </c>
      <c r="E161" s="115" t="str">
        <f>IF(基本情報入力シート!V196="","",基本情報入力シート!V196)</f>
        <v/>
      </c>
      <c r="F161" s="115" t="str">
        <f>IF(基本情報入力シート!W196="","",基本情報入力シート!W196)</f>
        <v/>
      </c>
      <c r="G161" s="115" t="str">
        <f>IF(基本情報入力シート!Z196="","",基本情報入力シート!Z196)</f>
        <v/>
      </c>
      <c r="H161" s="211" t="str">
        <f>IF(基本情報入力シート!AD196="","",基本情報入力シート!AD196)</f>
        <v/>
      </c>
      <c r="I161" s="330" t="str">
        <f>IF(基本情報入力シート!AE196="","",基本情報入力シート!AE196)</f>
        <v/>
      </c>
      <c r="J161" s="427"/>
      <c r="K161" s="428"/>
      <c r="L161" s="428"/>
      <c r="M161" s="331" t="str">
        <f>IF(G161="", "", VLOOKUP(AF161,【参考】数式用!$AZ$3:$BA$6, 2, FALSE))</f>
        <v/>
      </c>
      <c r="N161" s="332" t="str">
        <f>IF(G161="","",VLOOKUP(G161,【参考】数式用!$A$4:$L$54,MATCH('別紙様式2-3（個表） '!M161,【参考】数式用!$J$3:$L$3,0)+9,FALSE))</f>
        <v/>
      </c>
      <c r="O161" s="430" t="s">
        <v>197</v>
      </c>
      <c r="P161" s="333" t="str">
        <f t="shared" si="22"/>
        <v>未入力あり</v>
      </c>
      <c r="Q161" s="253" t="str">
        <f>IFERROR(IF(P161="未入力あり","",ROUNDDOWN(ROUNDDOWN($H161*$I161,0)*VLOOKUP($G161,【参考】数式用!$A$4:$E$54,3, FALSE),0)),"")</f>
        <v/>
      </c>
      <c r="R161" s="253" t="str">
        <f>IF(AD161="×", 0,IF(P161="未入力あり","",ROUNDDOWN(ROUNDDOWN($H161*$I161,0)*VLOOKUP($G161,【参考】数式用!$A$4:$E$54,4,FALSE),0)))</f>
        <v/>
      </c>
      <c r="S161" s="334" t="str">
        <f>IF(AE161="×", 0,IF(P161="未入力あり","",ROUNDDOWN(ROUNDDOWN($H161*$I161,0)*VLOOKUP($G161,【参考】数式用!$A$4:$E$54,5, FALSE),0)))</f>
        <v/>
      </c>
      <c r="Z161" s="336" t="e">
        <f>IF(#REF!="○", F161, "")</f>
        <v>#REF!</v>
      </c>
      <c r="AA161" s="46" t="e">
        <f>VLOOKUP('別紙様式2-3（個表） '!$G161,【参考】数式用!$P$4:$Q$54,2, FALSE)</f>
        <v>#N/A</v>
      </c>
      <c r="AB161" s="46" t="e">
        <f>VLOOKUP('別紙様式2-3（個表） '!$G161,【参考】数式用!$P$4:$W$54,8, FALSE)</f>
        <v>#N/A</v>
      </c>
      <c r="AC161" s="46" t="e">
        <f>VLOOKUP('別紙様式2-3（個表） '!$G161,【参考】数式用!$P$4:$AD$54,15, FALSE)</f>
        <v>#N/A</v>
      </c>
      <c r="AD161" s="46" t="str">
        <f t="shared" si="17"/>
        <v/>
      </c>
      <c r="AE161" s="46" t="str">
        <f t="shared" si="18"/>
        <v/>
      </c>
      <c r="AF161" s="46" t="str">
        <f t="shared" si="19"/>
        <v/>
      </c>
      <c r="AG161" s="46" t="str">
        <f>IF(G161="", "", VLOOKUP(G161,【参考】数式用!$A$4:$M$54,13,FALSE))</f>
        <v/>
      </c>
      <c r="AH161" s="46" t="str">
        <f t="shared" si="20"/>
        <v>―</v>
      </c>
    </row>
    <row r="162" spans="1:34" ht="45" customHeight="1">
      <c r="A162" s="113">
        <f t="shared" si="21"/>
        <v>148</v>
      </c>
      <c r="B162" s="114" t="str">
        <f>IF(基本情報入力シート!B197="","",基本情報入力シート!B197)</f>
        <v/>
      </c>
      <c r="C162" s="115" t="str">
        <f>IF(基本情報入力シート!L197="","",基本情報入力シート!L197)</f>
        <v/>
      </c>
      <c r="D162" s="115" t="str">
        <f>IF(基本情報入力シート!Q197="","",基本情報入力シート!Q197)</f>
        <v/>
      </c>
      <c r="E162" s="115" t="str">
        <f>IF(基本情報入力シート!V197="","",基本情報入力シート!V197)</f>
        <v/>
      </c>
      <c r="F162" s="115" t="str">
        <f>IF(基本情報入力シート!W197="","",基本情報入力シート!W197)</f>
        <v/>
      </c>
      <c r="G162" s="115" t="str">
        <f>IF(基本情報入力シート!Z197="","",基本情報入力シート!Z197)</f>
        <v/>
      </c>
      <c r="H162" s="211" t="str">
        <f>IF(基本情報入力シート!AD197="","",基本情報入力シート!AD197)</f>
        <v/>
      </c>
      <c r="I162" s="330" t="str">
        <f>IF(基本情報入力シート!AE197="","",基本情報入力シート!AE197)</f>
        <v/>
      </c>
      <c r="J162" s="427"/>
      <c r="K162" s="428"/>
      <c r="L162" s="428"/>
      <c r="M162" s="331" t="str">
        <f>IF(G162="", "", VLOOKUP(AF162,【参考】数式用!$AZ$3:$BA$6, 2, FALSE))</f>
        <v/>
      </c>
      <c r="N162" s="332" t="str">
        <f>IF(G162="","",VLOOKUP(G162,【参考】数式用!$A$4:$L$54,MATCH('別紙様式2-3（個表） '!M162,【参考】数式用!$J$3:$L$3,0)+9,FALSE))</f>
        <v/>
      </c>
      <c r="O162" s="429" t="s">
        <v>197</v>
      </c>
      <c r="P162" s="333" t="str">
        <f t="shared" si="22"/>
        <v>未入力あり</v>
      </c>
      <c r="Q162" s="253" t="str">
        <f>IFERROR(IF(P162="未入力あり","",ROUNDDOWN(ROUNDDOWN($H162*$I162,0)*VLOOKUP($G162,【参考】数式用!$A$4:$E$54,3, FALSE),0)),"")</f>
        <v/>
      </c>
      <c r="R162" s="253" t="str">
        <f>IF(AD162="×", 0,IF(P162="未入力あり","",ROUNDDOWN(ROUNDDOWN($H162*$I162,0)*VLOOKUP($G162,【参考】数式用!$A$4:$E$54,4,FALSE),0)))</f>
        <v/>
      </c>
      <c r="S162" s="334" t="str">
        <f>IF(AE162="×", 0,IF(P162="未入力あり","",ROUNDDOWN(ROUNDDOWN($H162*$I162,0)*VLOOKUP($G162,【参考】数式用!$A$4:$E$54,5, FALSE),0)))</f>
        <v/>
      </c>
      <c r="Z162" s="336" t="e">
        <f>IF(#REF!="○", F162, "")</f>
        <v>#REF!</v>
      </c>
      <c r="AA162" s="46" t="e">
        <f>VLOOKUP('別紙様式2-3（個表） '!$G162,【参考】数式用!$P$4:$Q$54,2, FALSE)</f>
        <v>#N/A</v>
      </c>
      <c r="AB162" s="46" t="e">
        <f>VLOOKUP('別紙様式2-3（個表） '!$G162,【参考】数式用!$P$4:$W$54,8, FALSE)</f>
        <v>#N/A</v>
      </c>
      <c r="AC162" s="46" t="e">
        <f>VLOOKUP('別紙様式2-3（個表） '!$G162,【参考】数式用!$P$4:$AD$54,15, FALSE)</f>
        <v>#N/A</v>
      </c>
      <c r="AD162" s="46" t="str">
        <f t="shared" si="17"/>
        <v/>
      </c>
      <c r="AE162" s="46" t="str">
        <f t="shared" si="18"/>
        <v/>
      </c>
      <c r="AF162" s="46" t="str">
        <f t="shared" si="19"/>
        <v/>
      </c>
      <c r="AG162" s="46" t="str">
        <f>IF(G162="", "", VLOOKUP(G162,【参考】数式用!$A$4:$M$54,13,FALSE))</f>
        <v/>
      </c>
      <c r="AH162" s="46" t="str">
        <f t="shared" si="20"/>
        <v>―</v>
      </c>
    </row>
    <row r="163" spans="1:34" ht="45" customHeight="1">
      <c r="A163" s="113">
        <f t="shared" si="21"/>
        <v>149</v>
      </c>
      <c r="B163" s="114" t="str">
        <f>IF(基本情報入力シート!B198="","",基本情報入力シート!B198)</f>
        <v/>
      </c>
      <c r="C163" s="115" t="str">
        <f>IF(基本情報入力シート!L198="","",基本情報入力シート!L198)</f>
        <v/>
      </c>
      <c r="D163" s="115" t="str">
        <f>IF(基本情報入力シート!Q198="","",基本情報入力シート!Q198)</f>
        <v/>
      </c>
      <c r="E163" s="115" t="str">
        <f>IF(基本情報入力シート!V198="","",基本情報入力シート!V198)</f>
        <v/>
      </c>
      <c r="F163" s="115" t="str">
        <f>IF(基本情報入力シート!W198="","",基本情報入力シート!W198)</f>
        <v/>
      </c>
      <c r="G163" s="115" t="str">
        <f>IF(基本情報入力シート!Z198="","",基本情報入力シート!Z198)</f>
        <v/>
      </c>
      <c r="H163" s="211" t="str">
        <f>IF(基本情報入力シート!AD198="","",基本情報入力シート!AD198)</f>
        <v/>
      </c>
      <c r="I163" s="330" t="str">
        <f>IF(基本情報入力シート!AE198="","",基本情報入力シート!AE198)</f>
        <v/>
      </c>
      <c r="J163" s="427"/>
      <c r="K163" s="428"/>
      <c r="L163" s="428"/>
      <c r="M163" s="331" t="str">
        <f>IF(G163="", "", VLOOKUP(AF163,【参考】数式用!$AZ$3:$BA$6, 2, FALSE))</f>
        <v/>
      </c>
      <c r="N163" s="332" t="str">
        <f>IF(G163="","",VLOOKUP(G163,【参考】数式用!$A$4:$L$54,MATCH('別紙様式2-3（個表） '!M163,【参考】数式用!$J$3:$L$3,0)+9,FALSE))</f>
        <v/>
      </c>
      <c r="O163" s="430" t="s">
        <v>197</v>
      </c>
      <c r="P163" s="333" t="str">
        <f t="shared" si="22"/>
        <v>未入力あり</v>
      </c>
      <c r="Q163" s="253" t="str">
        <f>IFERROR(IF(P163="未入力あり","",ROUNDDOWN(ROUNDDOWN($H163*$I163,0)*VLOOKUP($G163,【参考】数式用!$A$4:$E$54,3, FALSE),0)),"")</f>
        <v/>
      </c>
      <c r="R163" s="253" t="str">
        <f>IF(AD163="×", 0,IF(P163="未入力あり","",ROUNDDOWN(ROUNDDOWN($H163*$I163,0)*VLOOKUP($G163,【参考】数式用!$A$4:$E$54,4,FALSE),0)))</f>
        <v/>
      </c>
      <c r="S163" s="334" t="str">
        <f>IF(AE163="×", 0,IF(P163="未入力あり","",ROUNDDOWN(ROUNDDOWN($H163*$I163,0)*VLOOKUP($G163,【参考】数式用!$A$4:$E$54,5, FALSE),0)))</f>
        <v/>
      </c>
      <c r="Z163" s="336" t="e">
        <f>IF(#REF!="○", F163, "")</f>
        <v>#REF!</v>
      </c>
      <c r="AA163" s="46" t="e">
        <f>VLOOKUP('別紙様式2-3（個表） '!$G163,【参考】数式用!$P$4:$Q$54,2, FALSE)</f>
        <v>#N/A</v>
      </c>
      <c r="AB163" s="46" t="e">
        <f>VLOOKUP('別紙様式2-3（個表） '!$G163,【参考】数式用!$P$4:$W$54,8, FALSE)</f>
        <v>#N/A</v>
      </c>
      <c r="AC163" s="46" t="e">
        <f>VLOOKUP('別紙様式2-3（個表） '!$G163,【参考】数式用!$P$4:$AD$54,15, FALSE)</f>
        <v>#N/A</v>
      </c>
      <c r="AD163" s="46" t="str">
        <f t="shared" si="17"/>
        <v/>
      </c>
      <c r="AE163" s="46" t="str">
        <f t="shared" si="18"/>
        <v/>
      </c>
      <c r="AF163" s="46" t="str">
        <f t="shared" si="19"/>
        <v/>
      </c>
      <c r="AG163" s="46" t="str">
        <f>IF(G163="", "", VLOOKUP(G163,【参考】数式用!$A$4:$M$54,13,FALSE))</f>
        <v/>
      </c>
      <c r="AH163" s="46" t="str">
        <f t="shared" si="20"/>
        <v>―</v>
      </c>
    </row>
    <row r="164" spans="1:34" ht="45" customHeight="1">
      <c r="A164" s="113">
        <f t="shared" si="21"/>
        <v>150</v>
      </c>
      <c r="B164" s="114" t="str">
        <f>IF(基本情報入力シート!B199="","",基本情報入力シート!B199)</f>
        <v/>
      </c>
      <c r="C164" s="115" t="str">
        <f>IF(基本情報入力シート!L199="","",基本情報入力シート!L199)</f>
        <v/>
      </c>
      <c r="D164" s="115" t="str">
        <f>IF(基本情報入力シート!Q199="","",基本情報入力シート!Q199)</f>
        <v/>
      </c>
      <c r="E164" s="115" t="str">
        <f>IF(基本情報入力シート!V199="","",基本情報入力シート!V199)</f>
        <v/>
      </c>
      <c r="F164" s="115" t="str">
        <f>IF(基本情報入力シート!W199="","",基本情報入力シート!W199)</f>
        <v/>
      </c>
      <c r="G164" s="115" t="str">
        <f>IF(基本情報入力シート!Z199="","",基本情報入力シート!Z199)</f>
        <v/>
      </c>
      <c r="H164" s="211" t="str">
        <f>IF(基本情報入力シート!AD199="","",基本情報入力シート!AD199)</f>
        <v/>
      </c>
      <c r="I164" s="330" t="str">
        <f>IF(基本情報入力シート!AE199="","",基本情報入力シート!AE199)</f>
        <v/>
      </c>
      <c r="J164" s="427"/>
      <c r="K164" s="428"/>
      <c r="L164" s="428"/>
      <c r="M164" s="331" t="str">
        <f>IF(G164="", "", VLOOKUP(AF164,【参考】数式用!$AZ$3:$BA$6, 2, FALSE))</f>
        <v/>
      </c>
      <c r="N164" s="332" t="str">
        <f>IF(G164="","",VLOOKUP(G164,【参考】数式用!$A$4:$L$54,MATCH('別紙様式2-3（個表） '!M164,【参考】数式用!$J$3:$L$3,0)+9,FALSE))</f>
        <v/>
      </c>
      <c r="O164" s="430" t="s">
        <v>197</v>
      </c>
      <c r="P164" s="333" t="str">
        <f t="shared" si="22"/>
        <v>未入力あり</v>
      </c>
      <c r="Q164" s="253" t="str">
        <f>IFERROR(IF(P164="未入力あり","",ROUNDDOWN(ROUNDDOWN($H164*$I164,0)*VLOOKUP($G164,【参考】数式用!$A$4:$E$54,3, FALSE),0)),"")</f>
        <v/>
      </c>
      <c r="R164" s="253" t="str">
        <f>IF(AD164="×", 0,IF(P164="未入力あり","",ROUNDDOWN(ROUNDDOWN($H164*$I164,0)*VLOOKUP($G164,【参考】数式用!$A$4:$E$54,4,FALSE),0)))</f>
        <v/>
      </c>
      <c r="S164" s="334" t="str">
        <f>IF(AE164="×", 0,IF(P164="未入力あり","",ROUNDDOWN(ROUNDDOWN($H164*$I164,0)*VLOOKUP($G164,【参考】数式用!$A$4:$E$54,5, FALSE),0)))</f>
        <v/>
      </c>
      <c r="Z164" s="336" t="e">
        <f>IF(#REF!="○", F164, "")</f>
        <v>#REF!</v>
      </c>
      <c r="AA164" s="46" t="e">
        <f>VLOOKUP('別紙様式2-3（個表） '!$G164,【参考】数式用!$P$4:$Q$54,2, FALSE)</f>
        <v>#N/A</v>
      </c>
      <c r="AB164" s="46" t="e">
        <f>VLOOKUP('別紙様式2-3（個表） '!$G164,【参考】数式用!$P$4:$W$54,8, FALSE)</f>
        <v>#N/A</v>
      </c>
      <c r="AC164" s="46" t="e">
        <f>VLOOKUP('別紙様式2-3（個表） '!$G164,【参考】数式用!$P$4:$AD$54,15, FALSE)</f>
        <v>#N/A</v>
      </c>
      <c r="AD164" s="46" t="str">
        <f t="shared" si="17"/>
        <v/>
      </c>
      <c r="AE164" s="46" t="str">
        <f t="shared" si="18"/>
        <v/>
      </c>
      <c r="AF164" s="46" t="str">
        <f t="shared" si="19"/>
        <v/>
      </c>
      <c r="AG164" s="46" t="str">
        <f>IF(G164="", "", VLOOKUP(G164,【参考】数式用!$A$4:$M$54,13,FALSE))</f>
        <v/>
      </c>
      <c r="AH164" s="46" t="str">
        <f t="shared" si="20"/>
        <v>―</v>
      </c>
    </row>
    <row r="165" spans="1:34" ht="45" customHeight="1">
      <c r="A165" s="113">
        <f t="shared" si="21"/>
        <v>151</v>
      </c>
      <c r="B165" s="114" t="str">
        <f>IF(基本情報入力シート!B200="","",基本情報入力シート!B200)</f>
        <v/>
      </c>
      <c r="C165" s="115" t="str">
        <f>IF(基本情報入力シート!L200="","",基本情報入力シート!L200)</f>
        <v/>
      </c>
      <c r="D165" s="115" t="str">
        <f>IF(基本情報入力シート!Q200="","",基本情報入力シート!Q200)</f>
        <v/>
      </c>
      <c r="E165" s="115" t="str">
        <f>IF(基本情報入力シート!V200="","",基本情報入力シート!V200)</f>
        <v/>
      </c>
      <c r="F165" s="115" t="str">
        <f>IF(基本情報入力シート!W200="","",基本情報入力シート!W200)</f>
        <v/>
      </c>
      <c r="G165" s="115" t="str">
        <f>IF(基本情報入力シート!Z200="","",基本情報入力シート!Z200)</f>
        <v/>
      </c>
      <c r="H165" s="211" t="str">
        <f>IF(基本情報入力シート!AD200="","",基本情報入力シート!AD200)</f>
        <v/>
      </c>
      <c r="I165" s="330" t="str">
        <f>IF(基本情報入力シート!AE200="","",基本情報入力シート!AE200)</f>
        <v/>
      </c>
      <c r="J165" s="427"/>
      <c r="K165" s="428"/>
      <c r="L165" s="426"/>
      <c r="M165" s="331" t="str">
        <f>IF(G165="", "", VLOOKUP(AF165,【参考】数式用!$AZ$3:$BA$6, 2, FALSE))</f>
        <v/>
      </c>
      <c r="N165" s="332" t="str">
        <f>IF(G165="","",VLOOKUP(G165,【参考】数式用!$A$4:$L$54,MATCH('別紙様式2-3（個表） '!M165,【参考】数式用!$J$3:$L$3,0)+9,FALSE))</f>
        <v/>
      </c>
      <c r="O165" s="429" t="s">
        <v>197</v>
      </c>
      <c r="P165" s="333" t="str">
        <f t="shared" si="22"/>
        <v>未入力あり</v>
      </c>
      <c r="Q165" s="253" t="str">
        <f>IFERROR(IF(P165="未入力あり","",ROUNDDOWN(ROUNDDOWN($H165*$I165,0)*VLOOKUP($G165,【参考】数式用!$A$4:$E$54,3, FALSE),0)),"")</f>
        <v/>
      </c>
      <c r="R165" s="253" t="str">
        <f>IF(AD165="×", 0,IF(P165="未入力あり","",ROUNDDOWN(ROUNDDOWN($H165*$I165,0)*VLOOKUP($G165,【参考】数式用!$A$4:$E$54,4,FALSE),0)))</f>
        <v/>
      </c>
      <c r="S165" s="334" t="str">
        <f>IF(AE165="×", 0,IF(P165="未入力あり","",ROUNDDOWN(ROUNDDOWN($H165*$I165,0)*VLOOKUP($G165,【参考】数式用!$A$4:$E$54,5, FALSE),0)))</f>
        <v/>
      </c>
      <c r="Z165" s="336" t="e">
        <f>IF(#REF!="○", F165, "")</f>
        <v>#REF!</v>
      </c>
      <c r="AA165" s="46" t="e">
        <f>VLOOKUP('別紙様式2-3（個表） '!$G165,【参考】数式用!$P$4:$Q$54,2, FALSE)</f>
        <v>#N/A</v>
      </c>
      <c r="AB165" s="46" t="e">
        <f>VLOOKUP('別紙様式2-3（個表） '!$G165,【参考】数式用!$P$4:$W$54,8, FALSE)</f>
        <v>#N/A</v>
      </c>
      <c r="AC165" s="46" t="e">
        <f>VLOOKUP('別紙様式2-3（個表） '!$G165,【参考】数式用!$P$4:$AD$54,15, FALSE)</f>
        <v>#N/A</v>
      </c>
      <c r="AD165" s="46" t="str">
        <f t="shared" si="17"/>
        <v/>
      </c>
      <c r="AE165" s="46" t="str">
        <f t="shared" si="18"/>
        <v/>
      </c>
      <c r="AF165" s="46" t="str">
        <f t="shared" si="19"/>
        <v/>
      </c>
      <c r="AG165" s="46" t="str">
        <f>IF(G165="", "", VLOOKUP(G165,【参考】数式用!$A$4:$M$54,13,FALSE))</f>
        <v/>
      </c>
      <c r="AH165" s="46" t="str">
        <f t="shared" si="20"/>
        <v>―</v>
      </c>
    </row>
    <row r="166" spans="1:34" ht="45" customHeight="1">
      <c r="A166" s="113">
        <f t="shared" si="21"/>
        <v>152</v>
      </c>
      <c r="B166" s="114" t="str">
        <f>IF(基本情報入力シート!B201="","",基本情報入力シート!B201)</f>
        <v/>
      </c>
      <c r="C166" s="115" t="str">
        <f>IF(基本情報入力シート!L201="","",基本情報入力シート!L201)</f>
        <v/>
      </c>
      <c r="D166" s="115" t="str">
        <f>IF(基本情報入力シート!Q201="","",基本情報入力シート!Q201)</f>
        <v/>
      </c>
      <c r="E166" s="115" t="str">
        <f>IF(基本情報入力シート!V201="","",基本情報入力シート!V201)</f>
        <v/>
      </c>
      <c r="F166" s="115" t="str">
        <f>IF(基本情報入力シート!W201="","",基本情報入力シート!W201)</f>
        <v/>
      </c>
      <c r="G166" s="115" t="str">
        <f>IF(基本情報入力シート!Z201="","",基本情報入力シート!Z201)</f>
        <v/>
      </c>
      <c r="H166" s="211" t="str">
        <f>IF(基本情報入力シート!AD201="","",基本情報入力シート!AD201)</f>
        <v/>
      </c>
      <c r="I166" s="330" t="str">
        <f>IF(基本情報入力シート!AE201="","",基本情報入力シート!AE201)</f>
        <v/>
      </c>
      <c r="J166" s="427"/>
      <c r="K166" s="428"/>
      <c r="L166" s="426"/>
      <c r="M166" s="331" t="str">
        <f>IF(G166="", "", VLOOKUP(AF166,【参考】数式用!$AZ$3:$BA$6, 2, FALSE))</f>
        <v/>
      </c>
      <c r="N166" s="332" t="str">
        <f>IF(G166="","",VLOOKUP(G166,【参考】数式用!$A$4:$L$54,MATCH('別紙様式2-3（個表） '!M166,【参考】数式用!$J$3:$L$3,0)+9,FALSE))</f>
        <v/>
      </c>
      <c r="O166" s="430" t="s">
        <v>197</v>
      </c>
      <c r="P166" s="333" t="str">
        <f t="shared" si="22"/>
        <v>未入力あり</v>
      </c>
      <c r="Q166" s="253" t="str">
        <f>IFERROR(IF(P166="未入力あり","",ROUNDDOWN(ROUNDDOWN($H166*$I166,0)*VLOOKUP($G166,【参考】数式用!$A$4:$E$54,3, FALSE),0)),"")</f>
        <v/>
      </c>
      <c r="R166" s="253" t="str">
        <f>IF(AD166="×", 0,IF(P166="未入力あり","",ROUNDDOWN(ROUNDDOWN($H166*$I166,0)*VLOOKUP($G166,【参考】数式用!$A$4:$E$54,4,FALSE),0)))</f>
        <v/>
      </c>
      <c r="S166" s="334" t="str">
        <f>IF(AE166="×", 0,IF(P166="未入力あり","",ROUNDDOWN(ROUNDDOWN($H166*$I166,0)*VLOOKUP($G166,【参考】数式用!$A$4:$E$54,5, FALSE),0)))</f>
        <v/>
      </c>
      <c r="Z166" s="336" t="e">
        <f>IF(#REF!="○", F166, "")</f>
        <v>#REF!</v>
      </c>
      <c r="AA166" s="46" t="e">
        <f>VLOOKUP('別紙様式2-3（個表） '!$G166,【参考】数式用!$P$4:$Q$54,2, FALSE)</f>
        <v>#N/A</v>
      </c>
      <c r="AB166" s="46" t="e">
        <f>VLOOKUP('別紙様式2-3（個表） '!$G166,【参考】数式用!$P$4:$W$54,8, FALSE)</f>
        <v>#N/A</v>
      </c>
      <c r="AC166" s="46" t="e">
        <f>VLOOKUP('別紙様式2-3（個表） '!$G166,【参考】数式用!$P$4:$AD$54,15, FALSE)</f>
        <v>#N/A</v>
      </c>
      <c r="AD166" s="46" t="str">
        <f t="shared" si="17"/>
        <v/>
      </c>
      <c r="AE166" s="46" t="str">
        <f t="shared" si="18"/>
        <v/>
      </c>
      <c r="AF166" s="46" t="str">
        <f t="shared" si="19"/>
        <v/>
      </c>
      <c r="AG166" s="46" t="str">
        <f>IF(G166="", "", VLOOKUP(G166,【参考】数式用!$A$4:$M$54,13,FALSE))</f>
        <v/>
      </c>
      <c r="AH166" s="46" t="str">
        <f t="shared" si="20"/>
        <v>―</v>
      </c>
    </row>
    <row r="167" spans="1:34" ht="45" customHeight="1">
      <c r="A167" s="113">
        <f t="shared" si="21"/>
        <v>153</v>
      </c>
      <c r="B167" s="114" t="str">
        <f>IF(基本情報入力シート!B202="","",基本情報入力シート!B202)</f>
        <v/>
      </c>
      <c r="C167" s="115" t="str">
        <f>IF(基本情報入力シート!L202="","",基本情報入力シート!L202)</f>
        <v/>
      </c>
      <c r="D167" s="115" t="str">
        <f>IF(基本情報入力シート!Q202="","",基本情報入力シート!Q202)</f>
        <v/>
      </c>
      <c r="E167" s="115" t="str">
        <f>IF(基本情報入力シート!V202="","",基本情報入力シート!V202)</f>
        <v/>
      </c>
      <c r="F167" s="115" t="str">
        <f>IF(基本情報入力シート!W202="","",基本情報入力シート!W202)</f>
        <v/>
      </c>
      <c r="G167" s="115" t="str">
        <f>IF(基本情報入力シート!Z202="","",基本情報入力シート!Z202)</f>
        <v/>
      </c>
      <c r="H167" s="211" t="str">
        <f>IF(基本情報入力シート!AD202="","",基本情報入力シート!AD202)</f>
        <v/>
      </c>
      <c r="I167" s="330" t="str">
        <f>IF(基本情報入力シート!AE202="","",基本情報入力シート!AE202)</f>
        <v/>
      </c>
      <c r="J167" s="427"/>
      <c r="K167" s="428"/>
      <c r="L167" s="426"/>
      <c r="M167" s="331" t="str">
        <f>IF(G167="", "", VLOOKUP(AF167,【参考】数式用!$AZ$3:$BA$6, 2, FALSE))</f>
        <v/>
      </c>
      <c r="N167" s="332" t="str">
        <f>IF(G167="","",VLOOKUP(G167,【参考】数式用!$A$4:$L$54,MATCH('別紙様式2-3（個表） '!M167,【参考】数式用!$J$3:$L$3,0)+9,FALSE))</f>
        <v/>
      </c>
      <c r="O167" s="429" t="s">
        <v>197</v>
      </c>
      <c r="P167" s="333" t="str">
        <f t="shared" si="22"/>
        <v>未入力あり</v>
      </c>
      <c r="Q167" s="253" t="str">
        <f>IFERROR(IF(P167="未入力あり","",ROUNDDOWN(ROUNDDOWN($H167*$I167,0)*VLOOKUP($G167,【参考】数式用!$A$4:$E$54,3, FALSE),0)),"")</f>
        <v/>
      </c>
      <c r="R167" s="253" t="str">
        <f>IF(AD167="×", 0,IF(P167="未入力あり","",ROUNDDOWN(ROUNDDOWN($H167*$I167,0)*VLOOKUP($G167,【参考】数式用!$A$4:$E$54,4,FALSE),0)))</f>
        <v/>
      </c>
      <c r="S167" s="334" t="str">
        <f>IF(AE167="×", 0,IF(P167="未入力あり","",ROUNDDOWN(ROUNDDOWN($H167*$I167,0)*VLOOKUP($G167,【参考】数式用!$A$4:$E$54,5, FALSE),0)))</f>
        <v/>
      </c>
      <c r="Z167" s="336" t="e">
        <f>IF(#REF!="○", F167, "")</f>
        <v>#REF!</v>
      </c>
      <c r="AA167" s="46" t="e">
        <f>VLOOKUP('別紙様式2-3（個表） '!$G167,【参考】数式用!$P$4:$Q$54,2, FALSE)</f>
        <v>#N/A</v>
      </c>
      <c r="AB167" s="46" t="e">
        <f>VLOOKUP('別紙様式2-3（個表） '!$G167,【参考】数式用!$P$4:$W$54,8, FALSE)</f>
        <v>#N/A</v>
      </c>
      <c r="AC167" s="46" t="e">
        <f>VLOOKUP('別紙様式2-3（個表） '!$G167,【参考】数式用!$P$4:$AD$54,15, FALSE)</f>
        <v>#N/A</v>
      </c>
      <c r="AD167" s="46" t="str">
        <f t="shared" si="17"/>
        <v/>
      </c>
      <c r="AE167" s="46" t="str">
        <f t="shared" si="18"/>
        <v/>
      </c>
      <c r="AF167" s="46" t="str">
        <f t="shared" si="19"/>
        <v/>
      </c>
      <c r="AG167" s="46" t="str">
        <f>IF(G167="", "", VLOOKUP(G167,【参考】数式用!$A$4:$M$54,13,FALSE))</f>
        <v/>
      </c>
      <c r="AH167" s="46" t="str">
        <f t="shared" si="20"/>
        <v>―</v>
      </c>
    </row>
    <row r="168" spans="1:34" ht="45" customHeight="1">
      <c r="A168" s="113">
        <f t="shared" si="21"/>
        <v>154</v>
      </c>
      <c r="B168" s="114" t="str">
        <f>IF(基本情報入力シート!B203="","",基本情報入力シート!B203)</f>
        <v/>
      </c>
      <c r="C168" s="115" t="str">
        <f>IF(基本情報入力シート!L203="","",基本情報入力シート!L203)</f>
        <v/>
      </c>
      <c r="D168" s="115" t="str">
        <f>IF(基本情報入力シート!Q203="","",基本情報入力シート!Q203)</f>
        <v/>
      </c>
      <c r="E168" s="115" t="str">
        <f>IF(基本情報入力シート!V203="","",基本情報入力シート!V203)</f>
        <v/>
      </c>
      <c r="F168" s="115" t="str">
        <f>IF(基本情報入力シート!W203="","",基本情報入力シート!W203)</f>
        <v/>
      </c>
      <c r="G168" s="115" t="str">
        <f>IF(基本情報入力シート!Z203="","",基本情報入力シート!Z203)</f>
        <v/>
      </c>
      <c r="H168" s="211" t="str">
        <f>IF(基本情報入力シート!AD203="","",基本情報入力シート!AD203)</f>
        <v/>
      </c>
      <c r="I168" s="330" t="str">
        <f>IF(基本情報入力シート!AE203="","",基本情報入力シート!AE203)</f>
        <v/>
      </c>
      <c r="J168" s="427"/>
      <c r="K168" s="428"/>
      <c r="L168" s="426"/>
      <c r="M168" s="331" t="str">
        <f>IF(G168="", "", VLOOKUP(AF168,【参考】数式用!$AZ$3:$BA$6, 2, FALSE))</f>
        <v/>
      </c>
      <c r="N168" s="332" t="str">
        <f>IF(G168="","",VLOOKUP(G168,【参考】数式用!$A$4:$L$54,MATCH('別紙様式2-3（個表） '!M168,【参考】数式用!$J$3:$L$3,0)+9,FALSE))</f>
        <v/>
      </c>
      <c r="O168" s="430" t="s">
        <v>197</v>
      </c>
      <c r="P168" s="333" t="str">
        <f t="shared" si="22"/>
        <v>未入力あり</v>
      </c>
      <c r="Q168" s="253" t="str">
        <f>IFERROR(IF(P168="未入力あり","",ROUNDDOWN(ROUNDDOWN($H168*$I168,0)*VLOOKUP($G168,【参考】数式用!$A$4:$E$54,3, FALSE),0)),"")</f>
        <v/>
      </c>
      <c r="R168" s="253" t="str">
        <f>IF(AD168="×", 0,IF(P168="未入力あり","",ROUNDDOWN(ROUNDDOWN($H168*$I168,0)*VLOOKUP($G168,【参考】数式用!$A$4:$E$54,4,FALSE),0)))</f>
        <v/>
      </c>
      <c r="S168" s="334" t="str">
        <f>IF(AE168="×", 0,IF(P168="未入力あり","",ROUNDDOWN(ROUNDDOWN($H168*$I168,0)*VLOOKUP($G168,【参考】数式用!$A$4:$E$54,5, FALSE),0)))</f>
        <v/>
      </c>
      <c r="Z168" s="336" t="e">
        <f>IF(#REF!="○", F168, "")</f>
        <v>#REF!</v>
      </c>
      <c r="AA168" s="46" t="e">
        <f>VLOOKUP('別紙様式2-3（個表） '!$G168,【参考】数式用!$P$4:$Q$54,2, FALSE)</f>
        <v>#N/A</v>
      </c>
      <c r="AB168" s="46" t="e">
        <f>VLOOKUP('別紙様式2-3（個表） '!$G168,【参考】数式用!$P$4:$W$54,8, FALSE)</f>
        <v>#N/A</v>
      </c>
      <c r="AC168" s="46" t="e">
        <f>VLOOKUP('別紙様式2-3（個表） '!$G168,【参考】数式用!$P$4:$AD$54,15, FALSE)</f>
        <v>#N/A</v>
      </c>
      <c r="AD168" s="46" t="str">
        <f t="shared" si="17"/>
        <v/>
      </c>
      <c r="AE168" s="46" t="str">
        <f t="shared" si="18"/>
        <v/>
      </c>
      <c r="AF168" s="46" t="str">
        <f t="shared" si="19"/>
        <v/>
      </c>
      <c r="AG168" s="46" t="str">
        <f>IF(G168="", "", VLOOKUP(G168,【参考】数式用!$A$4:$M$54,13,FALSE))</f>
        <v/>
      </c>
      <c r="AH168" s="46" t="str">
        <f t="shared" si="20"/>
        <v>―</v>
      </c>
    </row>
    <row r="169" spans="1:34" ht="45" customHeight="1">
      <c r="A169" s="113">
        <f t="shared" si="21"/>
        <v>155</v>
      </c>
      <c r="B169" s="114" t="str">
        <f>IF(基本情報入力シート!B204="","",基本情報入力シート!B204)</f>
        <v/>
      </c>
      <c r="C169" s="115" t="str">
        <f>IF(基本情報入力シート!L204="","",基本情報入力シート!L204)</f>
        <v/>
      </c>
      <c r="D169" s="115" t="str">
        <f>IF(基本情報入力シート!Q204="","",基本情報入力シート!Q204)</f>
        <v/>
      </c>
      <c r="E169" s="115" t="str">
        <f>IF(基本情報入力シート!V204="","",基本情報入力シート!V204)</f>
        <v/>
      </c>
      <c r="F169" s="115" t="str">
        <f>IF(基本情報入力シート!W204="","",基本情報入力シート!W204)</f>
        <v/>
      </c>
      <c r="G169" s="115" t="str">
        <f>IF(基本情報入力シート!Z204="","",基本情報入力シート!Z204)</f>
        <v/>
      </c>
      <c r="H169" s="211" t="str">
        <f>IF(基本情報入力シート!AD204="","",基本情報入力シート!AD204)</f>
        <v/>
      </c>
      <c r="I169" s="330" t="str">
        <f>IF(基本情報入力シート!AE204="","",基本情報入力シート!AE204)</f>
        <v/>
      </c>
      <c r="J169" s="427"/>
      <c r="K169" s="428"/>
      <c r="L169" s="426"/>
      <c r="M169" s="331" t="str">
        <f>IF(G169="", "", VLOOKUP(AF169,【参考】数式用!$AZ$3:$BA$6, 2, FALSE))</f>
        <v/>
      </c>
      <c r="N169" s="332" t="str">
        <f>IF(G169="","",VLOOKUP(G169,【参考】数式用!$A$4:$L$54,MATCH('別紙様式2-3（個表） '!M169,【参考】数式用!$J$3:$L$3,0)+9,FALSE))</f>
        <v/>
      </c>
      <c r="O169" s="430" t="s">
        <v>197</v>
      </c>
      <c r="P169" s="333" t="str">
        <f t="shared" si="22"/>
        <v>未入力あり</v>
      </c>
      <c r="Q169" s="253" t="str">
        <f>IFERROR(IF(P169="未入力あり","",ROUNDDOWN(ROUNDDOWN($H169*$I169,0)*VLOOKUP($G169,【参考】数式用!$A$4:$E$54,3, FALSE),0)),"")</f>
        <v/>
      </c>
      <c r="R169" s="253" t="str">
        <f>IF(AD169="×", 0,IF(P169="未入力あり","",ROUNDDOWN(ROUNDDOWN($H169*$I169,0)*VLOOKUP($G169,【参考】数式用!$A$4:$E$54,4,FALSE),0)))</f>
        <v/>
      </c>
      <c r="S169" s="334" t="str">
        <f>IF(AE169="×", 0,IF(P169="未入力あり","",ROUNDDOWN(ROUNDDOWN($H169*$I169,0)*VLOOKUP($G169,【参考】数式用!$A$4:$E$54,5, FALSE),0)))</f>
        <v/>
      </c>
      <c r="Z169" s="336" t="e">
        <f>IF(#REF!="○", F169, "")</f>
        <v>#REF!</v>
      </c>
      <c r="AA169" s="46" t="e">
        <f>VLOOKUP('別紙様式2-3（個表） '!$G169,【参考】数式用!$P$4:$Q$54,2, FALSE)</f>
        <v>#N/A</v>
      </c>
      <c r="AB169" s="46" t="e">
        <f>VLOOKUP('別紙様式2-3（個表） '!$G169,【参考】数式用!$P$4:$W$54,8, FALSE)</f>
        <v>#N/A</v>
      </c>
      <c r="AC169" s="46" t="e">
        <f>VLOOKUP('別紙様式2-3（個表） '!$G169,【参考】数式用!$P$4:$AD$54,15, FALSE)</f>
        <v>#N/A</v>
      </c>
      <c r="AD169" s="46" t="str">
        <f t="shared" si="17"/>
        <v/>
      </c>
      <c r="AE169" s="46" t="str">
        <f t="shared" si="18"/>
        <v/>
      </c>
      <c r="AF169" s="46" t="str">
        <f t="shared" si="19"/>
        <v/>
      </c>
      <c r="AG169" s="46" t="str">
        <f>IF(G169="", "", VLOOKUP(G169,【参考】数式用!$A$4:$M$54,13,FALSE))</f>
        <v/>
      </c>
      <c r="AH169" s="46" t="str">
        <f t="shared" si="20"/>
        <v>―</v>
      </c>
    </row>
    <row r="170" spans="1:34" ht="45" customHeight="1">
      <c r="A170" s="113">
        <f t="shared" si="21"/>
        <v>156</v>
      </c>
      <c r="B170" s="114" t="str">
        <f>IF(基本情報入力シート!B205="","",基本情報入力シート!B205)</f>
        <v/>
      </c>
      <c r="C170" s="115" t="str">
        <f>IF(基本情報入力シート!L205="","",基本情報入力シート!L205)</f>
        <v/>
      </c>
      <c r="D170" s="115" t="str">
        <f>IF(基本情報入力シート!Q205="","",基本情報入力シート!Q205)</f>
        <v/>
      </c>
      <c r="E170" s="115" t="str">
        <f>IF(基本情報入力シート!V205="","",基本情報入力シート!V205)</f>
        <v/>
      </c>
      <c r="F170" s="115" t="str">
        <f>IF(基本情報入力シート!W205="","",基本情報入力シート!W205)</f>
        <v/>
      </c>
      <c r="G170" s="115" t="str">
        <f>IF(基本情報入力シート!Z205="","",基本情報入力シート!Z205)</f>
        <v/>
      </c>
      <c r="H170" s="211" t="str">
        <f>IF(基本情報入力シート!AD205="","",基本情報入力シート!AD205)</f>
        <v/>
      </c>
      <c r="I170" s="330" t="str">
        <f>IF(基本情報入力シート!AE205="","",基本情報入力シート!AE205)</f>
        <v/>
      </c>
      <c r="J170" s="427"/>
      <c r="K170" s="428"/>
      <c r="L170" s="426"/>
      <c r="M170" s="331" t="str">
        <f>IF(G170="", "", VLOOKUP(AF170,【参考】数式用!$AZ$3:$BA$6, 2, FALSE))</f>
        <v/>
      </c>
      <c r="N170" s="332" t="str">
        <f>IF(G170="","",VLOOKUP(G170,【参考】数式用!$A$4:$L$54,MATCH('別紙様式2-3（個表） '!M170,【参考】数式用!$J$3:$L$3,0)+9,FALSE))</f>
        <v/>
      </c>
      <c r="O170" s="429" t="s">
        <v>197</v>
      </c>
      <c r="P170" s="333" t="str">
        <f t="shared" si="22"/>
        <v>未入力あり</v>
      </c>
      <c r="Q170" s="253" t="str">
        <f>IFERROR(IF(P170="未入力あり","",ROUNDDOWN(ROUNDDOWN($H170*$I170,0)*VLOOKUP($G170,【参考】数式用!$A$4:$E$54,3, FALSE),0)),"")</f>
        <v/>
      </c>
      <c r="R170" s="253" t="str">
        <f>IF(AD170="×", 0,IF(P170="未入力あり","",ROUNDDOWN(ROUNDDOWN($H170*$I170,0)*VLOOKUP($G170,【参考】数式用!$A$4:$E$54,4,FALSE),0)))</f>
        <v/>
      </c>
      <c r="S170" s="334" t="str">
        <f>IF(AE170="×", 0,IF(P170="未入力あり","",ROUNDDOWN(ROUNDDOWN($H170*$I170,0)*VLOOKUP($G170,【参考】数式用!$A$4:$E$54,5, FALSE),0)))</f>
        <v/>
      </c>
      <c r="Z170" s="336" t="e">
        <f>IF(#REF!="○", F170, "")</f>
        <v>#REF!</v>
      </c>
      <c r="AA170" s="46" t="e">
        <f>VLOOKUP('別紙様式2-3（個表） '!$G170,【参考】数式用!$P$4:$Q$54,2, FALSE)</f>
        <v>#N/A</v>
      </c>
      <c r="AB170" s="46" t="e">
        <f>VLOOKUP('別紙様式2-3（個表） '!$G170,【参考】数式用!$P$4:$W$54,8, FALSE)</f>
        <v>#N/A</v>
      </c>
      <c r="AC170" s="46" t="e">
        <f>VLOOKUP('別紙様式2-3（個表） '!$G170,【参考】数式用!$P$4:$AD$54,15, FALSE)</f>
        <v>#N/A</v>
      </c>
      <c r="AD170" s="46" t="str">
        <f t="shared" si="17"/>
        <v/>
      </c>
      <c r="AE170" s="46" t="str">
        <f t="shared" si="18"/>
        <v/>
      </c>
      <c r="AF170" s="46" t="str">
        <f t="shared" si="19"/>
        <v/>
      </c>
      <c r="AG170" s="46" t="str">
        <f>IF(G170="", "", VLOOKUP(G170,【参考】数式用!$A$4:$M$54,13,FALSE))</f>
        <v/>
      </c>
      <c r="AH170" s="46" t="str">
        <f t="shared" si="20"/>
        <v>―</v>
      </c>
    </row>
    <row r="171" spans="1:34" ht="45" customHeight="1">
      <c r="A171" s="113">
        <f t="shared" si="21"/>
        <v>157</v>
      </c>
      <c r="B171" s="114" t="str">
        <f>IF(基本情報入力シート!B206="","",基本情報入力シート!B206)</f>
        <v/>
      </c>
      <c r="C171" s="115" t="str">
        <f>IF(基本情報入力シート!L206="","",基本情報入力シート!L206)</f>
        <v/>
      </c>
      <c r="D171" s="115" t="str">
        <f>IF(基本情報入力シート!Q206="","",基本情報入力シート!Q206)</f>
        <v/>
      </c>
      <c r="E171" s="115" t="str">
        <f>IF(基本情報入力シート!V206="","",基本情報入力シート!V206)</f>
        <v/>
      </c>
      <c r="F171" s="115" t="str">
        <f>IF(基本情報入力シート!W206="","",基本情報入力シート!W206)</f>
        <v/>
      </c>
      <c r="G171" s="115" t="str">
        <f>IF(基本情報入力シート!Z206="","",基本情報入力シート!Z206)</f>
        <v/>
      </c>
      <c r="H171" s="211" t="str">
        <f>IF(基本情報入力シート!AD206="","",基本情報入力シート!AD206)</f>
        <v/>
      </c>
      <c r="I171" s="330" t="str">
        <f>IF(基本情報入力シート!AE206="","",基本情報入力シート!AE206)</f>
        <v/>
      </c>
      <c r="J171" s="427"/>
      <c r="K171" s="428"/>
      <c r="L171" s="426"/>
      <c r="M171" s="331" t="str">
        <f>IF(G171="", "", VLOOKUP(AF171,【参考】数式用!$AZ$3:$BA$6, 2, FALSE))</f>
        <v/>
      </c>
      <c r="N171" s="332" t="str">
        <f>IF(G171="","",VLOOKUP(G171,【参考】数式用!$A$4:$L$54,MATCH('別紙様式2-3（個表） '!M171,【参考】数式用!$J$3:$L$3,0)+9,FALSE))</f>
        <v/>
      </c>
      <c r="O171" s="430" t="s">
        <v>197</v>
      </c>
      <c r="P171" s="333" t="str">
        <f t="shared" si="22"/>
        <v>未入力あり</v>
      </c>
      <c r="Q171" s="253" t="str">
        <f>IFERROR(IF(P171="未入力あり","",ROUNDDOWN(ROUNDDOWN($H171*$I171,0)*VLOOKUP($G171,【参考】数式用!$A$4:$E$54,3, FALSE),0)),"")</f>
        <v/>
      </c>
      <c r="R171" s="253" t="str">
        <f>IF(AD171="×", 0,IF(P171="未入力あり","",ROUNDDOWN(ROUNDDOWN($H171*$I171,0)*VLOOKUP($G171,【参考】数式用!$A$4:$E$54,4,FALSE),0)))</f>
        <v/>
      </c>
      <c r="S171" s="334" t="str">
        <f>IF(AE171="×", 0,IF(P171="未入力あり","",ROUNDDOWN(ROUNDDOWN($H171*$I171,0)*VLOOKUP($G171,【参考】数式用!$A$4:$E$54,5, FALSE),0)))</f>
        <v/>
      </c>
      <c r="Z171" s="336" t="e">
        <f>IF(#REF!="○", F171, "")</f>
        <v>#REF!</v>
      </c>
      <c r="AA171" s="46" t="e">
        <f>VLOOKUP('別紙様式2-3（個表） '!$G171,【参考】数式用!$P$4:$Q$54,2, FALSE)</f>
        <v>#N/A</v>
      </c>
      <c r="AB171" s="46" t="e">
        <f>VLOOKUP('別紙様式2-3（個表） '!$G171,【参考】数式用!$P$4:$W$54,8, FALSE)</f>
        <v>#N/A</v>
      </c>
      <c r="AC171" s="46" t="e">
        <f>VLOOKUP('別紙様式2-3（個表） '!$G171,【参考】数式用!$P$4:$AD$54,15, FALSE)</f>
        <v>#N/A</v>
      </c>
      <c r="AD171" s="46" t="str">
        <f t="shared" si="17"/>
        <v/>
      </c>
      <c r="AE171" s="46" t="str">
        <f t="shared" si="18"/>
        <v/>
      </c>
      <c r="AF171" s="46" t="str">
        <f t="shared" si="19"/>
        <v/>
      </c>
      <c r="AG171" s="46" t="str">
        <f>IF(G171="", "", VLOOKUP(G171,【参考】数式用!$A$4:$M$54,13,FALSE))</f>
        <v/>
      </c>
      <c r="AH171" s="46" t="str">
        <f t="shared" si="20"/>
        <v>―</v>
      </c>
    </row>
    <row r="172" spans="1:34" ht="45" customHeight="1">
      <c r="A172" s="113">
        <f t="shared" si="21"/>
        <v>158</v>
      </c>
      <c r="B172" s="114" t="str">
        <f>IF(基本情報入力シート!B207="","",基本情報入力シート!B207)</f>
        <v/>
      </c>
      <c r="C172" s="115" t="str">
        <f>IF(基本情報入力シート!L207="","",基本情報入力シート!L207)</f>
        <v/>
      </c>
      <c r="D172" s="115" t="str">
        <f>IF(基本情報入力シート!Q207="","",基本情報入力シート!Q207)</f>
        <v/>
      </c>
      <c r="E172" s="115" t="str">
        <f>IF(基本情報入力シート!V207="","",基本情報入力シート!V207)</f>
        <v/>
      </c>
      <c r="F172" s="115" t="str">
        <f>IF(基本情報入力シート!W207="","",基本情報入力シート!W207)</f>
        <v/>
      </c>
      <c r="G172" s="115" t="str">
        <f>IF(基本情報入力シート!Z207="","",基本情報入力シート!Z207)</f>
        <v/>
      </c>
      <c r="H172" s="211" t="str">
        <f>IF(基本情報入力シート!AD207="","",基本情報入力シート!AD207)</f>
        <v/>
      </c>
      <c r="I172" s="330" t="str">
        <f>IF(基本情報入力シート!AE207="","",基本情報入力シート!AE207)</f>
        <v/>
      </c>
      <c r="J172" s="427"/>
      <c r="K172" s="428"/>
      <c r="L172" s="426"/>
      <c r="M172" s="331" t="str">
        <f>IF(G172="", "", VLOOKUP(AF172,【参考】数式用!$AZ$3:$BA$6, 2, FALSE))</f>
        <v/>
      </c>
      <c r="N172" s="332" t="str">
        <f>IF(G172="","",VLOOKUP(G172,【参考】数式用!$A$4:$L$54,MATCH('別紙様式2-3（個表） '!M172,【参考】数式用!$J$3:$L$3,0)+9,FALSE))</f>
        <v/>
      </c>
      <c r="O172" s="430" t="s">
        <v>197</v>
      </c>
      <c r="P172" s="333" t="str">
        <f t="shared" si="22"/>
        <v>未入力あり</v>
      </c>
      <c r="Q172" s="253" t="str">
        <f>IFERROR(IF(P172="未入力あり","",ROUNDDOWN(ROUNDDOWN($H172*$I172,0)*VLOOKUP($G172,【参考】数式用!$A$4:$E$54,3, FALSE),0)),"")</f>
        <v/>
      </c>
      <c r="R172" s="253" t="str">
        <f>IF(AD172="×", 0,IF(P172="未入力あり","",ROUNDDOWN(ROUNDDOWN($H172*$I172,0)*VLOOKUP($G172,【参考】数式用!$A$4:$E$54,4,FALSE),0)))</f>
        <v/>
      </c>
      <c r="S172" s="334" t="str">
        <f>IF(AE172="×", 0,IF(P172="未入力あり","",ROUNDDOWN(ROUNDDOWN($H172*$I172,0)*VLOOKUP($G172,【参考】数式用!$A$4:$E$54,5, FALSE),0)))</f>
        <v/>
      </c>
      <c r="Z172" s="336" t="e">
        <f>IF(#REF!="○", F172, "")</f>
        <v>#REF!</v>
      </c>
      <c r="AA172" s="46" t="e">
        <f>VLOOKUP('別紙様式2-3（個表） '!$G172,【参考】数式用!$P$4:$Q$54,2, FALSE)</f>
        <v>#N/A</v>
      </c>
      <c r="AB172" s="46" t="e">
        <f>VLOOKUP('別紙様式2-3（個表） '!$G172,【参考】数式用!$P$4:$W$54,8, FALSE)</f>
        <v>#N/A</v>
      </c>
      <c r="AC172" s="46" t="e">
        <f>VLOOKUP('別紙様式2-3（個表） '!$G172,【参考】数式用!$P$4:$AD$54,15, FALSE)</f>
        <v>#N/A</v>
      </c>
      <c r="AD172" s="46" t="str">
        <f t="shared" si="17"/>
        <v/>
      </c>
      <c r="AE172" s="46" t="str">
        <f t="shared" si="18"/>
        <v/>
      </c>
      <c r="AF172" s="46" t="str">
        <f t="shared" si="19"/>
        <v/>
      </c>
      <c r="AG172" s="46" t="str">
        <f>IF(G172="", "", VLOOKUP(G172,【参考】数式用!$A$4:$M$54,13,FALSE))</f>
        <v/>
      </c>
      <c r="AH172" s="46" t="str">
        <f t="shared" si="20"/>
        <v>―</v>
      </c>
    </row>
    <row r="173" spans="1:34" ht="45" customHeight="1">
      <c r="A173" s="113">
        <f t="shared" si="21"/>
        <v>159</v>
      </c>
      <c r="B173" s="114" t="str">
        <f>IF(基本情報入力シート!B208="","",基本情報入力シート!B208)</f>
        <v/>
      </c>
      <c r="C173" s="115" t="str">
        <f>IF(基本情報入力シート!L208="","",基本情報入力シート!L208)</f>
        <v/>
      </c>
      <c r="D173" s="115" t="str">
        <f>IF(基本情報入力シート!Q208="","",基本情報入力シート!Q208)</f>
        <v/>
      </c>
      <c r="E173" s="115" t="str">
        <f>IF(基本情報入力シート!V208="","",基本情報入力シート!V208)</f>
        <v/>
      </c>
      <c r="F173" s="115" t="str">
        <f>IF(基本情報入力シート!W208="","",基本情報入力シート!W208)</f>
        <v/>
      </c>
      <c r="G173" s="115" t="str">
        <f>IF(基本情報入力シート!Z208="","",基本情報入力シート!Z208)</f>
        <v/>
      </c>
      <c r="H173" s="211" t="str">
        <f>IF(基本情報入力シート!AD208="","",基本情報入力シート!AD208)</f>
        <v/>
      </c>
      <c r="I173" s="330" t="str">
        <f>IF(基本情報入力シート!AE208="","",基本情報入力シート!AE208)</f>
        <v/>
      </c>
      <c r="J173" s="427"/>
      <c r="K173" s="428"/>
      <c r="L173" s="426"/>
      <c r="M173" s="331" t="str">
        <f>IF(G173="", "", VLOOKUP(AF173,【参考】数式用!$AZ$3:$BA$6, 2, FALSE))</f>
        <v/>
      </c>
      <c r="N173" s="332" t="str">
        <f>IF(G173="","",VLOOKUP(G173,【参考】数式用!$A$4:$L$54,MATCH('別紙様式2-3（個表） '!M173,【参考】数式用!$J$3:$L$3,0)+9,FALSE))</f>
        <v/>
      </c>
      <c r="O173" s="429" t="s">
        <v>197</v>
      </c>
      <c r="P173" s="333" t="str">
        <f t="shared" si="22"/>
        <v>未入力あり</v>
      </c>
      <c r="Q173" s="253" t="str">
        <f>IFERROR(IF(P173="未入力あり","",ROUNDDOWN(ROUNDDOWN($H173*$I173,0)*VLOOKUP($G173,【参考】数式用!$A$4:$E$54,3, FALSE),0)),"")</f>
        <v/>
      </c>
      <c r="R173" s="253" t="str">
        <f>IF(AD173="×", 0,IF(P173="未入力あり","",ROUNDDOWN(ROUNDDOWN($H173*$I173,0)*VLOOKUP($G173,【参考】数式用!$A$4:$E$54,4,FALSE),0)))</f>
        <v/>
      </c>
      <c r="S173" s="334" t="str">
        <f>IF(AE173="×", 0,IF(P173="未入力あり","",ROUNDDOWN(ROUNDDOWN($H173*$I173,0)*VLOOKUP($G173,【参考】数式用!$A$4:$E$54,5, FALSE),0)))</f>
        <v/>
      </c>
      <c r="Z173" s="336" t="e">
        <f>IF(#REF!="○", F173, "")</f>
        <v>#REF!</v>
      </c>
      <c r="AA173" s="46" t="e">
        <f>VLOOKUP('別紙様式2-3（個表） '!$G173,【参考】数式用!$P$4:$Q$54,2, FALSE)</f>
        <v>#N/A</v>
      </c>
      <c r="AB173" s="46" t="e">
        <f>VLOOKUP('別紙様式2-3（個表） '!$G173,【参考】数式用!$P$4:$W$54,8, FALSE)</f>
        <v>#N/A</v>
      </c>
      <c r="AC173" s="46" t="e">
        <f>VLOOKUP('別紙様式2-3（個表） '!$G173,【参考】数式用!$P$4:$AD$54,15, FALSE)</f>
        <v>#N/A</v>
      </c>
      <c r="AD173" s="46" t="str">
        <f t="shared" si="17"/>
        <v/>
      </c>
      <c r="AE173" s="46" t="str">
        <f t="shared" si="18"/>
        <v/>
      </c>
      <c r="AF173" s="46" t="str">
        <f t="shared" si="19"/>
        <v/>
      </c>
      <c r="AG173" s="46" t="str">
        <f>IF(G173="", "", VLOOKUP(G173,【参考】数式用!$A$4:$M$54,13,FALSE))</f>
        <v/>
      </c>
      <c r="AH173" s="46" t="str">
        <f t="shared" si="20"/>
        <v>―</v>
      </c>
    </row>
    <row r="174" spans="1:34" ht="45" customHeight="1">
      <c r="A174" s="113">
        <f t="shared" si="21"/>
        <v>160</v>
      </c>
      <c r="B174" s="114" t="str">
        <f>IF(基本情報入力シート!B209="","",基本情報入力シート!B209)</f>
        <v/>
      </c>
      <c r="C174" s="115" t="str">
        <f>IF(基本情報入力シート!L209="","",基本情報入力シート!L209)</f>
        <v/>
      </c>
      <c r="D174" s="115" t="str">
        <f>IF(基本情報入力シート!Q209="","",基本情報入力シート!Q209)</f>
        <v/>
      </c>
      <c r="E174" s="115" t="str">
        <f>IF(基本情報入力シート!V209="","",基本情報入力シート!V209)</f>
        <v/>
      </c>
      <c r="F174" s="115" t="str">
        <f>IF(基本情報入力シート!W209="","",基本情報入力シート!W209)</f>
        <v/>
      </c>
      <c r="G174" s="115" t="str">
        <f>IF(基本情報入力シート!Z209="","",基本情報入力シート!Z209)</f>
        <v/>
      </c>
      <c r="H174" s="211" t="str">
        <f>IF(基本情報入力シート!AD209="","",基本情報入力シート!AD209)</f>
        <v/>
      </c>
      <c r="I174" s="330" t="str">
        <f>IF(基本情報入力シート!AE209="","",基本情報入力シート!AE209)</f>
        <v/>
      </c>
      <c r="J174" s="427"/>
      <c r="K174" s="428"/>
      <c r="L174" s="426"/>
      <c r="M174" s="331" t="str">
        <f>IF(G174="", "", VLOOKUP(AF174,【参考】数式用!$AZ$3:$BA$6, 2, FALSE))</f>
        <v/>
      </c>
      <c r="N174" s="332" t="str">
        <f>IF(G174="","",VLOOKUP(G174,【参考】数式用!$A$4:$L$54,MATCH('別紙様式2-3（個表） '!M174,【参考】数式用!$J$3:$L$3,0)+9,FALSE))</f>
        <v/>
      </c>
      <c r="O174" s="430" t="s">
        <v>197</v>
      </c>
      <c r="P174" s="333" t="str">
        <f t="shared" si="22"/>
        <v>未入力あり</v>
      </c>
      <c r="Q174" s="253" t="str">
        <f>IFERROR(IF(P174="未入力あり","",ROUNDDOWN(ROUNDDOWN($H174*$I174,0)*VLOOKUP($G174,【参考】数式用!$A$4:$E$54,3, FALSE),0)),"")</f>
        <v/>
      </c>
      <c r="R174" s="253" t="str">
        <f>IF(AD174="×", 0,IF(P174="未入力あり","",ROUNDDOWN(ROUNDDOWN($H174*$I174,0)*VLOOKUP($G174,【参考】数式用!$A$4:$E$54,4,FALSE),0)))</f>
        <v/>
      </c>
      <c r="S174" s="334" t="str">
        <f>IF(AE174="×", 0,IF(P174="未入力あり","",ROUNDDOWN(ROUNDDOWN($H174*$I174,0)*VLOOKUP($G174,【参考】数式用!$A$4:$E$54,5, FALSE),0)))</f>
        <v/>
      </c>
      <c r="Z174" s="336" t="e">
        <f>IF(#REF!="○", F174, "")</f>
        <v>#REF!</v>
      </c>
      <c r="AA174" s="46" t="e">
        <f>VLOOKUP('別紙様式2-3（個表） '!$G174,【参考】数式用!$P$4:$Q$54,2, FALSE)</f>
        <v>#N/A</v>
      </c>
      <c r="AB174" s="46" t="e">
        <f>VLOOKUP('別紙様式2-3（個表） '!$G174,【参考】数式用!$P$4:$W$54,8, FALSE)</f>
        <v>#N/A</v>
      </c>
      <c r="AC174" s="46" t="e">
        <f>VLOOKUP('別紙様式2-3（個表） '!$G174,【参考】数式用!$P$4:$AD$54,15, FALSE)</f>
        <v>#N/A</v>
      </c>
      <c r="AD174" s="46" t="str">
        <f t="shared" si="17"/>
        <v/>
      </c>
      <c r="AE174" s="46" t="str">
        <f t="shared" si="18"/>
        <v/>
      </c>
      <c r="AF174" s="46" t="str">
        <f t="shared" si="19"/>
        <v/>
      </c>
      <c r="AG174" s="46" t="str">
        <f>IF(G174="", "", VLOOKUP(G174,【参考】数式用!$A$4:$M$54,13,FALSE))</f>
        <v/>
      </c>
      <c r="AH174" s="46" t="str">
        <f t="shared" si="20"/>
        <v>―</v>
      </c>
    </row>
    <row r="175" spans="1:34" ht="45" customHeight="1">
      <c r="A175" s="113">
        <f t="shared" si="21"/>
        <v>161</v>
      </c>
      <c r="B175" s="114" t="str">
        <f>IF(基本情報入力シート!B210="","",基本情報入力シート!B210)</f>
        <v/>
      </c>
      <c r="C175" s="115" t="str">
        <f>IF(基本情報入力シート!L210="","",基本情報入力シート!L210)</f>
        <v/>
      </c>
      <c r="D175" s="115" t="str">
        <f>IF(基本情報入力シート!Q210="","",基本情報入力シート!Q210)</f>
        <v/>
      </c>
      <c r="E175" s="115" t="str">
        <f>IF(基本情報入力シート!V210="","",基本情報入力シート!V210)</f>
        <v/>
      </c>
      <c r="F175" s="115" t="str">
        <f>IF(基本情報入力シート!W210="","",基本情報入力シート!W210)</f>
        <v/>
      </c>
      <c r="G175" s="115" t="str">
        <f>IF(基本情報入力シート!Z210="","",基本情報入力シート!Z210)</f>
        <v/>
      </c>
      <c r="H175" s="211" t="str">
        <f>IF(基本情報入力シート!AD210="","",基本情報入力シート!AD210)</f>
        <v/>
      </c>
      <c r="I175" s="330" t="str">
        <f>IF(基本情報入力シート!AE210="","",基本情報入力シート!AE210)</f>
        <v/>
      </c>
      <c r="J175" s="427"/>
      <c r="K175" s="428"/>
      <c r="L175" s="426"/>
      <c r="M175" s="331" t="str">
        <f>IF(G175="", "", VLOOKUP(AF175,【参考】数式用!$AZ$3:$BA$6, 2, FALSE))</f>
        <v/>
      </c>
      <c r="N175" s="332" t="str">
        <f>IF(G175="","",VLOOKUP(G175,【参考】数式用!$A$4:$L$54,MATCH('別紙様式2-3（個表） '!M175,【参考】数式用!$J$3:$L$3,0)+9,FALSE))</f>
        <v/>
      </c>
      <c r="O175" s="430" t="s">
        <v>197</v>
      </c>
      <c r="P175" s="333" t="str">
        <f t="shared" si="22"/>
        <v>未入力あり</v>
      </c>
      <c r="Q175" s="253" t="str">
        <f>IFERROR(IF(P175="未入力あり","",ROUNDDOWN(ROUNDDOWN($H175*$I175,0)*VLOOKUP($G175,【参考】数式用!$A$4:$E$54,3, FALSE),0)),"")</f>
        <v/>
      </c>
      <c r="R175" s="253" t="str">
        <f>IF(AD175="×", 0,IF(P175="未入力あり","",ROUNDDOWN(ROUNDDOWN($H175*$I175,0)*VLOOKUP($G175,【参考】数式用!$A$4:$E$54,4,FALSE),0)))</f>
        <v/>
      </c>
      <c r="S175" s="334" t="str">
        <f>IF(AE175="×", 0,IF(P175="未入力あり","",ROUNDDOWN(ROUNDDOWN($H175*$I175,0)*VLOOKUP($G175,【参考】数式用!$A$4:$E$54,5, FALSE),0)))</f>
        <v/>
      </c>
      <c r="Z175" s="336" t="e">
        <f>IF(#REF!="○", F175, "")</f>
        <v>#REF!</v>
      </c>
      <c r="AA175" s="46" t="e">
        <f>VLOOKUP('別紙様式2-3（個表） '!$G175,【参考】数式用!$P$4:$Q$54,2, FALSE)</f>
        <v>#N/A</v>
      </c>
      <c r="AB175" s="46" t="e">
        <f>VLOOKUP('別紙様式2-3（個表） '!$G175,【参考】数式用!$P$4:$W$54,8, FALSE)</f>
        <v>#N/A</v>
      </c>
      <c r="AC175" s="46" t="e">
        <f>VLOOKUP('別紙様式2-3（個表） '!$G175,【参考】数式用!$P$4:$AD$54,15, FALSE)</f>
        <v>#N/A</v>
      </c>
      <c r="AD175" s="46" t="str">
        <f t="shared" si="17"/>
        <v/>
      </c>
      <c r="AE175" s="46" t="str">
        <f t="shared" si="18"/>
        <v/>
      </c>
      <c r="AF175" s="46" t="str">
        <f t="shared" si="19"/>
        <v/>
      </c>
      <c r="AG175" s="46" t="str">
        <f>IF(G175="", "", VLOOKUP(G175,【参考】数式用!$A$4:$M$54,13,FALSE))</f>
        <v/>
      </c>
      <c r="AH175" s="46" t="str">
        <f t="shared" si="20"/>
        <v>―</v>
      </c>
    </row>
    <row r="176" spans="1:34" ht="45" customHeight="1">
      <c r="A176" s="113">
        <f t="shared" si="21"/>
        <v>162</v>
      </c>
      <c r="B176" s="114" t="str">
        <f>IF(基本情報入力シート!B211="","",基本情報入力シート!B211)</f>
        <v/>
      </c>
      <c r="C176" s="115" t="str">
        <f>IF(基本情報入力シート!L211="","",基本情報入力シート!L211)</f>
        <v/>
      </c>
      <c r="D176" s="115" t="str">
        <f>IF(基本情報入力シート!Q211="","",基本情報入力シート!Q211)</f>
        <v/>
      </c>
      <c r="E176" s="115" t="str">
        <f>IF(基本情報入力シート!V211="","",基本情報入力シート!V211)</f>
        <v/>
      </c>
      <c r="F176" s="115" t="str">
        <f>IF(基本情報入力シート!W211="","",基本情報入力シート!W211)</f>
        <v/>
      </c>
      <c r="G176" s="115" t="str">
        <f>IF(基本情報入力シート!Z211="","",基本情報入力シート!Z211)</f>
        <v/>
      </c>
      <c r="H176" s="211" t="str">
        <f>IF(基本情報入力シート!AD211="","",基本情報入力シート!AD211)</f>
        <v/>
      </c>
      <c r="I176" s="330" t="str">
        <f>IF(基本情報入力シート!AE211="","",基本情報入力シート!AE211)</f>
        <v/>
      </c>
      <c r="J176" s="427"/>
      <c r="K176" s="428"/>
      <c r="L176" s="426"/>
      <c r="M176" s="331" t="str">
        <f>IF(G176="", "", VLOOKUP(AF176,【参考】数式用!$AZ$3:$BA$6, 2, FALSE))</f>
        <v/>
      </c>
      <c r="N176" s="332" t="str">
        <f>IF(G176="","",VLOOKUP(G176,【参考】数式用!$A$4:$L$54,MATCH('別紙様式2-3（個表） '!M176,【参考】数式用!$J$3:$L$3,0)+9,FALSE))</f>
        <v/>
      </c>
      <c r="O176" s="429" t="s">
        <v>197</v>
      </c>
      <c r="P176" s="333" t="str">
        <f t="shared" si="22"/>
        <v>未入力あり</v>
      </c>
      <c r="Q176" s="253" t="str">
        <f>IFERROR(IF(P176="未入力あり","",ROUNDDOWN(ROUNDDOWN($H176*$I176,0)*VLOOKUP($G176,【参考】数式用!$A$4:$E$54,3, FALSE),0)),"")</f>
        <v/>
      </c>
      <c r="R176" s="253" t="str">
        <f>IF(AD176="×", 0,IF(P176="未入力あり","",ROUNDDOWN(ROUNDDOWN($H176*$I176,0)*VLOOKUP($G176,【参考】数式用!$A$4:$E$54,4,FALSE),0)))</f>
        <v/>
      </c>
      <c r="S176" s="334" t="str">
        <f>IF(AE176="×", 0,IF(P176="未入力あり","",ROUNDDOWN(ROUNDDOWN($H176*$I176,0)*VLOOKUP($G176,【参考】数式用!$A$4:$E$54,5, FALSE),0)))</f>
        <v/>
      </c>
      <c r="Z176" s="336" t="e">
        <f>IF(#REF!="○", F176, "")</f>
        <v>#REF!</v>
      </c>
      <c r="AA176" s="46" t="e">
        <f>VLOOKUP('別紙様式2-3（個表） '!$G176,【参考】数式用!$P$4:$Q$54,2, FALSE)</f>
        <v>#N/A</v>
      </c>
      <c r="AB176" s="46" t="e">
        <f>VLOOKUP('別紙様式2-3（個表） '!$G176,【参考】数式用!$P$4:$W$54,8, FALSE)</f>
        <v>#N/A</v>
      </c>
      <c r="AC176" s="46" t="e">
        <f>VLOOKUP('別紙様式2-3（個表） '!$G176,【参考】数式用!$P$4:$AD$54,15, FALSE)</f>
        <v>#N/A</v>
      </c>
      <c r="AD176" s="46" t="str">
        <f t="shared" si="17"/>
        <v/>
      </c>
      <c r="AE176" s="46" t="str">
        <f t="shared" si="18"/>
        <v/>
      </c>
      <c r="AF176" s="46" t="str">
        <f t="shared" si="19"/>
        <v/>
      </c>
      <c r="AG176" s="46" t="str">
        <f>IF(G176="", "", VLOOKUP(G176,【参考】数式用!$A$4:$M$54,13,FALSE))</f>
        <v/>
      </c>
      <c r="AH176" s="46" t="str">
        <f t="shared" si="20"/>
        <v>―</v>
      </c>
    </row>
    <row r="177" spans="1:34" ht="45" customHeight="1">
      <c r="A177" s="113">
        <f t="shared" si="21"/>
        <v>163</v>
      </c>
      <c r="B177" s="114" t="str">
        <f>IF(基本情報入力シート!B212="","",基本情報入力シート!B212)</f>
        <v/>
      </c>
      <c r="C177" s="115" t="str">
        <f>IF(基本情報入力シート!L212="","",基本情報入力シート!L212)</f>
        <v/>
      </c>
      <c r="D177" s="115" t="str">
        <f>IF(基本情報入力シート!Q212="","",基本情報入力シート!Q212)</f>
        <v/>
      </c>
      <c r="E177" s="115" t="str">
        <f>IF(基本情報入力シート!V212="","",基本情報入力シート!V212)</f>
        <v/>
      </c>
      <c r="F177" s="115" t="str">
        <f>IF(基本情報入力シート!W212="","",基本情報入力シート!W212)</f>
        <v/>
      </c>
      <c r="G177" s="115" t="str">
        <f>IF(基本情報入力シート!Z212="","",基本情報入力シート!Z212)</f>
        <v/>
      </c>
      <c r="H177" s="211" t="str">
        <f>IF(基本情報入力シート!AD212="","",基本情報入力シート!AD212)</f>
        <v/>
      </c>
      <c r="I177" s="330" t="str">
        <f>IF(基本情報入力シート!AE212="","",基本情報入力シート!AE212)</f>
        <v/>
      </c>
      <c r="J177" s="427"/>
      <c r="K177" s="428"/>
      <c r="L177" s="426"/>
      <c r="M177" s="331" t="str">
        <f>IF(G177="", "", VLOOKUP(AF177,【参考】数式用!$AZ$3:$BA$6, 2, FALSE))</f>
        <v/>
      </c>
      <c r="N177" s="332" t="str">
        <f>IF(G177="","",VLOOKUP(G177,【参考】数式用!$A$4:$L$54,MATCH('別紙様式2-3（個表） '!M177,【参考】数式用!$J$3:$L$3,0)+9,FALSE))</f>
        <v/>
      </c>
      <c r="O177" s="430" t="s">
        <v>197</v>
      </c>
      <c r="P177" s="333" t="str">
        <f t="shared" si="22"/>
        <v>未入力あり</v>
      </c>
      <c r="Q177" s="253" t="str">
        <f>IFERROR(IF(P177="未入力あり","",ROUNDDOWN(ROUNDDOWN($H177*$I177,0)*VLOOKUP($G177,【参考】数式用!$A$4:$E$54,3, FALSE),0)),"")</f>
        <v/>
      </c>
      <c r="R177" s="253" t="str">
        <f>IF(AD177="×", 0,IF(P177="未入力あり","",ROUNDDOWN(ROUNDDOWN($H177*$I177,0)*VLOOKUP($G177,【参考】数式用!$A$4:$E$54,4,FALSE),0)))</f>
        <v/>
      </c>
      <c r="S177" s="334" t="str">
        <f>IF(AE177="×", 0,IF(P177="未入力あり","",ROUNDDOWN(ROUNDDOWN($H177*$I177,0)*VLOOKUP($G177,【参考】数式用!$A$4:$E$54,5, FALSE),0)))</f>
        <v/>
      </c>
      <c r="Z177" s="336" t="e">
        <f>IF(#REF!="○", F177, "")</f>
        <v>#REF!</v>
      </c>
      <c r="AA177" s="46" t="e">
        <f>VLOOKUP('別紙様式2-3（個表） '!$G177,【参考】数式用!$P$4:$Q$54,2, FALSE)</f>
        <v>#N/A</v>
      </c>
      <c r="AB177" s="46" t="e">
        <f>VLOOKUP('別紙様式2-3（個表） '!$G177,【参考】数式用!$P$4:$W$54,8, FALSE)</f>
        <v>#N/A</v>
      </c>
      <c r="AC177" s="46" t="e">
        <f>VLOOKUP('別紙様式2-3（個表） '!$G177,【参考】数式用!$P$4:$AD$54,15, FALSE)</f>
        <v>#N/A</v>
      </c>
      <c r="AD177" s="46" t="str">
        <f t="shared" si="17"/>
        <v/>
      </c>
      <c r="AE177" s="46" t="str">
        <f t="shared" si="18"/>
        <v/>
      </c>
      <c r="AF177" s="46" t="str">
        <f t="shared" si="19"/>
        <v/>
      </c>
      <c r="AG177" s="46" t="str">
        <f>IF(G177="", "", VLOOKUP(G177,【参考】数式用!$A$4:$M$54,13,FALSE))</f>
        <v/>
      </c>
      <c r="AH177" s="46" t="str">
        <f t="shared" si="20"/>
        <v>―</v>
      </c>
    </row>
    <row r="178" spans="1:34" ht="45" customHeight="1">
      <c r="A178" s="113">
        <f t="shared" si="21"/>
        <v>164</v>
      </c>
      <c r="B178" s="114" t="str">
        <f>IF(基本情報入力シート!B213="","",基本情報入力シート!B213)</f>
        <v/>
      </c>
      <c r="C178" s="115" t="str">
        <f>IF(基本情報入力シート!L213="","",基本情報入力シート!L213)</f>
        <v/>
      </c>
      <c r="D178" s="115" t="str">
        <f>IF(基本情報入力シート!Q213="","",基本情報入力シート!Q213)</f>
        <v/>
      </c>
      <c r="E178" s="115" t="str">
        <f>IF(基本情報入力シート!V213="","",基本情報入力シート!V213)</f>
        <v/>
      </c>
      <c r="F178" s="115" t="str">
        <f>IF(基本情報入力シート!W213="","",基本情報入力シート!W213)</f>
        <v/>
      </c>
      <c r="G178" s="115" t="str">
        <f>IF(基本情報入力シート!Z213="","",基本情報入力シート!Z213)</f>
        <v/>
      </c>
      <c r="H178" s="211" t="str">
        <f>IF(基本情報入力シート!AD213="","",基本情報入力シート!AD213)</f>
        <v/>
      </c>
      <c r="I178" s="330" t="str">
        <f>IF(基本情報入力シート!AE213="","",基本情報入力シート!AE213)</f>
        <v/>
      </c>
      <c r="J178" s="427"/>
      <c r="K178" s="428"/>
      <c r="L178" s="426"/>
      <c r="M178" s="331" t="str">
        <f>IF(G178="", "", VLOOKUP(AF178,【参考】数式用!$AZ$3:$BA$6, 2, FALSE))</f>
        <v/>
      </c>
      <c r="N178" s="332" t="str">
        <f>IF(G178="","",VLOOKUP(G178,【参考】数式用!$A$4:$L$54,MATCH('別紙様式2-3（個表） '!M178,【参考】数式用!$J$3:$L$3,0)+9,FALSE))</f>
        <v/>
      </c>
      <c r="O178" s="430" t="s">
        <v>197</v>
      </c>
      <c r="P178" s="333" t="str">
        <f t="shared" si="22"/>
        <v>未入力あり</v>
      </c>
      <c r="Q178" s="253" t="str">
        <f>IFERROR(IF(P178="未入力あり","",ROUNDDOWN(ROUNDDOWN($H178*$I178,0)*VLOOKUP($G178,【参考】数式用!$A$4:$E$54,3, FALSE),0)),"")</f>
        <v/>
      </c>
      <c r="R178" s="253" t="str">
        <f>IF(AD178="×", 0,IF(P178="未入力あり","",ROUNDDOWN(ROUNDDOWN($H178*$I178,0)*VLOOKUP($G178,【参考】数式用!$A$4:$E$54,4,FALSE),0)))</f>
        <v/>
      </c>
      <c r="S178" s="334" t="str">
        <f>IF(AE178="×", 0,IF(P178="未入力あり","",ROUNDDOWN(ROUNDDOWN($H178*$I178,0)*VLOOKUP($G178,【参考】数式用!$A$4:$E$54,5, FALSE),0)))</f>
        <v/>
      </c>
      <c r="Z178" s="336" t="e">
        <f>IF(#REF!="○", F178, "")</f>
        <v>#REF!</v>
      </c>
      <c r="AA178" s="46" t="e">
        <f>VLOOKUP('別紙様式2-3（個表） '!$G178,【参考】数式用!$P$4:$Q$54,2, FALSE)</f>
        <v>#N/A</v>
      </c>
      <c r="AB178" s="46" t="e">
        <f>VLOOKUP('別紙様式2-3（個表） '!$G178,【参考】数式用!$P$4:$W$54,8, FALSE)</f>
        <v>#N/A</v>
      </c>
      <c r="AC178" s="46" t="e">
        <f>VLOOKUP('別紙様式2-3（個表） '!$G178,【参考】数式用!$P$4:$AD$54,15, FALSE)</f>
        <v>#N/A</v>
      </c>
      <c r="AD178" s="46" t="str">
        <f t="shared" si="17"/>
        <v/>
      </c>
      <c r="AE178" s="46" t="str">
        <f t="shared" si="18"/>
        <v/>
      </c>
      <c r="AF178" s="46" t="str">
        <f t="shared" si="19"/>
        <v/>
      </c>
      <c r="AG178" s="46" t="str">
        <f>IF(G178="", "", VLOOKUP(G178,【参考】数式用!$A$4:$M$54,13,FALSE))</f>
        <v/>
      </c>
      <c r="AH178" s="46" t="str">
        <f t="shared" si="20"/>
        <v>―</v>
      </c>
    </row>
    <row r="179" spans="1:34" ht="45" customHeight="1">
      <c r="A179" s="113">
        <f t="shared" si="21"/>
        <v>165</v>
      </c>
      <c r="B179" s="114" t="str">
        <f>IF(基本情報入力シート!B214="","",基本情報入力シート!B214)</f>
        <v/>
      </c>
      <c r="C179" s="115" t="str">
        <f>IF(基本情報入力シート!L214="","",基本情報入力シート!L214)</f>
        <v/>
      </c>
      <c r="D179" s="115" t="str">
        <f>IF(基本情報入力シート!Q214="","",基本情報入力シート!Q214)</f>
        <v/>
      </c>
      <c r="E179" s="115" t="str">
        <f>IF(基本情報入力シート!V214="","",基本情報入力シート!V214)</f>
        <v/>
      </c>
      <c r="F179" s="115" t="str">
        <f>IF(基本情報入力シート!W214="","",基本情報入力シート!W214)</f>
        <v/>
      </c>
      <c r="G179" s="115" t="str">
        <f>IF(基本情報入力シート!Z214="","",基本情報入力シート!Z214)</f>
        <v/>
      </c>
      <c r="H179" s="211" t="str">
        <f>IF(基本情報入力シート!AD214="","",基本情報入力シート!AD214)</f>
        <v/>
      </c>
      <c r="I179" s="330" t="str">
        <f>IF(基本情報入力シート!AE214="","",基本情報入力シート!AE214)</f>
        <v/>
      </c>
      <c r="J179" s="427"/>
      <c r="K179" s="428"/>
      <c r="L179" s="426"/>
      <c r="M179" s="331" t="str">
        <f>IF(G179="", "", VLOOKUP(AF179,【参考】数式用!$AZ$3:$BA$6, 2, FALSE))</f>
        <v/>
      </c>
      <c r="N179" s="332" t="str">
        <f>IF(G179="","",VLOOKUP(G179,【参考】数式用!$A$4:$L$54,MATCH('別紙様式2-3（個表） '!M179,【参考】数式用!$J$3:$L$3,0)+9,FALSE))</f>
        <v/>
      </c>
      <c r="O179" s="429" t="s">
        <v>197</v>
      </c>
      <c r="P179" s="333" t="str">
        <f t="shared" si="22"/>
        <v>未入力あり</v>
      </c>
      <c r="Q179" s="253" t="str">
        <f>IFERROR(IF(P179="未入力あり","",ROUNDDOWN(ROUNDDOWN($H179*$I179,0)*VLOOKUP($G179,【参考】数式用!$A$4:$E$54,3, FALSE),0)),"")</f>
        <v/>
      </c>
      <c r="R179" s="253" t="str">
        <f>IF(AD179="×", 0,IF(P179="未入力あり","",ROUNDDOWN(ROUNDDOWN($H179*$I179,0)*VLOOKUP($G179,【参考】数式用!$A$4:$E$54,4,FALSE),0)))</f>
        <v/>
      </c>
      <c r="S179" s="334" t="str">
        <f>IF(AE179="×", 0,IF(P179="未入力あり","",ROUNDDOWN(ROUNDDOWN($H179*$I179,0)*VLOOKUP($G179,【参考】数式用!$A$4:$E$54,5, FALSE),0)))</f>
        <v/>
      </c>
      <c r="Z179" s="336" t="e">
        <f>IF(#REF!="○", F179, "")</f>
        <v>#REF!</v>
      </c>
      <c r="AA179" s="46" t="e">
        <f>VLOOKUP('別紙様式2-3（個表） '!$G179,【参考】数式用!$P$4:$Q$54,2, FALSE)</f>
        <v>#N/A</v>
      </c>
      <c r="AB179" s="46" t="e">
        <f>VLOOKUP('別紙様式2-3（個表） '!$G179,【参考】数式用!$P$4:$W$54,8, FALSE)</f>
        <v>#N/A</v>
      </c>
      <c r="AC179" s="46" t="e">
        <f>VLOOKUP('別紙様式2-3（個表） '!$G179,【参考】数式用!$P$4:$AD$54,15, FALSE)</f>
        <v>#N/A</v>
      </c>
      <c r="AD179" s="46" t="str">
        <f t="shared" ref="AD179:AD242" si="23">IF(K179="", "", IF(OR(K179="要件を満たさない",K179="―"), "×","○"))</f>
        <v/>
      </c>
      <c r="AE179" s="46" t="str">
        <f t="shared" ref="AE179:AE242" si="24">IF(L179="", "", IF(OR(L179="要件を満たさない",L179="―"), "×","○"))</f>
        <v/>
      </c>
      <c r="AF179" s="46" t="str">
        <f t="shared" ref="AF179:AF242" si="25">IF(G179="","", "○"&amp;AD179&amp;AE179)</f>
        <v/>
      </c>
      <c r="AG179" s="46" t="str">
        <f>IF(G179="", "", VLOOKUP(G179,【参考】数式用!$A$4:$M$54,13,FALSE))</f>
        <v/>
      </c>
      <c r="AH179" s="46" t="str">
        <f t="shared" ref="AH179:AH242" si="26">IF(AND(AD179="×",L179="②の要件を満たしている"),"×","―")</f>
        <v>―</v>
      </c>
    </row>
    <row r="180" spans="1:34" ht="45" customHeight="1">
      <c r="A180" s="113">
        <f t="shared" ref="A180:A213" si="27">A179+1</f>
        <v>166</v>
      </c>
      <c r="B180" s="114" t="str">
        <f>IF(基本情報入力シート!B215="","",基本情報入力シート!B215)</f>
        <v/>
      </c>
      <c r="C180" s="115" t="str">
        <f>IF(基本情報入力シート!L215="","",基本情報入力シート!L215)</f>
        <v/>
      </c>
      <c r="D180" s="115" t="str">
        <f>IF(基本情報入力シート!Q215="","",基本情報入力シート!Q215)</f>
        <v/>
      </c>
      <c r="E180" s="115" t="str">
        <f>IF(基本情報入力シート!V215="","",基本情報入力シート!V215)</f>
        <v/>
      </c>
      <c r="F180" s="115" t="str">
        <f>IF(基本情報入力シート!W215="","",基本情報入力シート!W215)</f>
        <v/>
      </c>
      <c r="G180" s="115" t="str">
        <f>IF(基本情報入力シート!Z215="","",基本情報入力シート!Z215)</f>
        <v/>
      </c>
      <c r="H180" s="211" t="str">
        <f>IF(基本情報入力シート!AD215="","",基本情報入力シート!AD215)</f>
        <v/>
      </c>
      <c r="I180" s="330" t="str">
        <f>IF(基本情報入力シート!AE215="","",基本情報入力シート!AE215)</f>
        <v/>
      </c>
      <c r="J180" s="427"/>
      <c r="K180" s="428"/>
      <c r="L180" s="426"/>
      <c r="M180" s="331" t="str">
        <f>IF(G180="", "", VLOOKUP(AF180,【参考】数式用!$AZ$3:$BA$6, 2, FALSE))</f>
        <v/>
      </c>
      <c r="N180" s="332" t="str">
        <f>IF(G180="","",VLOOKUP(G180,【参考】数式用!$A$4:$L$54,MATCH('別紙様式2-3（個表） '!M180,【参考】数式用!$J$3:$L$3,0)+9,FALSE))</f>
        <v/>
      </c>
      <c r="O180" s="430" t="s">
        <v>197</v>
      </c>
      <c r="P180" s="333" t="str">
        <f t="shared" si="22"/>
        <v>未入力あり</v>
      </c>
      <c r="Q180" s="253" t="str">
        <f>IFERROR(IF(P180="未入力あり","",ROUNDDOWN(ROUNDDOWN($H180*$I180,0)*VLOOKUP($G180,【参考】数式用!$A$4:$E$54,3, FALSE),0)),"")</f>
        <v/>
      </c>
      <c r="R180" s="253" t="str">
        <f>IF(AD180="×", 0,IF(P180="未入力あり","",ROUNDDOWN(ROUNDDOWN($H180*$I180,0)*VLOOKUP($G180,【参考】数式用!$A$4:$E$54,4,FALSE),0)))</f>
        <v/>
      </c>
      <c r="S180" s="334" t="str">
        <f>IF(AE180="×", 0,IF(P180="未入力あり","",ROUNDDOWN(ROUNDDOWN($H180*$I180,0)*VLOOKUP($G180,【参考】数式用!$A$4:$E$54,5, FALSE),0)))</f>
        <v/>
      </c>
      <c r="Z180" s="336" t="e">
        <f>IF(#REF!="○", F180, "")</f>
        <v>#REF!</v>
      </c>
      <c r="AA180" s="46" t="e">
        <f>VLOOKUP('別紙様式2-3（個表） '!$G180,【参考】数式用!$P$4:$Q$54,2, FALSE)</f>
        <v>#N/A</v>
      </c>
      <c r="AB180" s="46" t="e">
        <f>VLOOKUP('別紙様式2-3（個表） '!$G180,【参考】数式用!$P$4:$W$54,8, FALSE)</f>
        <v>#N/A</v>
      </c>
      <c r="AC180" s="46" t="e">
        <f>VLOOKUP('別紙様式2-3（個表） '!$G180,【参考】数式用!$P$4:$AD$54,15, FALSE)</f>
        <v>#N/A</v>
      </c>
      <c r="AD180" s="46" t="str">
        <f t="shared" si="23"/>
        <v/>
      </c>
      <c r="AE180" s="46" t="str">
        <f t="shared" si="24"/>
        <v/>
      </c>
      <c r="AF180" s="46" t="str">
        <f t="shared" si="25"/>
        <v/>
      </c>
      <c r="AG180" s="46" t="str">
        <f>IF(G180="", "", VLOOKUP(G180,【参考】数式用!$A$4:$M$54,13,FALSE))</f>
        <v/>
      </c>
      <c r="AH180" s="46" t="str">
        <f t="shared" si="26"/>
        <v>―</v>
      </c>
    </row>
    <row r="181" spans="1:34" ht="45" customHeight="1">
      <c r="A181" s="113">
        <f t="shared" si="27"/>
        <v>167</v>
      </c>
      <c r="B181" s="114" t="str">
        <f>IF(基本情報入力シート!B216="","",基本情報入力シート!B216)</f>
        <v/>
      </c>
      <c r="C181" s="115" t="str">
        <f>IF(基本情報入力シート!L216="","",基本情報入力シート!L216)</f>
        <v/>
      </c>
      <c r="D181" s="115" t="str">
        <f>IF(基本情報入力シート!Q216="","",基本情報入力シート!Q216)</f>
        <v/>
      </c>
      <c r="E181" s="115" t="str">
        <f>IF(基本情報入力シート!V216="","",基本情報入力シート!V216)</f>
        <v/>
      </c>
      <c r="F181" s="115" t="str">
        <f>IF(基本情報入力シート!W216="","",基本情報入力シート!W216)</f>
        <v/>
      </c>
      <c r="G181" s="115" t="str">
        <f>IF(基本情報入力シート!Z216="","",基本情報入力シート!Z216)</f>
        <v/>
      </c>
      <c r="H181" s="211" t="str">
        <f>IF(基本情報入力シート!AD216="","",基本情報入力シート!AD216)</f>
        <v/>
      </c>
      <c r="I181" s="330" t="str">
        <f>IF(基本情報入力シート!AE216="","",基本情報入力シート!AE216)</f>
        <v/>
      </c>
      <c r="J181" s="427"/>
      <c r="K181" s="428"/>
      <c r="L181" s="426"/>
      <c r="M181" s="331" t="str">
        <f>IF(G181="", "", VLOOKUP(AF181,【参考】数式用!$AZ$3:$BA$6, 2, FALSE))</f>
        <v/>
      </c>
      <c r="N181" s="332" t="str">
        <f>IF(G181="","",VLOOKUP(G181,【参考】数式用!$A$4:$L$54,MATCH('別紙様式2-3（個表） '!M181,【参考】数式用!$J$3:$L$3,0)+9,FALSE))</f>
        <v/>
      </c>
      <c r="O181" s="430" t="s">
        <v>197</v>
      </c>
      <c r="P181" s="333" t="str">
        <f t="shared" si="22"/>
        <v>未入力あり</v>
      </c>
      <c r="Q181" s="253" t="str">
        <f>IFERROR(IF(P181="未入力あり","",ROUNDDOWN(ROUNDDOWN($H181*$I181,0)*VLOOKUP($G181,【参考】数式用!$A$4:$E$54,3, FALSE),0)),"")</f>
        <v/>
      </c>
      <c r="R181" s="253" t="str">
        <f>IF(AD181="×", 0,IF(P181="未入力あり","",ROUNDDOWN(ROUNDDOWN($H181*$I181,0)*VLOOKUP($G181,【参考】数式用!$A$4:$E$54,4,FALSE),0)))</f>
        <v/>
      </c>
      <c r="S181" s="334" t="str">
        <f>IF(AE181="×", 0,IF(P181="未入力あり","",ROUNDDOWN(ROUNDDOWN($H181*$I181,0)*VLOOKUP($G181,【参考】数式用!$A$4:$E$54,5, FALSE),0)))</f>
        <v/>
      </c>
      <c r="Z181" s="336" t="e">
        <f>IF(#REF!="○", F181, "")</f>
        <v>#REF!</v>
      </c>
      <c r="AA181" s="46" t="e">
        <f>VLOOKUP('別紙様式2-3（個表） '!$G181,【参考】数式用!$P$4:$Q$54,2, FALSE)</f>
        <v>#N/A</v>
      </c>
      <c r="AB181" s="46" t="e">
        <f>VLOOKUP('別紙様式2-3（個表） '!$G181,【参考】数式用!$P$4:$W$54,8, FALSE)</f>
        <v>#N/A</v>
      </c>
      <c r="AC181" s="46" t="e">
        <f>VLOOKUP('別紙様式2-3（個表） '!$G181,【参考】数式用!$P$4:$AD$54,15, FALSE)</f>
        <v>#N/A</v>
      </c>
      <c r="AD181" s="46" t="str">
        <f t="shared" si="23"/>
        <v/>
      </c>
      <c r="AE181" s="46" t="str">
        <f t="shared" si="24"/>
        <v/>
      </c>
      <c r="AF181" s="46" t="str">
        <f t="shared" si="25"/>
        <v/>
      </c>
      <c r="AG181" s="46" t="str">
        <f>IF(G181="", "", VLOOKUP(G181,【参考】数式用!$A$4:$M$54,13,FALSE))</f>
        <v/>
      </c>
      <c r="AH181" s="46" t="str">
        <f t="shared" si="26"/>
        <v>―</v>
      </c>
    </row>
    <row r="182" spans="1:34" ht="45" customHeight="1">
      <c r="A182" s="113">
        <f t="shared" si="27"/>
        <v>168</v>
      </c>
      <c r="B182" s="114" t="str">
        <f>IF(基本情報入力シート!B217="","",基本情報入力シート!B217)</f>
        <v/>
      </c>
      <c r="C182" s="115" t="str">
        <f>IF(基本情報入力シート!L217="","",基本情報入力シート!L217)</f>
        <v/>
      </c>
      <c r="D182" s="115" t="str">
        <f>IF(基本情報入力シート!Q217="","",基本情報入力シート!Q217)</f>
        <v/>
      </c>
      <c r="E182" s="115" t="str">
        <f>IF(基本情報入力シート!V217="","",基本情報入力シート!V217)</f>
        <v/>
      </c>
      <c r="F182" s="115" t="str">
        <f>IF(基本情報入力シート!W217="","",基本情報入力シート!W217)</f>
        <v/>
      </c>
      <c r="G182" s="115" t="str">
        <f>IF(基本情報入力シート!Z217="","",基本情報入力シート!Z217)</f>
        <v/>
      </c>
      <c r="H182" s="211" t="str">
        <f>IF(基本情報入力シート!AD217="","",基本情報入力シート!AD217)</f>
        <v/>
      </c>
      <c r="I182" s="330" t="str">
        <f>IF(基本情報入力シート!AE217="","",基本情報入力シート!AE217)</f>
        <v/>
      </c>
      <c r="J182" s="427"/>
      <c r="K182" s="428"/>
      <c r="L182" s="426"/>
      <c r="M182" s="331" t="str">
        <f>IF(G182="", "", VLOOKUP(AF182,【参考】数式用!$AZ$3:$BA$6, 2, FALSE))</f>
        <v/>
      </c>
      <c r="N182" s="332" t="str">
        <f>IF(G182="","",VLOOKUP(G182,【参考】数式用!$A$4:$L$54,MATCH('別紙様式2-3（個表） '!M182,【参考】数式用!$J$3:$L$3,0)+9,FALSE))</f>
        <v/>
      </c>
      <c r="O182" s="429" t="s">
        <v>197</v>
      </c>
      <c r="P182" s="333" t="str">
        <f t="shared" si="22"/>
        <v>未入力あり</v>
      </c>
      <c r="Q182" s="253" t="str">
        <f>IFERROR(IF(P182="未入力あり","",ROUNDDOWN(ROUNDDOWN($H182*$I182,0)*VLOOKUP($G182,【参考】数式用!$A$4:$E$54,3, FALSE),0)),"")</f>
        <v/>
      </c>
      <c r="R182" s="253" t="str">
        <f>IF(AD182="×", 0,IF(P182="未入力あり","",ROUNDDOWN(ROUNDDOWN($H182*$I182,0)*VLOOKUP($G182,【参考】数式用!$A$4:$E$54,4,FALSE),0)))</f>
        <v/>
      </c>
      <c r="S182" s="334" t="str">
        <f>IF(AE182="×", 0,IF(P182="未入力あり","",ROUNDDOWN(ROUNDDOWN($H182*$I182,0)*VLOOKUP($G182,【参考】数式用!$A$4:$E$54,5, FALSE),0)))</f>
        <v/>
      </c>
      <c r="Z182" s="336" t="e">
        <f>IF(#REF!="○", F182, "")</f>
        <v>#REF!</v>
      </c>
      <c r="AA182" s="46" t="e">
        <f>VLOOKUP('別紙様式2-3（個表） '!$G182,【参考】数式用!$P$4:$Q$54,2, FALSE)</f>
        <v>#N/A</v>
      </c>
      <c r="AB182" s="46" t="e">
        <f>VLOOKUP('別紙様式2-3（個表） '!$G182,【参考】数式用!$P$4:$W$54,8, FALSE)</f>
        <v>#N/A</v>
      </c>
      <c r="AC182" s="46" t="e">
        <f>VLOOKUP('別紙様式2-3（個表） '!$G182,【参考】数式用!$P$4:$AD$54,15, FALSE)</f>
        <v>#N/A</v>
      </c>
      <c r="AD182" s="46" t="str">
        <f t="shared" si="23"/>
        <v/>
      </c>
      <c r="AE182" s="46" t="str">
        <f t="shared" si="24"/>
        <v/>
      </c>
      <c r="AF182" s="46" t="str">
        <f t="shared" si="25"/>
        <v/>
      </c>
      <c r="AG182" s="46" t="str">
        <f>IF(G182="", "", VLOOKUP(G182,【参考】数式用!$A$4:$M$54,13,FALSE))</f>
        <v/>
      </c>
      <c r="AH182" s="46" t="str">
        <f t="shared" si="26"/>
        <v>―</v>
      </c>
    </row>
    <row r="183" spans="1:34" ht="45" customHeight="1">
      <c r="A183" s="113">
        <f t="shared" si="27"/>
        <v>169</v>
      </c>
      <c r="B183" s="114" t="str">
        <f>IF(基本情報入力シート!B218="","",基本情報入力シート!B218)</f>
        <v/>
      </c>
      <c r="C183" s="115" t="str">
        <f>IF(基本情報入力シート!L218="","",基本情報入力シート!L218)</f>
        <v/>
      </c>
      <c r="D183" s="115" t="str">
        <f>IF(基本情報入力シート!Q218="","",基本情報入力シート!Q218)</f>
        <v/>
      </c>
      <c r="E183" s="115" t="str">
        <f>IF(基本情報入力シート!V218="","",基本情報入力シート!V218)</f>
        <v/>
      </c>
      <c r="F183" s="115" t="str">
        <f>IF(基本情報入力シート!W218="","",基本情報入力シート!W218)</f>
        <v/>
      </c>
      <c r="G183" s="115" t="str">
        <f>IF(基本情報入力シート!Z218="","",基本情報入力シート!Z218)</f>
        <v/>
      </c>
      <c r="H183" s="211" t="str">
        <f>IF(基本情報入力シート!AD218="","",基本情報入力シート!AD218)</f>
        <v/>
      </c>
      <c r="I183" s="330" t="str">
        <f>IF(基本情報入力シート!AE218="","",基本情報入力シート!AE218)</f>
        <v/>
      </c>
      <c r="J183" s="427"/>
      <c r="K183" s="428"/>
      <c r="L183" s="426"/>
      <c r="M183" s="331" t="str">
        <f>IF(G183="", "", VLOOKUP(AF183,【参考】数式用!$AZ$3:$BA$6, 2, FALSE))</f>
        <v/>
      </c>
      <c r="N183" s="332" t="str">
        <f>IF(G183="","",VLOOKUP(G183,【参考】数式用!$A$4:$L$54,MATCH('別紙様式2-3（個表） '!M183,【参考】数式用!$J$3:$L$3,0)+9,FALSE))</f>
        <v/>
      </c>
      <c r="O183" s="430" t="s">
        <v>197</v>
      </c>
      <c r="P183" s="333" t="str">
        <f t="shared" si="22"/>
        <v>未入力あり</v>
      </c>
      <c r="Q183" s="253" t="str">
        <f>IFERROR(IF(P183="未入力あり","",ROUNDDOWN(ROUNDDOWN($H183*$I183,0)*VLOOKUP($G183,【参考】数式用!$A$4:$E$54,3, FALSE),0)),"")</f>
        <v/>
      </c>
      <c r="R183" s="253" t="str">
        <f>IF(AD183="×", 0,IF(P183="未入力あり","",ROUNDDOWN(ROUNDDOWN($H183*$I183,0)*VLOOKUP($G183,【参考】数式用!$A$4:$E$54,4,FALSE),0)))</f>
        <v/>
      </c>
      <c r="S183" s="334" t="str">
        <f>IF(AE183="×", 0,IF(P183="未入力あり","",ROUNDDOWN(ROUNDDOWN($H183*$I183,0)*VLOOKUP($G183,【参考】数式用!$A$4:$E$54,5, FALSE),0)))</f>
        <v/>
      </c>
      <c r="Z183" s="336" t="e">
        <f>IF(#REF!="○", F183, "")</f>
        <v>#REF!</v>
      </c>
      <c r="AA183" s="46" t="e">
        <f>VLOOKUP('別紙様式2-3（個表） '!$G183,【参考】数式用!$P$4:$Q$54,2, FALSE)</f>
        <v>#N/A</v>
      </c>
      <c r="AB183" s="46" t="e">
        <f>VLOOKUP('別紙様式2-3（個表） '!$G183,【参考】数式用!$P$4:$W$54,8, FALSE)</f>
        <v>#N/A</v>
      </c>
      <c r="AC183" s="46" t="e">
        <f>VLOOKUP('別紙様式2-3（個表） '!$G183,【参考】数式用!$P$4:$AD$54,15, FALSE)</f>
        <v>#N/A</v>
      </c>
      <c r="AD183" s="46" t="str">
        <f t="shared" si="23"/>
        <v/>
      </c>
      <c r="AE183" s="46" t="str">
        <f t="shared" si="24"/>
        <v/>
      </c>
      <c r="AF183" s="46" t="str">
        <f t="shared" si="25"/>
        <v/>
      </c>
      <c r="AG183" s="46" t="str">
        <f>IF(G183="", "", VLOOKUP(G183,【参考】数式用!$A$4:$M$54,13,FALSE))</f>
        <v/>
      </c>
      <c r="AH183" s="46" t="str">
        <f t="shared" si="26"/>
        <v>―</v>
      </c>
    </row>
    <row r="184" spans="1:34" ht="45" customHeight="1">
      <c r="A184" s="113">
        <f t="shared" si="27"/>
        <v>170</v>
      </c>
      <c r="B184" s="114" t="str">
        <f>IF(基本情報入力シート!B219="","",基本情報入力シート!B219)</f>
        <v/>
      </c>
      <c r="C184" s="115" t="str">
        <f>IF(基本情報入力シート!L219="","",基本情報入力シート!L219)</f>
        <v/>
      </c>
      <c r="D184" s="115" t="str">
        <f>IF(基本情報入力シート!Q219="","",基本情報入力シート!Q219)</f>
        <v/>
      </c>
      <c r="E184" s="115" t="str">
        <f>IF(基本情報入力シート!V219="","",基本情報入力シート!V219)</f>
        <v/>
      </c>
      <c r="F184" s="115" t="str">
        <f>IF(基本情報入力シート!W219="","",基本情報入力シート!W219)</f>
        <v/>
      </c>
      <c r="G184" s="115" t="str">
        <f>IF(基本情報入力シート!Z219="","",基本情報入力シート!Z219)</f>
        <v/>
      </c>
      <c r="H184" s="211" t="str">
        <f>IF(基本情報入力シート!AD219="","",基本情報入力シート!AD219)</f>
        <v/>
      </c>
      <c r="I184" s="330" t="str">
        <f>IF(基本情報入力シート!AE219="","",基本情報入力シート!AE219)</f>
        <v/>
      </c>
      <c r="J184" s="427"/>
      <c r="K184" s="428"/>
      <c r="L184" s="426"/>
      <c r="M184" s="331" t="str">
        <f>IF(G184="", "", VLOOKUP(AF184,【参考】数式用!$AZ$3:$BA$6, 2, FALSE))</f>
        <v/>
      </c>
      <c r="N184" s="332" t="str">
        <f>IF(G184="","",VLOOKUP(G184,【参考】数式用!$A$4:$L$54,MATCH('別紙様式2-3（個表） '!M184,【参考】数式用!$J$3:$L$3,0)+9,FALSE))</f>
        <v/>
      </c>
      <c r="O184" s="430" t="s">
        <v>197</v>
      </c>
      <c r="P184" s="333" t="str">
        <f t="shared" si="22"/>
        <v>未入力あり</v>
      </c>
      <c r="Q184" s="253" t="str">
        <f>IFERROR(IF(P184="未入力あり","",ROUNDDOWN(ROUNDDOWN($H184*$I184,0)*VLOOKUP($G184,【参考】数式用!$A$4:$E$54,3, FALSE),0)),"")</f>
        <v/>
      </c>
      <c r="R184" s="253" t="str">
        <f>IF(AD184="×", 0,IF(P184="未入力あり","",ROUNDDOWN(ROUNDDOWN($H184*$I184,0)*VLOOKUP($G184,【参考】数式用!$A$4:$E$54,4,FALSE),0)))</f>
        <v/>
      </c>
      <c r="S184" s="334" t="str">
        <f>IF(AE184="×", 0,IF(P184="未入力あり","",ROUNDDOWN(ROUNDDOWN($H184*$I184,0)*VLOOKUP($G184,【参考】数式用!$A$4:$E$54,5, FALSE),0)))</f>
        <v/>
      </c>
      <c r="Z184" s="336" t="e">
        <f>IF(#REF!="○", F184, "")</f>
        <v>#REF!</v>
      </c>
      <c r="AA184" s="46" t="e">
        <f>VLOOKUP('別紙様式2-3（個表） '!$G184,【参考】数式用!$P$4:$Q$54,2, FALSE)</f>
        <v>#N/A</v>
      </c>
      <c r="AB184" s="46" t="e">
        <f>VLOOKUP('別紙様式2-3（個表） '!$G184,【参考】数式用!$P$4:$W$54,8, FALSE)</f>
        <v>#N/A</v>
      </c>
      <c r="AC184" s="46" t="e">
        <f>VLOOKUP('別紙様式2-3（個表） '!$G184,【参考】数式用!$P$4:$AD$54,15, FALSE)</f>
        <v>#N/A</v>
      </c>
      <c r="AD184" s="46" t="str">
        <f t="shared" si="23"/>
        <v/>
      </c>
      <c r="AE184" s="46" t="str">
        <f t="shared" si="24"/>
        <v/>
      </c>
      <c r="AF184" s="46" t="str">
        <f t="shared" si="25"/>
        <v/>
      </c>
      <c r="AG184" s="46" t="str">
        <f>IF(G184="", "", VLOOKUP(G184,【参考】数式用!$A$4:$M$54,13,FALSE))</f>
        <v/>
      </c>
      <c r="AH184" s="46" t="str">
        <f t="shared" si="26"/>
        <v>―</v>
      </c>
    </row>
    <row r="185" spans="1:34" ht="45" customHeight="1">
      <c r="A185" s="113">
        <f t="shared" si="27"/>
        <v>171</v>
      </c>
      <c r="B185" s="114" t="str">
        <f>IF(基本情報入力シート!B220="","",基本情報入力シート!B220)</f>
        <v/>
      </c>
      <c r="C185" s="115" t="str">
        <f>IF(基本情報入力シート!L220="","",基本情報入力シート!L220)</f>
        <v/>
      </c>
      <c r="D185" s="115" t="str">
        <f>IF(基本情報入力シート!Q220="","",基本情報入力シート!Q220)</f>
        <v/>
      </c>
      <c r="E185" s="115" t="str">
        <f>IF(基本情報入力シート!V220="","",基本情報入力シート!V220)</f>
        <v/>
      </c>
      <c r="F185" s="115" t="str">
        <f>IF(基本情報入力シート!W220="","",基本情報入力シート!W220)</f>
        <v/>
      </c>
      <c r="G185" s="115" t="str">
        <f>IF(基本情報入力シート!Z220="","",基本情報入力シート!Z220)</f>
        <v/>
      </c>
      <c r="H185" s="211" t="str">
        <f>IF(基本情報入力シート!AD220="","",基本情報入力シート!AD220)</f>
        <v/>
      </c>
      <c r="I185" s="330" t="str">
        <f>IF(基本情報入力シート!AE220="","",基本情報入力シート!AE220)</f>
        <v/>
      </c>
      <c r="J185" s="427"/>
      <c r="K185" s="428"/>
      <c r="L185" s="426"/>
      <c r="M185" s="331" t="str">
        <f>IF(G185="", "", VLOOKUP(AF185,【参考】数式用!$AZ$3:$BA$6, 2, FALSE))</f>
        <v/>
      </c>
      <c r="N185" s="332" t="str">
        <f>IF(G185="","",VLOOKUP(G185,【参考】数式用!$A$4:$L$54,MATCH('別紙様式2-3（個表） '!M185,【参考】数式用!$J$3:$L$3,0)+9,FALSE))</f>
        <v/>
      </c>
      <c r="O185" s="429" t="s">
        <v>197</v>
      </c>
      <c r="P185" s="333" t="str">
        <f t="shared" si="22"/>
        <v>未入力あり</v>
      </c>
      <c r="Q185" s="253" t="str">
        <f>IFERROR(IF(P185="未入力あり","",ROUNDDOWN(ROUNDDOWN($H185*$I185,0)*VLOOKUP($G185,【参考】数式用!$A$4:$E$54,3, FALSE),0)),"")</f>
        <v/>
      </c>
      <c r="R185" s="253" t="str">
        <f>IF(AD185="×", 0,IF(P185="未入力あり","",ROUNDDOWN(ROUNDDOWN($H185*$I185,0)*VLOOKUP($G185,【参考】数式用!$A$4:$E$54,4,FALSE),0)))</f>
        <v/>
      </c>
      <c r="S185" s="334" t="str">
        <f>IF(AE185="×", 0,IF(P185="未入力あり","",ROUNDDOWN(ROUNDDOWN($H185*$I185,0)*VLOOKUP($G185,【参考】数式用!$A$4:$E$54,5, FALSE),0)))</f>
        <v/>
      </c>
      <c r="Z185" s="336" t="e">
        <f>IF(#REF!="○", F185, "")</f>
        <v>#REF!</v>
      </c>
      <c r="AA185" s="46" t="e">
        <f>VLOOKUP('別紙様式2-3（個表） '!$G185,【参考】数式用!$P$4:$Q$54,2, FALSE)</f>
        <v>#N/A</v>
      </c>
      <c r="AB185" s="46" t="e">
        <f>VLOOKUP('別紙様式2-3（個表） '!$G185,【参考】数式用!$P$4:$W$54,8, FALSE)</f>
        <v>#N/A</v>
      </c>
      <c r="AC185" s="46" t="e">
        <f>VLOOKUP('別紙様式2-3（個表） '!$G185,【参考】数式用!$P$4:$AD$54,15, FALSE)</f>
        <v>#N/A</v>
      </c>
      <c r="AD185" s="46" t="str">
        <f t="shared" si="23"/>
        <v/>
      </c>
      <c r="AE185" s="46" t="str">
        <f t="shared" si="24"/>
        <v/>
      </c>
      <c r="AF185" s="46" t="str">
        <f t="shared" si="25"/>
        <v/>
      </c>
      <c r="AG185" s="46" t="str">
        <f>IF(G185="", "", VLOOKUP(G185,【参考】数式用!$A$4:$M$54,13,FALSE))</f>
        <v/>
      </c>
      <c r="AH185" s="46" t="str">
        <f t="shared" si="26"/>
        <v>―</v>
      </c>
    </row>
    <row r="186" spans="1:34" ht="45" customHeight="1">
      <c r="A186" s="113">
        <f t="shared" si="27"/>
        <v>172</v>
      </c>
      <c r="B186" s="114" t="str">
        <f>IF(基本情報入力シート!B221="","",基本情報入力シート!B221)</f>
        <v/>
      </c>
      <c r="C186" s="115" t="str">
        <f>IF(基本情報入力シート!L221="","",基本情報入力シート!L221)</f>
        <v/>
      </c>
      <c r="D186" s="115" t="str">
        <f>IF(基本情報入力シート!Q221="","",基本情報入力シート!Q221)</f>
        <v/>
      </c>
      <c r="E186" s="115" t="str">
        <f>IF(基本情報入力シート!V221="","",基本情報入力シート!V221)</f>
        <v/>
      </c>
      <c r="F186" s="115" t="str">
        <f>IF(基本情報入力シート!W221="","",基本情報入力シート!W221)</f>
        <v/>
      </c>
      <c r="G186" s="115" t="str">
        <f>IF(基本情報入力シート!Z221="","",基本情報入力シート!Z221)</f>
        <v/>
      </c>
      <c r="H186" s="211" t="str">
        <f>IF(基本情報入力シート!AD221="","",基本情報入力シート!AD221)</f>
        <v/>
      </c>
      <c r="I186" s="330" t="str">
        <f>IF(基本情報入力シート!AE221="","",基本情報入力シート!AE221)</f>
        <v/>
      </c>
      <c r="J186" s="427"/>
      <c r="K186" s="428"/>
      <c r="L186" s="426"/>
      <c r="M186" s="331" t="str">
        <f>IF(G186="", "", VLOOKUP(AF186,【参考】数式用!$AZ$3:$BA$6, 2, FALSE))</f>
        <v/>
      </c>
      <c r="N186" s="332" t="str">
        <f>IF(G186="","",VLOOKUP(G186,【参考】数式用!$A$4:$L$54,MATCH('別紙様式2-3（個表） '!M186,【参考】数式用!$J$3:$L$3,0)+9,FALSE))</f>
        <v/>
      </c>
      <c r="O186" s="430" t="s">
        <v>197</v>
      </c>
      <c r="P186" s="333" t="str">
        <f t="shared" si="22"/>
        <v>未入力あり</v>
      </c>
      <c r="Q186" s="253" t="str">
        <f>IFERROR(IF(P186="未入力あり","",ROUNDDOWN(ROUNDDOWN($H186*$I186,0)*VLOOKUP($G186,【参考】数式用!$A$4:$E$54,3, FALSE),0)),"")</f>
        <v/>
      </c>
      <c r="R186" s="253" t="str">
        <f>IF(AD186="×", 0,IF(P186="未入力あり","",ROUNDDOWN(ROUNDDOWN($H186*$I186,0)*VLOOKUP($G186,【参考】数式用!$A$4:$E$54,4,FALSE),0)))</f>
        <v/>
      </c>
      <c r="S186" s="334" t="str">
        <f>IF(AE186="×", 0,IF(P186="未入力あり","",ROUNDDOWN(ROUNDDOWN($H186*$I186,0)*VLOOKUP($G186,【参考】数式用!$A$4:$E$54,5, FALSE),0)))</f>
        <v/>
      </c>
      <c r="Z186" s="336" t="e">
        <f>IF(#REF!="○", F186, "")</f>
        <v>#REF!</v>
      </c>
      <c r="AA186" s="46" t="e">
        <f>VLOOKUP('別紙様式2-3（個表） '!$G186,【参考】数式用!$P$4:$Q$54,2, FALSE)</f>
        <v>#N/A</v>
      </c>
      <c r="AB186" s="46" t="e">
        <f>VLOOKUP('別紙様式2-3（個表） '!$G186,【参考】数式用!$P$4:$W$54,8, FALSE)</f>
        <v>#N/A</v>
      </c>
      <c r="AC186" s="46" t="e">
        <f>VLOOKUP('別紙様式2-3（個表） '!$G186,【参考】数式用!$P$4:$AD$54,15, FALSE)</f>
        <v>#N/A</v>
      </c>
      <c r="AD186" s="46" t="str">
        <f t="shared" si="23"/>
        <v/>
      </c>
      <c r="AE186" s="46" t="str">
        <f t="shared" si="24"/>
        <v/>
      </c>
      <c r="AF186" s="46" t="str">
        <f t="shared" si="25"/>
        <v/>
      </c>
      <c r="AG186" s="46" t="str">
        <f>IF(G186="", "", VLOOKUP(G186,【参考】数式用!$A$4:$M$54,13,FALSE))</f>
        <v/>
      </c>
      <c r="AH186" s="46" t="str">
        <f t="shared" si="26"/>
        <v>―</v>
      </c>
    </row>
    <row r="187" spans="1:34" ht="45" customHeight="1">
      <c r="A187" s="113">
        <f t="shared" si="27"/>
        <v>173</v>
      </c>
      <c r="B187" s="114" t="str">
        <f>IF(基本情報入力シート!B222="","",基本情報入力シート!B222)</f>
        <v/>
      </c>
      <c r="C187" s="115" t="str">
        <f>IF(基本情報入力シート!L222="","",基本情報入力シート!L222)</f>
        <v/>
      </c>
      <c r="D187" s="115" t="str">
        <f>IF(基本情報入力シート!Q222="","",基本情報入力シート!Q222)</f>
        <v/>
      </c>
      <c r="E187" s="115" t="str">
        <f>IF(基本情報入力シート!V222="","",基本情報入力シート!V222)</f>
        <v/>
      </c>
      <c r="F187" s="115" t="str">
        <f>IF(基本情報入力シート!W222="","",基本情報入力シート!W222)</f>
        <v/>
      </c>
      <c r="G187" s="115" t="str">
        <f>IF(基本情報入力シート!Z222="","",基本情報入力シート!Z222)</f>
        <v/>
      </c>
      <c r="H187" s="211" t="str">
        <f>IF(基本情報入力シート!AD222="","",基本情報入力シート!AD222)</f>
        <v/>
      </c>
      <c r="I187" s="330" t="str">
        <f>IF(基本情報入力シート!AE222="","",基本情報入力シート!AE222)</f>
        <v/>
      </c>
      <c r="J187" s="427"/>
      <c r="K187" s="428"/>
      <c r="L187" s="426"/>
      <c r="M187" s="331" t="str">
        <f>IF(G187="", "", VLOOKUP(AF187,【参考】数式用!$AZ$3:$BA$6, 2, FALSE))</f>
        <v/>
      </c>
      <c r="N187" s="332" t="str">
        <f>IF(G187="","",VLOOKUP(G187,【参考】数式用!$A$4:$L$54,MATCH('別紙様式2-3（個表） '!M187,【参考】数式用!$J$3:$L$3,0)+9,FALSE))</f>
        <v/>
      </c>
      <c r="O187" s="430" t="s">
        <v>197</v>
      </c>
      <c r="P187" s="333" t="str">
        <f t="shared" si="22"/>
        <v>未入力あり</v>
      </c>
      <c r="Q187" s="253" t="str">
        <f>IFERROR(IF(P187="未入力あり","",ROUNDDOWN(ROUNDDOWN($H187*$I187,0)*VLOOKUP($G187,【参考】数式用!$A$4:$E$54,3, FALSE),0)),"")</f>
        <v/>
      </c>
      <c r="R187" s="253" t="str">
        <f>IF(AD187="×", 0,IF(P187="未入力あり","",ROUNDDOWN(ROUNDDOWN($H187*$I187,0)*VLOOKUP($G187,【参考】数式用!$A$4:$E$54,4,FALSE),0)))</f>
        <v/>
      </c>
      <c r="S187" s="334" t="str">
        <f>IF(AE187="×", 0,IF(P187="未入力あり","",ROUNDDOWN(ROUNDDOWN($H187*$I187,0)*VLOOKUP($G187,【参考】数式用!$A$4:$E$54,5, FALSE),0)))</f>
        <v/>
      </c>
      <c r="Z187" s="336" t="e">
        <f>IF(#REF!="○", F187, "")</f>
        <v>#REF!</v>
      </c>
      <c r="AA187" s="46" t="e">
        <f>VLOOKUP('別紙様式2-3（個表） '!$G187,【参考】数式用!$P$4:$Q$54,2, FALSE)</f>
        <v>#N/A</v>
      </c>
      <c r="AB187" s="46" t="e">
        <f>VLOOKUP('別紙様式2-3（個表） '!$G187,【参考】数式用!$P$4:$W$54,8, FALSE)</f>
        <v>#N/A</v>
      </c>
      <c r="AC187" s="46" t="e">
        <f>VLOOKUP('別紙様式2-3（個表） '!$G187,【参考】数式用!$P$4:$AD$54,15, FALSE)</f>
        <v>#N/A</v>
      </c>
      <c r="AD187" s="46" t="str">
        <f t="shared" si="23"/>
        <v/>
      </c>
      <c r="AE187" s="46" t="str">
        <f t="shared" si="24"/>
        <v/>
      </c>
      <c r="AF187" s="46" t="str">
        <f t="shared" si="25"/>
        <v/>
      </c>
      <c r="AG187" s="46" t="str">
        <f>IF(G187="", "", VLOOKUP(G187,【参考】数式用!$A$4:$M$54,13,FALSE))</f>
        <v/>
      </c>
      <c r="AH187" s="46" t="str">
        <f t="shared" si="26"/>
        <v>―</v>
      </c>
    </row>
    <row r="188" spans="1:34" ht="45" customHeight="1">
      <c r="A188" s="113">
        <f t="shared" si="27"/>
        <v>174</v>
      </c>
      <c r="B188" s="114" t="str">
        <f>IF(基本情報入力シート!B223="","",基本情報入力シート!B223)</f>
        <v/>
      </c>
      <c r="C188" s="115" t="str">
        <f>IF(基本情報入力シート!L223="","",基本情報入力シート!L223)</f>
        <v/>
      </c>
      <c r="D188" s="115" t="str">
        <f>IF(基本情報入力シート!Q223="","",基本情報入力シート!Q223)</f>
        <v/>
      </c>
      <c r="E188" s="115" t="str">
        <f>IF(基本情報入力シート!V223="","",基本情報入力シート!V223)</f>
        <v/>
      </c>
      <c r="F188" s="115" t="str">
        <f>IF(基本情報入力シート!W223="","",基本情報入力シート!W223)</f>
        <v/>
      </c>
      <c r="G188" s="115" t="str">
        <f>IF(基本情報入力シート!Z223="","",基本情報入力シート!Z223)</f>
        <v/>
      </c>
      <c r="H188" s="211" t="str">
        <f>IF(基本情報入力シート!AD223="","",基本情報入力シート!AD223)</f>
        <v/>
      </c>
      <c r="I188" s="330" t="str">
        <f>IF(基本情報入力シート!AE223="","",基本情報入力シート!AE223)</f>
        <v/>
      </c>
      <c r="J188" s="427"/>
      <c r="K188" s="428"/>
      <c r="L188" s="426"/>
      <c r="M188" s="331" t="str">
        <f>IF(G188="", "", VLOOKUP(AF188,【参考】数式用!$AZ$3:$BA$6, 2, FALSE))</f>
        <v/>
      </c>
      <c r="N188" s="332" t="str">
        <f>IF(G188="","",VLOOKUP(G188,【参考】数式用!$A$4:$L$54,MATCH('別紙様式2-3（個表） '!M188,【参考】数式用!$J$3:$L$3,0)+9,FALSE))</f>
        <v/>
      </c>
      <c r="O188" s="429" t="s">
        <v>197</v>
      </c>
      <c r="P188" s="333" t="str">
        <f t="shared" si="22"/>
        <v>未入力あり</v>
      </c>
      <c r="Q188" s="253" t="str">
        <f>IFERROR(IF(P188="未入力あり","",ROUNDDOWN(ROUNDDOWN($H188*$I188,0)*VLOOKUP($G188,【参考】数式用!$A$4:$E$54,3, FALSE),0)),"")</f>
        <v/>
      </c>
      <c r="R188" s="253" t="str">
        <f>IF(AD188="×", 0,IF(P188="未入力あり","",ROUNDDOWN(ROUNDDOWN($H188*$I188,0)*VLOOKUP($G188,【参考】数式用!$A$4:$E$54,4,FALSE),0)))</f>
        <v/>
      </c>
      <c r="S188" s="334" t="str">
        <f>IF(AE188="×", 0,IF(P188="未入力あり","",ROUNDDOWN(ROUNDDOWN($H188*$I188,0)*VLOOKUP($G188,【参考】数式用!$A$4:$E$54,5, FALSE),0)))</f>
        <v/>
      </c>
      <c r="Z188" s="336" t="e">
        <f>IF(#REF!="○", F188, "")</f>
        <v>#REF!</v>
      </c>
      <c r="AA188" s="46" t="e">
        <f>VLOOKUP('別紙様式2-3（個表） '!$G188,【参考】数式用!$P$4:$Q$54,2, FALSE)</f>
        <v>#N/A</v>
      </c>
      <c r="AB188" s="46" t="e">
        <f>VLOOKUP('別紙様式2-3（個表） '!$G188,【参考】数式用!$P$4:$W$54,8, FALSE)</f>
        <v>#N/A</v>
      </c>
      <c r="AC188" s="46" t="e">
        <f>VLOOKUP('別紙様式2-3（個表） '!$G188,【参考】数式用!$P$4:$AD$54,15, FALSE)</f>
        <v>#N/A</v>
      </c>
      <c r="AD188" s="46" t="str">
        <f t="shared" si="23"/>
        <v/>
      </c>
      <c r="AE188" s="46" t="str">
        <f t="shared" si="24"/>
        <v/>
      </c>
      <c r="AF188" s="46" t="str">
        <f t="shared" si="25"/>
        <v/>
      </c>
      <c r="AG188" s="46" t="str">
        <f>IF(G188="", "", VLOOKUP(G188,【参考】数式用!$A$4:$M$54,13,FALSE))</f>
        <v/>
      </c>
      <c r="AH188" s="46" t="str">
        <f t="shared" si="26"/>
        <v>―</v>
      </c>
    </row>
    <row r="189" spans="1:34" ht="45" customHeight="1">
      <c r="A189" s="113">
        <f t="shared" si="27"/>
        <v>175</v>
      </c>
      <c r="B189" s="114" t="str">
        <f>IF(基本情報入力シート!B224="","",基本情報入力シート!B224)</f>
        <v/>
      </c>
      <c r="C189" s="115" t="str">
        <f>IF(基本情報入力シート!L224="","",基本情報入力シート!L224)</f>
        <v/>
      </c>
      <c r="D189" s="115" t="str">
        <f>IF(基本情報入力シート!Q224="","",基本情報入力シート!Q224)</f>
        <v/>
      </c>
      <c r="E189" s="115" t="str">
        <f>IF(基本情報入力シート!V224="","",基本情報入力シート!V224)</f>
        <v/>
      </c>
      <c r="F189" s="115" t="str">
        <f>IF(基本情報入力シート!W224="","",基本情報入力シート!W224)</f>
        <v/>
      </c>
      <c r="G189" s="115" t="str">
        <f>IF(基本情報入力シート!Z224="","",基本情報入力シート!Z224)</f>
        <v/>
      </c>
      <c r="H189" s="211" t="str">
        <f>IF(基本情報入力シート!AD224="","",基本情報入力シート!AD224)</f>
        <v/>
      </c>
      <c r="I189" s="330" t="str">
        <f>IF(基本情報入力シート!AE224="","",基本情報入力シート!AE224)</f>
        <v/>
      </c>
      <c r="J189" s="427"/>
      <c r="K189" s="428"/>
      <c r="L189" s="426"/>
      <c r="M189" s="331" t="str">
        <f>IF(G189="", "", VLOOKUP(AF189,【参考】数式用!$AZ$3:$BA$6, 2, FALSE))</f>
        <v/>
      </c>
      <c r="N189" s="332" t="str">
        <f>IF(G189="","",VLOOKUP(G189,【参考】数式用!$A$4:$L$54,MATCH('別紙様式2-3（個表） '!M189,【参考】数式用!$J$3:$L$3,0)+9,FALSE))</f>
        <v/>
      </c>
      <c r="O189" s="430" t="s">
        <v>197</v>
      </c>
      <c r="P189" s="333" t="str">
        <f t="shared" si="22"/>
        <v>未入力あり</v>
      </c>
      <c r="Q189" s="253" t="str">
        <f>IFERROR(IF(P189="未入力あり","",ROUNDDOWN(ROUNDDOWN($H189*$I189,0)*VLOOKUP($G189,【参考】数式用!$A$4:$E$54,3, FALSE),0)),"")</f>
        <v/>
      </c>
      <c r="R189" s="253" t="str">
        <f>IF(AD189="×", 0,IF(P189="未入力あり","",ROUNDDOWN(ROUNDDOWN($H189*$I189,0)*VLOOKUP($G189,【参考】数式用!$A$4:$E$54,4,FALSE),0)))</f>
        <v/>
      </c>
      <c r="S189" s="334" t="str">
        <f>IF(AE189="×", 0,IF(P189="未入力あり","",ROUNDDOWN(ROUNDDOWN($H189*$I189,0)*VLOOKUP($G189,【参考】数式用!$A$4:$E$54,5, FALSE),0)))</f>
        <v/>
      </c>
      <c r="Z189" s="336" t="e">
        <f>IF(#REF!="○", F189, "")</f>
        <v>#REF!</v>
      </c>
      <c r="AA189" s="46" t="e">
        <f>VLOOKUP('別紙様式2-3（個表） '!$G189,【参考】数式用!$P$4:$Q$54,2, FALSE)</f>
        <v>#N/A</v>
      </c>
      <c r="AB189" s="46" t="e">
        <f>VLOOKUP('別紙様式2-3（個表） '!$G189,【参考】数式用!$P$4:$W$54,8, FALSE)</f>
        <v>#N/A</v>
      </c>
      <c r="AC189" s="46" t="e">
        <f>VLOOKUP('別紙様式2-3（個表） '!$G189,【参考】数式用!$P$4:$AD$54,15, FALSE)</f>
        <v>#N/A</v>
      </c>
      <c r="AD189" s="46" t="str">
        <f t="shared" si="23"/>
        <v/>
      </c>
      <c r="AE189" s="46" t="str">
        <f t="shared" si="24"/>
        <v/>
      </c>
      <c r="AF189" s="46" t="str">
        <f t="shared" si="25"/>
        <v/>
      </c>
      <c r="AG189" s="46" t="str">
        <f>IF(G189="", "", VLOOKUP(G189,【参考】数式用!$A$4:$M$54,13,FALSE))</f>
        <v/>
      </c>
      <c r="AH189" s="46" t="str">
        <f t="shared" si="26"/>
        <v>―</v>
      </c>
    </row>
    <row r="190" spans="1:34" ht="45" customHeight="1">
      <c r="A190" s="113">
        <f t="shared" si="27"/>
        <v>176</v>
      </c>
      <c r="B190" s="114" t="str">
        <f>IF(基本情報入力シート!B225="","",基本情報入力シート!B225)</f>
        <v/>
      </c>
      <c r="C190" s="115" t="str">
        <f>IF(基本情報入力シート!L225="","",基本情報入力シート!L225)</f>
        <v/>
      </c>
      <c r="D190" s="115" t="str">
        <f>IF(基本情報入力シート!Q225="","",基本情報入力シート!Q225)</f>
        <v/>
      </c>
      <c r="E190" s="115" t="str">
        <f>IF(基本情報入力シート!V225="","",基本情報入力シート!V225)</f>
        <v/>
      </c>
      <c r="F190" s="115" t="str">
        <f>IF(基本情報入力シート!W225="","",基本情報入力シート!W225)</f>
        <v/>
      </c>
      <c r="G190" s="115" t="str">
        <f>IF(基本情報入力シート!Z225="","",基本情報入力シート!Z225)</f>
        <v/>
      </c>
      <c r="H190" s="211" t="str">
        <f>IF(基本情報入力シート!AD225="","",基本情報入力シート!AD225)</f>
        <v/>
      </c>
      <c r="I190" s="330" t="str">
        <f>IF(基本情報入力シート!AE225="","",基本情報入力シート!AE225)</f>
        <v/>
      </c>
      <c r="J190" s="427"/>
      <c r="K190" s="428"/>
      <c r="L190" s="426"/>
      <c r="M190" s="331" t="str">
        <f>IF(G190="", "", VLOOKUP(AF190,【参考】数式用!$AZ$3:$BA$6, 2, FALSE))</f>
        <v/>
      </c>
      <c r="N190" s="332" t="str">
        <f>IF(G190="","",VLOOKUP(G190,【参考】数式用!$A$4:$L$54,MATCH('別紙様式2-3（個表） '!M190,【参考】数式用!$J$3:$L$3,0)+9,FALSE))</f>
        <v/>
      </c>
      <c r="O190" s="430" t="s">
        <v>197</v>
      </c>
      <c r="P190" s="333" t="str">
        <f t="shared" si="22"/>
        <v>未入力あり</v>
      </c>
      <c r="Q190" s="253" t="str">
        <f>IFERROR(IF(P190="未入力あり","",ROUNDDOWN(ROUNDDOWN($H190*$I190,0)*VLOOKUP($G190,【参考】数式用!$A$4:$E$54,3, FALSE),0)),"")</f>
        <v/>
      </c>
      <c r="R190" s="253" t="str">
        <f>IF(AD190="×", 0,IF(P190="未入力あり","",ROUNDDOWN(ROUNDDOWN($H190*$I190,0)*VLOOKUP($G190,【参考】数式用!$A$4:$E$54,4,FALSE),0)))</f>
        <v/>
      </c>
      <c r="S190" s="334" t="str">
        <f>IF(AE190="×", 0,IF(P190="未入力あり","",ROUNDDOWN(ROUNDDOWN($H190*$I190,0)*VLOOKUP($G190,【参考】数式用!$A$4:$E$54,5, FALSE),0)))</f>
        <v/>
      </c>
      <c r="Z190" s="336" t="e">
        <f>IF(#REF!="○", F190, "")</f>
        <v>#REF!</v>
      </c>
      <c r="AA190" s="46" t="e">
        <f>VLOOKUP('別紙様式2-3（個表） '!$G190,【参考】数式用!$P$4:$Q$54,2, FALSE)</f>
        <v>#N/A</v>
      </c>
      <c r="AB190" s="46" t="e">
        <f>VLOOKUP('別紙様式2-3（個表） '!$G190,【参考】数式用!$P$4:$W$54,8, FALSE)</f>
        <v>#N/A</v>
      </c>
      <c r="AC190" s="46" t="e">
        <f>VLOOKUP('別紙様式2-3（個表） '!$G190,【参考】数式用!$P$4:$AD$54,15, FALSE)</f>
        <v>#N/A</v>
      </c>
      <c r="AD190" s="46" t="str">
        <f t="shared" si="23"/>
        <v/>
      </c>
      <c r="AE190" s="46" t="str">
        <f t="shared" si="24"/>
        <v/>
      </c>
      <c r="AF190" s="46" t="str">
        <f t="shared" si="25"/>
        <v/>
      </c>
      <c r="AG190" s="46" t="str">
        <f>IF(G190="", "", VLOOKUP(G190,【参考】数式用!$A$4:$M$54,13,FALSE))</f>
        <v/>
      </c>
      <c r="AH190" s="46" t="str">
        <f t="shared" si="26"/>
        <v>―</v>
      </c>
    </row>
    <row r="191" spans="1:34" ht="45" customHeight="1">
      <c r="A191" s="113">
        <f t="shared" si="27"/>
        <v>177</v>
      </c>
      <c r="B191" s="114" t="str">
        <f>IF(基本情報入力シート!B226="","",基本情報入力シート!B226)</f>
        <v/>
      </c>
      <c r="C191" s="115" t="str">
        <f>IF(基本情報入力シート!L226="","",基本情報入力シート!L226)</f>
        <v/>
      </c>
      <c r="D191" s="115" t="str">
        <f>IF(基本情報入力シート!Q226="","",基本情報入力シート!Q226)</f>
        <v/>
      </c>
      <c r="E191" s="115" t="str">
        <f>IF(基本情報入力シート!V226="","",基本情報入力シート!V226)</f>
        <v/>
      </c>
      <c r="F191" s="115" t="str">
        <f>IF(基本情報入力シート!W226="","",基本情報入力シート!W226)</f>
        <v/>
      </c>
      <c r="G191" s="115" t="str">
        <f>IF(基本情報入力シート!Z226="","",基本情報入力シート!Z226)</f>
        <v/>
      </c>
      <c r="H191" s="211" t="str">
        <f>IF(基本情報入力シート!AD226="","",基本情報入力シート!AD226)</f>
        <v/>
      </c>
      <c r="I191" s="330" t="str">
        <f>IF(基本情報入力シート!AE226="","",基本情報入力シート!AE226)</f>
        <v/>
      </c>
      <c r="J191" s="427"/>
      <c r="K191" s="428"/>
      <c r="L191" s="426"/>
      <c r="M191" s="331" t="str">
        <f>IF(G191="", "", VLOOKUP(AF191,【参考】数式用!$AZ$3:$BA$6, 2, FALSE))</f>
        <v/>
      </c>
      <c r="N191" s="332" t="str">
        <f>IF(G191="","",VLOOKUP(G191,【参考】数式用!$A$4:$L$54,MATCH('別紙様式2-3（個表） '!M191,【参考】数式用!$J$3:$L$3,0)+9,FALSE))</f>
        <v/>
      </c>
      <c r="O191" s="429" t="s">
        <v>197</v>
      </c>
      <c r="P191" s="333" t="str">
        <f t="shared" si="22"/>
        <v>未入力あり</v>
      </c>
      <c r="Q191" s="253" t="str">
        <f>IFERROR(IF(P191="未入力あり","",ROUNDDOWN(ROUNDDOWN($H191*$I191,0)*VLOOKUP($G191,【参考】数式用!$A$4:$E$54,3, FALSE),0)),"")</f>
        <v/>
      </c>
      <c r="R191" s="253" t="str">
        <f>IF(AD191="×", 0,IF(P191="未入力あり","",ROUNDDOWN(ROUNDDOWN($H191*$I191,0)*VLOOKUP($G191,【参考】数式用!$A$4:$E$54,4,FALSE),0)))</f>
        <v/>
      </c>
      <c r="S191" s="334" t="str">
        <f>IF(AE191="×", 0,IF(P191="未入力あり","",ROUNDDOWN(ROUNDDOWN($H191*$I191,0)*VLOOKUP($G191,【参考】数式用!$A$4:$E$54,5, FALSE),0)))</f>
        <v/>
      </c>
      <c r="Z191" s="336" t="e">
        <f>IF(#REF!="○", F191, "")</f>
        <v>#REF!</v>
      </c>
      <c r="AA191" s="46" t="e">
        <f>VLOOKUP('別紙様式2-3（個表） '!$G191,【参考】数式用!$P$4:$Q$54,2, FALSE)</f>
        <v>#N/A</v>
      </c>
      <c r="AB191" s="46" t="e">
        <f>VLOOKUP('別紙様式2-3（個表） '!$G191,【参考】数式用!$P$4:$W$54,8, FALSE)</f>
        <v>#N/A</v>
      </c>
      <c r="AC191" s="46" t="e">
        <f>VLOOKUP('別紙様式2-3（個表） '!$G191,【参考】数式用!$P$4:$AD$54,15, FALSE)</f>
        <v>#N/A</v>
      </c>
      <c r="AD191" s="46" t="str">
        <f t="shared" si="23"/>
        <v/>
      </c>
      <c r="AE191" s="46" t="str">
        <f t="shared" si="24"/>
        <v/>
      </c>
      <c r="AF191" s="46" t="str">
        <f t="shared" si="25"/>
        <v/>
      </c>
      <c r="AG191" s="46" t="str">
        <f>IF(G191="", "", VLOOKUP(G191,【参考】数式用!$A$4:$M$54,13,FALSE))</f>
        <v/>
      </c>
      <c r="AH191" s="46" t="str">
        <f t="shared" si="26"/>
        <v>―</v>
      </c>
    </row>
    <row r="192" spans="1:34" ht="45" customHeight="1">
      <c r="A192" s="113">
        <f t="shared" si="27"/>
        <v>178</v>
      </c>
      <c r="B192" s="114" t="str">
        <f>IF(基本情報入力シート!B227="","",基本情報入力シート!B227)</f>
        <v/>
      </c>
      <c r="C192" s="115" t="str">
        <f>IF(基本情報入力シート!L227="","",基本情報入力シート!L227)</f>
        <v/>
      </c>
      <c r="D192" s="115" t="str">
        <f>IF(基本情報入力シート!Q227="","",基本情報入力シート!Q227)</f>
        <v/>
      </c>
      <c r="E192" s="115" t="str">
        <f>IF(基本情報入力シート!V227="","",基本情報入力シート!V227)</f>
        <v/>
      </c>
      <c r="F192" s="115" t="str">
        <f>IF(基本情報入力シート!W227="","",基本情報入力シート!W227)</f>
        <v/>
      </c>
      <c r="G192" s="115" t="str">
        <f>IF(基本情報入力シート!Z227="","",基本情報入力シート!Z227)</f>
        <v/>
      </c>
      <c r="H192" s="211" t="str">
        <f>IF(基本情報入力シート!AD227="","",基本情報入力シート!AD227)</f>
        <v/>
      </c>
      <c r="I192" s="330" t="str">
        <f>IF(基本情報入力シート!AE227="","",基本情報入力シート!AE227)</f>
        <v/>
      </c>
      <c r="J192" s="427"/>
      <c r="K192" s="428"/>
      <c r="L192" s="426"/>
      <c r="M192" s="331" t="str">
        <f>IF(G192="", "", VLOOKUP(AF192,【参考】数式用!$AZ$3:$BA$6, 2, FALSE))</f>
        <v/>
      </c>
      <c r="N192" s="332" t="str">
        <f>IF(G192="","",VLOOKUP(G192,【参考】数式用!$A$4:$L$54,MATCH('別紙様式2-3（個表） '!M192,【参考】数式用!$J$3:$L$3,0)+9,FALSE))</f>
        <v/>
      </c>
      <c r="O192" s="430" t="s">
        <v>197</v>
      </c>
      <c r="P192" s="333" t="str">
        <f t="shared" si="22"/>
        <v>未入力あり</v>
      </c>
      <c r="Q192" s="253" t="str">
        <f>IFERROR(IF(P192="未入力あり","",ROUNDDOWN(ROUNDDOWN($H192*$I192,0)*VLOOKUP($G192,【参考】数式用!$A$4:$E$54,3, FALSE),0)),"")</f>
        <v/>
      </c>
      <c r="R192" s="253" t="str">
        <f>IF(AD192="×", 0,IF(P192="未入力あり","",ROUNDDOWN(ROUNDDOWN($H192*$I192,0)*VLOOKUP($G192,【参考】数式用!$A$4:$E$54,4,FALSE),0)))</f>
        <v/>
      </c>
      <c r="S192" s="334" t="str">
        <f>IF(AE192="×", 0,IF(P192="未入力あり","",ROUNDDOWN(ROUNDDOWN($H192*$I192,0)*VLOOKUP($G192,【参考】数式用!$A$4:$E$54,5, FALSE),0)))</f>
        <v/>
      </c>
      <c r="Z192" s="336" t="e">
        <f>IF(#REF!="○", F192, "")</f>
        <v>#REF!</v>
      </c>
      <c r="AA192" s="46" t="e">
        <f>VLOOKUP('別紙様式2-3（個表） '!$G192,【参考】数式用!$P$4:$Q$54,2, FALSE)</f>
        <v>#N/A</v>
      </c>
      <c r="AB192" s="46" t="e">
        <f>VLOOKUP('別紙様式2-3（個表） '!$G192,【参考】数式用!$P$4:$W$54,8, FALSE)</f>
        <v>#N/A</v>
      </c>
      <c r="AC192" s="46" t="e">
        <f>VLOOKUP('別紙様式2-3（個表） '!$G192,【参考】数式用!$P$4:$AD$54,15, FALSE)</f>
        <v>#N/A</v>
      </c>
      <c r="AD192" s="46" t="str">
        <f t="shared" si="23"/>
        <v/>
      </c>
      <c r="AE192" s="46" t="str">
        <f t="shared" si="24"/>
        <v/>
      </c>
      <c r="AF192" s="46" t="str">
        <f t="shared" si="25"/>
        <v/>
      </c>
      <c r="AG192" s="46" t="str">
        <f>IF(G192="", "", VLOOKUP(G192,【参考】数式用!$A$4:$M$54,13,FALSE))</f>
        <v/>
      </c>
      <c r="AH192" s="46" t="str">
        <f t="shared" si="26"/>
        <v>―</v>
      </c>
    </row>
    <row r="193" spans="1:34" ht="45" customHeight="1">
      <c r="A193" s="113">
        <f t="shared" si="27"/>
        <v>179</v>
      </c>
      <c r="B193" s="114" t="str">
        <f>IF(基本情報入力シート!B228="","",基本情報入力シート!B228)</f>
        <v/>
      </c>
      <c r="C193" s="115" t="str">
        <f>IF(基本情報入力シート!L228="","",基本情報入力シート!L228)</f>
        <v/>
      </c>
      <c r="D193" s="115" t="str">
        <f>IF(基本情報入力シート!Q228="","",基本情報入力シート!Q228)</f>
        <v/>
      </c>
      <c r="E193" s="115" t="str">
        <f>IF(基本情報入力シート!V228="","",基本情報入力シート!V228)</f>
        <v/>
      </c>
      <c r="F193" s="115" t="str">
        <f>IF(基本情報入力シート!W228="","",基本情報入力シート!W228)</f>
        <v/>
      </c>
      <c r="G193" s="115" t="str">
        <f>IF(基本情報入力シート!Z228="","",基本情報入力シート!Z228)</f>
        <v/>
      </c>
      <c r="H193" s="211" t="str">
        <f>IF(基本情報入力シート!AD228="","",基本情報入力シート!AD228)</f>
        <v/>
      </c>
      <c r="I193" s="330" t="str">
        <f>IF(基本情報入力シート!AE228="","",基本情報入力シート!AE228)</f>
        <v/>
      </c>
      <c r="J193" s="427"/>
      <c r="K193" s="428"/>
      <c r="L193" s="426"/>
      <c r="M193" s="331" t="str">
        <f>IF(G193="", "", VLOOKUP(AF193,【参考】数式用!$AZ$3:$BA$6, 2, FALSE))</f>
        <v/>
      </c>
      <c r="N193" s="332" t="str">
        <f>IF(G193="","",VLOOKUP(G193,【参考】数式用!$A$4:$L$54,MATCH('別紙様式2-3（個表） '!M193,【参考】数式用!$J$3:$L$3,0)+9,FALSE))</f>
        <v/>
      </c>
      <c r="O193" s="429" t="s">
        <v>197</v>
      </c>
      <c r="P193" s="333" t="str">
        <f t="shared" si="22"/>
        <v>未入力あり</v>
      </c>
      <c r="Q193" s="253" t="str">
        <f>IFERROR(IF(P193="未入力あり","",ROUNDDOWN(ROUNDDOWN($H193*$I193,0)*VLOOKUP($G193,【参考】数式用!$A$4:$E$54,3, FALSE),0)),"")</f>
        <v/>
      </c>
      <c r="R193" s="253" t="str">
        <f>IF(AD193="×", 0,IF(P193="未入力あり","",ROUNDDOWN(ROUNDDOWN($H193*$I193,0)*VLOOKUP($G193,【参考】数式用!$A$4:$E$54,4,FALSE),0)))</f>
        <v/>
      </c>
      <c r="S193" s="334" t="str">
        <f>IF(AE193="×", 0,IF(P193="未入力あり","",ROUNDDOWN(ROUNDDOWN($H193*$I193,0)*VLOOKUP($G193,【参考】数式用!$A$4:$E$54,5, FALSE),0)))</f>
        <v/>
      </c>
      <c r="Z193" s="336" t="e">
        <f>IF(#REF!="○", F193, "")</f>
        <v>#REF!</v>
      </c>
      <c r="AA193" s="46" t="e">
        <f>VLOOKUP('別紙様式2-3（個表） '!$G193,【参考】数式用!$P$4:$Q$54,2, FALSE)</f>
        <v>#N/A</v>
      </c>
      <c r="AB193" s="46" t="e">
        <f>VLOOKUP('別紙様式2-3（個表） '!$G193,【参考】数式用!$P$4:$W$54,8, FALSE)</f>
        <v>#N/A</v>
      </c>
      <c r="AC193" s="46" t="e">
        <f>VLOOKUP('別紙様式2-3（個表） '!$G193,【参考】数式用!$P$4:$AD$54,15, FALSE)</f>
        <v>#N/A</v>
      </c>
      <c r="AD193" s="46" t="str">
        <f t="shared" si="23"/>
        <v/>
      </c>
      <c r="AE193" s="46" t="str">
        <f t="shared" si="24"/>
        <v/>
      </c>
      <c r="AF193" s="46" t="str">
        <f t="shared" si="25"/>
        <v/>
      </c>
      <c r="AG193" s="46" t="str">
        <f>IF(G193="", "", VLOOKUP(G193,【参考】数式用!$A$4:$M$54,13,FALSE))</f>
        <v/>
      </c>
      <c r="AH193" s="46" t="str">
        <f t="shared" si="26"/>
        <v>―</v>
      </c>
    </row>
    <row r="194" spans="1:34" ht="45" customHeight="1">
      <c r="A194" s="113">
        <f t="shared" si="27"/>
        <v>180</v>
      </c>
      <c r="B194" s="114" t="str">
        <f>IF(基本情報入力シート!B229="","",基本情報入力シート!B229)</f>
        <v/>
      </c>
      <c r="C194" s="115" t="str">
        <f>IF(基本情報入力シート!L229="","",基本情報入力シート!L229)</f>
        <v/>
      </c>
      <c r="D194" s="115" t="str">
        <f>IF(基本情報入力シート!Q229="","",基本情報入力シート!Q229)</f>
        <v/>
      </c>
      <c r="E194" s="115" t="str">
        <f>IF(基本情報入力シート!V229="","",基本情報入力シート!V229)</f>
        <v/>
      </c>
      <c r="F194" s="115" t="str">
        <f>IF(基本情報入力シート!W229="","",基本情報入力シート!W229)</f>
        <v/>
      </c>
      <c r="G194" s="115" t="str">
        <f>IF(基本情報入力シート!Z229="","",基本情報入力シート!Z229)</f>
        <v/>
      </c>
      <c r="H194" s="211" t="str">
        <f>IF(基本情報入力シート!AD229="","",基本情報入力シート!AD229)</f>
        <v/>
      </c>
      <c r="I194" s="330" t="str">
        <f>IF(基本情報入力シート!AE229="","",基本情報入力シート!AE229)</f>
        <v/>
      </c>
      <c r="J194" s="427"/>
      <c r="K194" s="428"/>
      <c r="L194" s="426"/>
      <c r="M194" s="331" t="str">
        <f>IF(G194="", "", VLOOKUP(AF194,【参考】数式用!$AZ$3:$BA$6, 2, FALSE))</f>
        <v/>
      </c>
      <c r="N194" s="332" t="str">
        <f>IF(G194="","",VLOOKUP(G194,【参考】数式用!$A$4:$L$54,MATCH('別紙様式2-3（個表） '!M194,【参考】数式用!$J$3:$L$3,0)+9,FALSE))</f>
        <v/>
      </c>
      <c r="O194" s="430" t="s">
        <v>197</v>
      </c>
      <c r="P194" s="333" t="str">
        <f t="shared" si="22"/>
        <v>未入力あり</v>
      </c>
      <c r="Q194" s="253" t="str">
        <f>IFERROR(IF(P194="未入力あり","",ROUNDDOWN(ROUNDDOWN($H194*$I194,0)*VLOOKUP($G194,【参考】数式用!$A$4:$E$54,3, FALSE),0)),"")</f>
        <v/>
      </c>
      <c r="R194" s="253" t="str">
        <f>IF(AD194="×", 0,IF(P194="未入力あり","",ROUNDDOWN(ROUNDDOWN($H194*$I194,0)*VLOOKUP($G194,【参考】数式用!$A$4:$E$54,4,FALSE),0)))</f>
        <v/>
      </c>
      <c r="S194" s="334" t="str">
        <f>IF(AE194="×", 0,IF(P194="未入力あり","",ROUNDDOWN(ROUNDDOWN($H194*$I194,0)*VLOOKUP($G194,【参考】数式用!$A$4:$E$54,5, FALSE),0)))</f>
        <v/>
      </c>
      <c r="Z194" s="336" t="e">
        <f>IF(#REF!="○", F194, "")</f>
        <v>#REF!</v>
      </c>
      <c r="AA194" s="46" t="e">
        <f>VLOOKUP('別紙様式2-3（個表） '!$G194,【参考】数式用!$P$4:$Q$54,2, FALSE)</f>
        <v>#N/A</v>
      </c>
      <c r="AB194" s="46" t="e">
        <f>VLOOKUP('別紙様式2-3（個表） '!$G194,【参考】数式用!$P$4:$W$54,8, FALSE)</f>
        <v>#N/A</v>
      </c>
      <c r="AC194" s="46" t="e">
        <f>VLOOKUP('別紙様式2-3（個表） '!$G194,【参考】数式用!$P$4:$AD$54,15, FALSE)</f>
        <v>#N/A</v>
      </c>
      <c r="AD194" s="46" t="str">
        <f t="shared" si="23"/>
        <v/>
      </c>
      <c r="AE194" s="46" t="str">
        <f t="shared" si="24"/>
        <v/>
      </c>
      <c r="AF194" s="46" t="str">
        <f t="shared" si="25"/>
        <v/>
      </c>
      <c r="AG194" s="46" t="str">
        <f>IF(G194="", "", VLOOKUP(G194,【参考】数式用!$A$4:$M$54,13,FALSE))</f>
        <v/>
      </c>
      <c r="AH194" s="46" t="str">
        <f t="shared" si="26"/>
        <v>―</v>
      </c>
    </row>
    <row r="195" spans="1:34" ht="45" customHeight="1">
      <c r="A195" s="113">
        <f t="shared" si="27"/>
        <v>181</v>
      </c>
      <c r="B195" s="114" t="str">
        <f>IF(基本情報入力シート!B230="","",基本情報入力シート!B230)</f>
        <v/>
      </c>
      <c r="C195" s="115" t="str">
        <f>IF(基本情報入力シート!L230="","",基本情報入力シート!L230)</f>
        <v/>
      </c>
      <c r="D195" s="115" t="str">
        <f>IF(基本情報入力シート!Q230="","",基本情報入力シート!Q230)</f>
        <v/>
      </c>
      <c r="E195" s="115" t="str">
        <f>IF(基本情報入力シート!V230="","",基本情報入力シート!V230)</f>
        <v/>
      </c>
      <c r="F195" s="115" t="str">
        <f>IF(基本情報入力シート!W230="","",基本情報入力シート!W230)</f>
        <v/>
      </c>
      <c r="G195" s="115" t="str">
        <f>IF(基本情報入力シート!Z230="","",基本情報入力シート!Z230)</f>
        <v/>
      </c>
      <c r="H195" s="211" t="str">
        <f>IF(基本情報入力シート!AD230="","",基本情報入力シート!AD230)</f>
        <v/>
      </c>
      <c r="I195" s="330" t="str">
        <f>IF(基本情報入力シート!AE230="","",基本情報入力シート!AE230)</f>
        <v/>
      </c>
      <c r="J195" s="427"/>
      <c r="K195" s="428"/>
      <c r="L195" s="426"/>
      <c r="M195" s="331" t="str">
        <f>IF(G195="", "", VLOOKUP(AF195,【参考】数式用!$AZ$3:$BA$6, 2, FALSE))</f>
        <v/>
      </c>
      <c r="N195" s="332" t="str">
        <f>IF(G195="","",VLOOKUP(G195,【参考】数式用!$A$4:$L$54,MATCH('別紙様式2-3（個表） '!M195,【参考】数式用!$J$3:$L$3,0)+9,FALSE))</f>
        <v/>
      </c>
      <c r="O195" s="430" t="s">
        <v>197</v>
      </c>
      <c r="P195" s="333" t="str">
        <f t="shared" si="22"/>
        <v>未入力あり</v>
      </c>
      <c r="Q195" s="253" t="str">
        <f>IFERROR(IF(P195="未入力あり","",ROUNDDOWN(ROUNDDOWN($H195*$I195,0)*VLOOKUP($G195,【参考】数式用!$A$4:$E$54,3, FALSE),0)),"")</f>
        <v/>
      </c>
      <c r="R195" s="253" t="str">
        <f>IF(AD195="×", 0,IF(P195="未入力あり","",ROUNDDOWN(ROUNDDOWN($H195*$I195,0)*VLOOKUP($G195,【参考】数式用!$A$4:$E$54,4,FALSE),0)))</f>
        <v/>
      </c>
      <c r="S195" s="334" t="str">
        <f>IF(AE195="×", 0,IF(P195="未入力あり","",ROUNDDOWN(ROUNDDOWN($H195*$I195,0)*VLOOKUP($G195,【参考】数式用!$A$4:$E$54,5, FALSE),0)))</f>
        <v/>
      </c>
      <c r="Z195" s="336" t="e">
        <f>IF(#REF!="○", F195, "")</f>
        <v>#REF!</v>
      </c>
      <c r="AA195" s="46" t="e">
        <f>VLOOKUP('別紙様式2-3（個表） '!$G195,【参考】数式用!$P$4:$Q$54,2, FALSE)</f>
        <v>#N/A</v>
      </c>
      <c r="AB195" s="46" t="e">
        <f>VLOOKUP('別紙様式2-3（個表） '!$G195,【参考】数式用!$P$4:$W$54,8, FALSE)</f>
        <v>#N/A</v>
      </c>
      <c r="AC195" s="46" t="e">
        <f>VLOOKUP('別紙様式2-3（個表） '!$G195,【参考】数式用!$P$4:$AD$54,15, FALSE)</f>
        <v>#N/A</v>
      </c>
      <c r="AD195" s="46" t="str">
        <f t="shared" si="23"/>
        <v/>
      </c>
      <c r="AE195" s="46" t="str">
        <f t="shared" si="24"/>
        <v/>
      </c>
      <c r="AF195" s="46" t="str">
        <f t="shared" si="25"/>
        <v/>
      </c>
      <c r="AG195" s="46" t="str">
        <f>IF(G195="", "", VLOOKUP(G195,【参考】数式用!$A$4:$M$54,13,FALSE))</f>
        <v/>
      </c>
      <c r="AH195" s="46" t="str">
        <f t="shared" si="26"/>
        <v>―</v>
      </c>
    </row>
    <row r="196" spans="1:34" ht="45" customHeight="1">
      <c r="A196" s="113">
        <f t="shared" si="27"/>
        <v>182</v>
      </c>
      <c r="B196" s="114" t="str">
        <f>IF(基本情報入力シート!B231="","",基本情報入力シート!B231)</f>
        <v/>
      </c>
      <c r="C196" s="115" t="str">
        <f>IF(基本情報入力シート!L231="","",基本情報入力シート!L231)</f>
        <v/>
      </c>
      <c r="D196" s="115" t="str">
        <f>IF(基本情報入力シート!Q231="","",基本情報入力シート!Q231)</f>
        <v/>
      </c>
      <c r="E196" s="115" t="str">
        <f>IF(基本情報入力シート!V231="","",基本情報入力シート!V231)</f>
        <v/>
      </c>
      <c r="F196" s="115" t="str">
        <f>IF(基本情報入力シート!W231="","",基本情報入力シート!W231)</f>
        <v/>
      </c>
      <c r="G196" s="115" t="str">
        <f>IF(基本情報入力シート!Z231="","",基本情報入力シート!Z231)</f>
        <v/>
      </c>
      <c r="H196" s="211" t="str">
        <f>IF(基本情報入力シート!AD231="","",基本情報入力シート!AD231)</f>
        <v/>
      </c>
      <c r="I196" s="330" t="str">
        <f>IF(基本情報入力シート!AE231="","",基本情報入力シート!AE231)</f>
        <v/>
      </c>
      <c r="J196" s="427"/>
      <c r="K196" s="428"/>
      <c r="L196" s="426"/>
      <c r="M196" s="331" t="str">
        <f>IF(G196="", "", VLOOKUP(AF196,【参考】数式用!$AZ$3:$BA$6, 2, FALSE))</f>
        <v/>
      </c>
      <c r="N196" s="332" t="str">
        <f>IF(G196="","",VLOOKUP(G196,【参考】数式用!$A$4:$L$54,MATCH('別紙様式2-3（個表） '!M196,【参考】数式用!$J$3:$L$3,0)+9,FALSE))</f>
        <v/>
      </c>
      <c r="O196" s="429" t="s">
        <v>197</v>
      </c>
      <c r="P196" s="333" t="str">
        <f t="shared" si="22"/>
        <v>未入力あり</v>
      </c>
      <c r="Q196" s="253" t="str">
        <f>IFERROR(IF(P196="未入力あり","",ROUNDDOWN(ROUNDDOWN($H196*$I196,0)*VLOOKUP($G196,【参考】数式用!$A$4:$E$54,3, FALSE),0)),"")</f>
        <v/>
      </c>
      <c r="R196" s="253" t="str">
        <f>IF(AD196="×", 0,IF(P196="未入力あり","",ROUNDDOWN(ROUNDDOWN($H196*$I196,0)*VLOOKUP($G196,【参考】数式用!$A$4:$E$54,4,FALSE),0)))</f>
        <v/>
      </c>
      <c r="S196" s="334" t="str">
        <f>IF(AE196="×", 0,IF(P196="未入力あり","",ROUNDDOWN(ROUNDDOWN($H196*$I196,0)*VLOOKUP($G196,【参考】数式用!$A$4:$E$54,5, FALSE),0)))</f>
        <v/>
      </c>
      <c r="Z196" s="336" t="e">
        <f>IF(#REF!="○", F196, "")</f>
        <v>#REF!</v>
      </c>
      <c r="AA196" s="46" t="e">
        <f>VLOOKUP('別紙様式2-3（個表） '!$G196,【参考】数式用!$P$4:$Q$54,2, FALSE)</f>
        <v>#N/A</v>
      </c>
      <c r="AB196" s="46" t="e">
        <f>VLOOKUP('別紙様式2-3（個表） '!$G196,【参考】数式用!$P$4:$W$54,8, FALSE)</f>
        <v>#N/A</v>
      </c>
      <c r="AC196" s="46" t="e">
        <f>VLOOKUP('別紙様式2-3（個表） '!$G196,【参考】数式用!$P$4:$AD$54,15, FALSE)</f>
        <v>#N/A</v>
      </c>
      <c r="AD196" s="46" t="str">
        <f t="shared" si="23"/>
        <v/>
      </c>
      <c r="AE196" s="46" t="str">
        <f t="shared" si="24"/>
        <v/>
      </c>
      <c r="AF196" s="46" t="str">
        <f t="shared" si="25"/>
        <v/>
      </c>
      <c r="AG196" s="46" t="str">
        <f>IF(G196="", "", VLOOKUP(G196,【参考】数式用!$A$4:$M$54,13,FALSE))</f>
        <v/>
      </c>
      <c r="AH196" s="46" t="str">
        <f t="shared" si="26"/>
        <v>―</v>
      </c>
    </row>
    <row r="197" spans="1:34" ht="45" customHeight="1">
      <c r="A197" s="113">
        <f t="shared" si="27"/>
        <v>183</v>
      </c>
      <c r="B197" s="114" t="str">
        <f>IF(基本情報入力シート!B232="","",基本情報入力シート!B232)</f>
        <v/>
      </c>
      <c r="C197" s="115" t="str">
        <f>IF(基本情報入力シート!L232="","",基本情報入力シート!L232)</f>
        <v/>
      </c>
      <c r="D197" s="115" t="str">
        <f>IF(基本情報入力シート!Q232="","",基本情報入力シート!Q232)</f>
        <v/>
      </c>
      <c r="E197" s="115" t="str">
        <f>IF(基本情報入力シート!V232="","",基本情報入力シート!V232)</f>
        <v/>
      </c>
      <c r="F197" s="115" t="str">
        <f>IF(基本情報入力シート!W232="","",基本情報入力シート!W232)</f>
        <v/>
      </c>
      <c r="G197" s="115" t="str">
        <f>IF(基本情報入力シート!Z232="","",基本情報入力シート!Z232)</f>
        <v/>
      </c>
      <c r="H197" s="211" t="str">
        <f>IF(基本情報入力シート!AD232="","",基本情報入力シート!AD232)</f>
        <v/>
      </c>
      <c r="I197" s="330" t="str">
        <f>IF(基本情報入力シート!AE232="","",基本情報入力シート!AE232)</f>
        <v/>
      </c>
      <c r="J197" s="427"/>
      <c r="K197" s="428"/>
      <c r="L197" s="426"/>
      <c r="M197" s="331" t="str">
        <f>IF(G197="", "", VLOOKUP(AF197,【参考】数式用!$AZ$3:$BA$6, 2, FALSE))</f>
        <v/>
      </c>
      <c r="N197" s="332" t="str">
        <f>IF(G197="","",VLOOKUP(G197,【参考】数式用!$A$4:$L$54,MATCH('別紙様式2-3（個表） '!M197,【参考】数式用!$J$3:$L$3,0)+9,FALSE))</f>
        <v/>
      </c>
      <c r="O197" s="430" t="s">
        <v>197</v>
      </c>
      <c r="P197" s="333" t="str">
        <f t="shared" si="22"/>
        <v>未入力あり</v>
      </c>
      <c r="Q197" s="253" t="str">
        <f>IFERROR(IF(P197="未入力あり","",ROUNDDOWN(ROUNDDOWN($H197*$I197,0)*VLOOKUP($G197,【参考】数式用!$A$4:$E$54,3, FALSE),0)),"")</f>
        <v/>
      </c>
      <c r="R197" s="253" t="str">
        <f>IF(AD197="×", 0,IF(P197="未入力あり","",ROUNDDOWN(ROUNDDOWN($H197*$I197,0)*VLOOKUP($G197,【参考】数式用!$A$4:$E$54,4,FALSE),0)))</f>
        <v/>
      </c>
      <c r="S197" s="334" t="str">
        <f>IF(AE197="×", 0,IF(P197="未入力あり","",ROUNDDOWN(ROUNDDOWN($H197*$I197,0)*VLOOKUP($G197,【参考】数式用!$A$4:$E$54,5, FALSE),0)))</f>
        <v/>
      </c>
      <c r="Z197" s="336" t="e">
        <f>IF(#REF!="○", F197, "")</f>
        <v>#REF!</v>
      </c>
      <c r="AA197" s="46" t="e">
        <f>VLOOKUP('別紙様式2-3（個表） '!$G197,【参考】数式用!$P$4:$Q$54,2, FALSE)</f>
        <v>#N/A</v>
      </c>
      <c r="AB197" s="46" t="e">
        <f>VLOOKUP('別紙様式2-3（個表） '!$G197,【参考】数式用!$P$4:$W$54,8, FALSE)</f>
        <v>#N/A</v>
      </c>
      <c r="AC197" s="46" t="e">
        <f>VLOOKUP('別紙様式2-3（個表） '!$G197,【参考】数式用!$P$4:$AD$54,15, FALSE)</f>
        <v>#N/A</v>
      </c>
      <c r="AD197" s="46" t="str">
        <f t="shared" si="23"/>
        <v/>
      </c>
      <c r="AE197" s="46" t="str">
        <f t="shared" si="24"/>
        <v/>
      </c>
      <c r="AF197" s="46" t="str">
        <f t="shared" si="25"/>
        <v/>
      </c>
      <c r="AG197" s="46" t="str">
        <f>IF(G197="", "", VLOOKUP(G197,【参考】数式用!$A$4:$M$54,13,FALSE))</f>
        <v/>
      </c>
      <c r="AH197" s="46" t="str">
        <f t="shared" si="26"/>
        <v>―</v>
      </c>
    </row>
    <row r="198" spans="1:34" ht="45" customHeight="1">
      <c r="A198" s="113">
        <f t="shared" si="27"/>
        <v>184</v>
      </c>
      <c r="B198" s="114" t="str">
        <f>IF(基本情報入力シート!B233="","",基本情報入力シート!B233)</f>
        <v/>
      </c>
      <c r="C198" s="115" t="str">
        <f>IF(基本情報入力シート!L233="","",基本情報入力シート!L233)</f>
        <v/>
      </c>
      <c r="D198" s="115" t="str">
        <f>IF(基本情報入力シート!Q233="","",基本情報入力シート!Q233)</f>
        <v/>
      </c>
      <c r="E198" s="115" t="str">
        <f>IF(基本情報入力シート!V233="","",基本情報入力シート!V233)</f>
        <v/>
      </c>
      <c r="F198" s="115" t="str">
        <f>IF(基本情報入力シート!W233="","",基本情報入力シート!W233)</f>
        <v/>
      </c>
      <c r="G198" s="115" t="str">
        <f>IF(基本情報入力シート!Z233="","",基本情報入力シート!Z233)</f>
        <v/>
      </c>
      <c r="H198" s="211" t="str">
        <f>IF(基本情報入力シート!AD233="","",基本情報入力シート!AD233)</f>
        <v/>
      </c>
      <c r="I198" s="330" t="str">
        <f>IF(基本情報入力シート!AE233="","",基本情報入力シート!AE233)</f>
        <v/>
      </c>
      <c r="J198" s="427"/>
      <c r="K198" s="428"/>
      <c r="L198" s="426"/>
      <c r="M198" s="331" t="str">
        <f>IF(G198="", "", VLOOKUP(AF198,【参考】数式用!$AZ$3:$BA$6, 2, FALSE))</f>
        <v/>
      </c>
      <c r="N198" s="332" t="str">
        <f>IF(G198="","",VLOOKUP(G198,【参考】数式用!$A$4:$L$54,MATCH('別紙様式2-3（個表） '!M198,【参考】数式用!$J$3:$L$3,0)+9,FALSE))</f>
        <v/>
      </c>
      <c r="O198" s="430" t="s">
        <v>197</v>
      </c>
      <c r="P198" s="333" t="str">
        <f t="shared" si="22"/>
        <v>未入力あり</v>
      </c>
      <c r="Q198" s="253" t="str">
        <f>IFERROR(IF(P198="未入力あり","",ROUNDDOWN(ROUNDDOWN($H198*$I198,0)*VLOOKUP($G198,【参考】数式用!$A$4:$E$54,3, FALSE),0)),"")</f>
        <v/>
      </c>
      <c r="R198" s="253" t="str">
        <f>IF(AD198="×", 0,IF(P198="未入力あり","",ROUNDDOWN(ROUNDDOWN($H198*$I198,0)*VLOOKUP($G198,【参考】数式用!$A$4:$E$54,4,FALSE),0)))</f>
        <v/>
      </c>
      <c r="S198" s="334" t="str">
        <f>IF(AE198="×", 0,IF(P198="未入力あり","",ROUNDDOWN(ROUNDDOWN($H198*$I198,0)*VLOOKUP($G198,【参考】数式用!$A$4:$E$54,5, FALSE),0)))</f>
        <v/>
      </c>
      <c r="Z198" s="336" t="e">
        <f>IF(#REF!="○", F198, "")</f>
        <v>#REF!</v>
      </c>
      <c r="AA198" s="46" t="e">
        <f>VLOOKUP('別紙様式2-3（個表） '!$G198,【参考】数式用!$P$4:$Q$54,2, FALSE)</f>
        <v>#N/A</v>
      </c>
      <c r="AB198" s="46" t="e">
        <f>VLOOKUP('別紙様式2-3（個表） '!$G198,【参考】数式用!$P$4:$W$54,8, FALSE)</f>
        <v>#N/A</v>
      </c>
      <c r="AC198" s="46" t="e">
        <f>VLOOKUP('別紙様式2-3（個表） '!$G198,【参考】数式用!$P$4:$AD$54,15, FALSE)</f>
        <v>#N/A</v>
      </c>
      <c r="AD198" s="46" t="str">
        <f t="shared" si="23"/>
        <v/>
      </c>
      <c r="AE198" s="46" t="str">
        <f t="shared" si="24"/>
        <v/>
      </c>
      <c r="AF198" s="46" t="str">
        <f t="shared" si="25"/>
        <v/>
      </c>
      <c r="AG198" s="46" t="str">
        <f>IF(G198="", "", VLOOKUP(G198,【参考】数式用!$A$4:$M$54,13,FALSE))</f>
        <v/>
      </c>
      <c r="AH198" s="46" t="str">
        <f t="shared" si="26"/>
        <v>―</v>
      </c>
    </row>
    <row r="199" spans="1:34" ht="45" customHeight="1">
      <c r="A199" s="113">
        <f t="shared" si="27"/>
        <v>185</v>
      </c>
      <c r="B199" s="114" t="str">
        <f>IF(基本情報入力シート!B234="","",基本情報入力シート!B234)</f>
        <v/>
      </c>
      <c r="C199" s="115" t="str">
        <f>IF(基本情報入力シート!L234="","",基本情報入力シート!L234)</f>
        <v/>
      </c>
      <c r="D199" s="115" t="str">
        <f>IF(基本情報入力シート!Q234="","",基本情報入力シート!Q234)</f>
        <v/>
      </c>
      <c r="E199" s="115" t="str">
        <f>IF(基本情報入力シート!V234="","",基本情報入力シート!V234)</f>
        <v/>
      </c>
      <c r="F199" s="115" t="str">
        <f>IF(基本情報入力シート!W234="","",基本情報入力シート!W234)</f>
        <v/>
      </c>
      <c r="G199" s="115" t="str">
        <f>IF(基本情報入力シート!Z234="","",基本情報入力シート!Z234)</f>
        <v/>
      </c>
      <c r="H199" s="211" t="str">
        <f>IF(基本情報入力シート!AD234="","",基本情報入力シート!AD234)</f>
        <v/>
      </c>
      <c r="I199" s="330" t="str">
        <f>IF(基本情報入力シート!AE234="","",基本情報入力シート!AE234)</f>
        <v/>
      </c>
      <c r="J199" s="427"/>
      <c r="K199" s="428"/>
      <c r="L199" s="426"/>
      <c r="M199" s="331" t="str">
        <f>IF(G199="", "", VLOOKUP(AF199,【参考】数式用!$AZ$3:$BA$6, 2, FALSE))</f>
        <v/>
      </c>
      <c r="N199" s="332" t="str">
        <f>IF(G199="","",VLOOKUP(G199,【参考】数式用!$A$4:$L$54,MATCH('別紙様式2-3（個表） '!M199,【参考】数式用!$J$3:$L$3,0)+9,FALSE))</f>
        <v/>
      </c>
      <c r="O199" s="429" t="s">
        <v>197</v>
      </c>
      <c r="P199" s="333" t="str">
        <f t="shared" si="22"/>
        <v>未入力あり</v>
      </c>
      <c r="Q199" s="253" t="str">
        <f>IFERROR(IF(P199="未入力あり","",ROUNDDOWN(ROUNDDOWN($H199*$I199,0)*VLOOKUP($G199,【参考】数式用!$A$4:$E$54,3, FALSE),0)),"")</f>
        <v/>
      </c>
      <c r="R199" s="253" t="str">
        <f>IF(AD199="×", 0,IF(P199="未入力あり","",ROUNDDOWN(ROUNDDOWN($H199*$I199,0)*VLOOKUP($G199,【参考】数式用!$A$4:$E$54,4,FALSE),0)))</f>
        <v/>
      </c>
      <c r="S199" s="334" t="str">
        <f>IF(AE199="×", 0,IF(P199="未入力あり","",ROUNDDOWN(ROUNDDOWN($H199*$I199,0)*VLOOKUP($G199,【参考】数式用!$A$4:$E$54,5, FALSE),0)))</f>
        <v/>
      </c>
      <c r="Z199" s="336" t="e">
        <f>IF(#REF!="○", F199, "")</f>
        <v>#REF!</v>
      </c>
      <c r="AA199" s="46" t="e">
        <f>VLOOKUP('別紙様式2-3（個表） '!$G199,【参考】数式用!$P$4:$Q$54,2, FALSE)</f>
        <v>#N/A</v>
      </c>
      <c r="AB199" s="46" t="e">
        <f>VLOOKUP('別紙様式2-3（個表） '!$G199,【参考】数式用!$P$4:$W$54,8, FALSE)</f>
        <v>#N/A</v>
      </c>
      <c r="AC199" s="46" t="e">
        <f>VLOOKUP('別紙様式2-3（個表） '!$G199,【参考】数式用!$P$4:$AD$54,15, FALSE)</f>
        <v>#N/A</v>
      </c>
      <c r="AD199" s="46" t="str">
        <f t="shared" si="23"/>
        <v/>
      </c>
      <c r="AE199" s="46" t="str">
        <f t="shared" si="24"/>
        <v/>
      </c>
      <c r="AF199" s="46" t="str">
        <f t="shared" si="25"/>
        <v/>
      </c>
      <c r="AG199" s="46" t="str">
        <f>IF(G199="", "", VLOOKUP(G199,【参考】数式用!$A$4:$M$54,13,FALSE))</f>
        <v/>
      </c>
      <c r="AH199" s="46" t="str">
        <f t="shared" si="26"/>
        <v>―</v>
      </c>
    </row>
    <row r="200" spans="1:34" ht="45" customHeight="1">
      <c r="A200" s="113">
        <f t="shared" si="27"/>
        <v>186</v>
      </c>
      <c r="B200" s="114" t="str">
        <f>IF(基本情報入力シート!B235="","",基本情報入力シート!B235)</f>
        <v/>
      </c>
      <c r="C200" s="115" t="str">
        <f>IF(基本情報入力シート!L235="","",基本情報入力シート!L235)</f>
        <v/>
      </c>
      <c r="D200" s="115" t="str">
        <f>IF(基本情報入力シート!Q235="","",基本情報入力シート!Q235)</f>
        <v/>
      </c>
      <c r="E200" s="115" t="str">
        <f>IF(基本情報入力シート!V235="","",基本情報入力シート!V235)</f>
        <v/>
      </c>
      <c r="F200" s="115" t="str">
        <f>IF(基本情報入力シート!W235="","",基本情報入力シート!W235)</f>
        <v/>
      </c>
      <c r="G200" s="115" t="str">
        <f>IF(基本情報入力シート!Z235="","",基本情報入力シート!Z235)</f>
        <v/>
      </c>
      <c r="H200" s="211" t="str">
        <f>IF(基本情報入力シート!AD235="","",基本情報入力シート!AD235)</f>
        <v/>
      </c>
      <c r="I200" s="330" t="str">
        <f>IF(基本情報入力シート!AE235="","",基本情報入力シート!AE235)</f>
        <v/>
      </c>
      <c r="J200" s="427"/>
      <c r="K200" s="428"/>
      <c r="L200" s="426"/>
      <c r="M200" s="331" t="str">
        <f>IF(G200="", "", VLOOKUP(AF200,【参考】数式用!$AZ$3:$BA$6, 2, FALSE))</f>
        <v/>
      </c>
      <c r="N200" s="332" t="str">
        <f>IF(G200="","",VLOOKUP(G200,【参考】数式用!$A$4:$L$54,MATCH('別紙様式2-3（個表） '!M200,【参考】数式用!$J$3:$L$3,0)+9,FALSE))</f>
        <v/>
      </c>
      <c r="O200" s="430" t="s">
        <v>197</v>
      </c>
      <c r="P200" s="333" t="str">
        <f t="shared" si="22"/>
        <v>未入力あり</v>
      </c>
      <c r="Q200" s="253" t="str">
        <f>IFERROR(IF(P200="未入力あり","",ROUNDDOWN(ROUNDDOWN($H200*$I200,0)*VLOOKUP($G200,【参考】数式用!$A$4:$E$54,3, FALSE),0)),"")</f>
        <v/>
      </c>
      <c r="R200" s="253" t="str">
        <f>IF(AD200="×", 0,IF(P200="未入力あり","",ROUNDDOWN(ROUNDDOWN($H200*$I200,0)*VLOOKUP($G200,【参考】数式用!$A$4:$E$54,4,FALSE),0)))</f>
        <v/>
      </c>
      <c r="S200" s="334" t="str">
        <f>IF(AE200="×", 0,IF(P200="未入力あり","",ROUNDDOWN(ROUNDDOWN($H200*$I200,0)*VLOOKUP($G200,【参考】数式用!$A$4:$E$54,5, FALSE),0)))</f>
        <v/>
      </c>
      <c r="Z200" s="336" t="e">
        <f>IF(#REF!="○", F200, "")</f>
        <v>#REF!</v>
      </c>
      <c r="AA200" s="46" t="e">
        <f>VLOOKUP('別紙様式2-3（個表） '!$G200,【参考】数式用!$P$4:$Q$54,2, FALSE)</f>
        <v>#N/A</v>
      </c>
      <c r="AB200" s="46" t="e">
        <f>VLOOKUP('別紙様式2-3（個表） '!$G200,【参考】数式用!$P$4:$W$54,8, FALSE)</f>
        <v>#N/A</v>
      </c>
      <c r="AC200" s="46" t="e">
        <f>VLOOKUP('別紙様式2-3（個表） '!$G200,【参考】数式用!$P$4:$AD$54,15, FALSE)</f>
        <v>#N/A</v>
      </c>
      <c r="AD200" s="46" t="str">
        <f t="shared" si="23"/>
        <v/>
      </c>
      <c r="AE200" s="46" t="str">
        <f t="shared" si="24"/>
        <v/>
      </c>
      <c r="AF200" s="46" t="str">
        <f t="shared" si="25"/>
        <v/>
      </c>
      <c r="AG200" s="46" t="str">
        <f>IF(G200="", "", VLOOKUP(G200,【参考】数式用!$A$4:$M$54,13,FALSE))</f>
        <v/>
      </c>
      <c r="AH200" s="46" t="str">
        <f t="shared" si="26"/>
        <v>―</v>
      </c>
    </row>
    <row r="201" spans="1:34" ht="45" customHeight="1">
      <c r="A201" s="113">
        <f t="shared" si="27"/>
        <v>187</v>
      </c>
      <c r="B201" s="114" t="str">
        <f>IF(基本情報入力シート!B236="","",基本情報入力シート!B236)</f>
        <v/>
      </c>
      <c r="C201" s="115" t="str">
        <f>IF(基本情報入力シート!L236="","",基本情報入力シート!L236)</f>
        <v/>
      </c>
      <c r="D201" s="115" t="str">
        <f>IF(基本情報入力シート!Q236="","",基本情報入力シート!Q236)</f>
        <v/>
      </c>
      <c r="E201" s="115" t="str">
        <f>IF(基本情報入力シート!V236="","",基本情報入力シート!V236)</f>
        <v/>
      </c>
      <c r="F201" s="115" t="str">
        <f>IF(基本情報入力シート!W236="","",基本情報入力シート!W236)</f>
        <v/>
      </c>
      <c r="G201" s="115" t="str">
        <f>IF(基本情報入力シート!Z236="","",基本情報入力シート!Z236)</f>
        <v/>
      </c>
      <c r="H201" s="211" t="str">
        <f>IF(基本情報入力シート!AD236="","",基本情報入力シート!AD236)</f>
        <v/>
      </c>
      <c r="I201" s="330" t="str">
        <f>IF(基本情報入力シート!AE236="","",基本情報入力シート!AE236)</f>
        <v/>
      </c>
      <c r="J201" s="427"/>
      <c r="K201" s="428"/>
      <c r="L201" s="426"/>
      <c r="M201" s="331" t="str">
        <f>IF(G201="", "", VLOOKUP(AF201,【参考】数式用!$AZ$3:$BA$6, 2, FALSE))</f>
        <v/>
      </c>
      <c r="N201" s="332" t="str">
        <f>IF(G201="","",VLOOKUP(G201,【参考】数式用!$A$4:$L$54,MATCH('別紙様式2-3（個表） '!M201,【参考】数式用!$J$3:$L$3,0)+9,FALSE))</f>
        <v/>
      </c>
      <c r="O201" s="430" t="s">
        <v>197</v>
      </c>
      <c r="P201" s="333" t="str">
        <f t="shared" si="22"/>
        <v>未入力あり</v>
      </c>
      <c r="Q201" s="253" t="str">
        <f>IFERROR(IF(P201="未入力あり","",ROUNDDOWN(ROUNDDOWN($H201*$I201,0)*VLOOKUP($G201,【参考】数式用!$A$4:$E$54,3, FALSE),0)),"")</f>
        <v/>
      </c>
      <c r="R201" s="253" t="str">
        <f>IF(AD201="×", 0,IF(P201="未入力あり","",ROUNDDOWN(ROUNDDOWN($H201*$I201,0)*VLOOKUP($G201,【参考】数式用!$A$4:$E$54,4,FALSE),0)))</f>
        <v/>
      </c>
      <c r="S201" s="334" t="str">
        <f>IF(AE201="×", 0,IF(P201="未入力あり","",ROUNDDOWN(ROUNDDOWN($H201*$I201,0)*VLOOKUP($G201,【参考】数式用!$A$4:$E$54,5, FALSE),0)))</f>
        <v/>
      </c>
      <c r="Z201" s="336" t="e">
        <f>IF(#REF!="○", F201, "")</f>
        <v>#REF!</v>
      </c>
      <c r="AA201" s="46" t="e">
        <f>VLOOKUP('別紙様式2-3（個表） '!$G201,【参考】数式用!$P$4:$Q$54,2, FALSE)</f>
        <v>#N/A</v>
      </c>
      <c r="AB201" s="46" t="e">
        <f>VLOOKUP('別紙様式2-3（個表） '!$G201,【参考】数式用!$P$4:$W$54,8, FALSE)</f>
        <v>#N/A</v>
      </c>
      <c r="AC201" s="46" t="e">
        <f>VLOOKUP('別紙様式2-3（個表） '!$G201,【参考】数式用!$P$4:$AD$54,15, FALSE)</f>
        <v>#N/A</v>
      </c>
      <c r="AD201" s="46" t="str">
        <f t="shared" si="23"/>
        <v/>
      </c>
      <c r="AE201" s="46" t="str">
        <f t="shared" si="24"/>
        <v/>
      </c>
      <c r="AF201" s="46" t="str">
        <f t="shared" si="25"/>
        <v/>
      </c>
      <c r="AG201" s="46" t="str">
        <f>IF(G201="", "", VLOOKUP(G201,【参考】数式用!$A$4:$M$54,13,FALSE))</f>
        <v/>
      </c>
      <c r="AH201" s="46" t="str">
        <f t="shared" si="26"/>
        <v>―</v>
      </c>
    </row>
    <row r="202" spans="1:34" ht="45" customHeight="1">
      <c r="A202" s="113">
        <f t="shared" si="27"/>
        <v>188</v>
      </c>
      <c r="B202" s="114" t="str">
        <f>IF(基本情報入力シート!B237="","",基本情報入力シート!B237)</f>
        <v/>
      </c>
      <c r="C202" s="115" t="str">
        <f>IF(基本情報入力シート!L237="","",基本情報入力シート!L237)</f>
        <v/>
      </c>
      <c r="D202" s="115" t="str">
        <f>IF(基本情報入力シート!Q237="","",基本情報入力シート!Q237)</f>
        <v/>
      </c>
      <c r="E202" s="115" t="str">
        <f>IF(基本情報入力シート!V237="","",基本情報入力シート!V237)</f>
        <v/>
      </c>
      <c r="F202" s="115" t="str">
        <f>IF(基本情報入力シート!W237="","",基本情報入力シート!W237)</f>
        <v/>
      </c>
      <c r="G202" s="115" t="str">
        <f>IF(基本情報入力シート!Z237="","",基本情報入力シート!Z237)</f>
        <v/>
      </c>
      <c r="H202" s="211" t="str">
        <f>IF(基本情報入力シート!AD237="","",基本情報入力シート!AD237)</f>
        <v/>
      </c>
      <c r="I202" s="330" t="str">
        <f>IF(基本情報入力シート!AE237="","",基本情報入力シート!AE237)</f>
        <v/>
      </c>
      <c r="J202" s="427"/>
      <c r="K202" s="428"/>
      <c r="L202" s="426"/>
      <c r="M202" s="331" t="str">
        <f>IF(G202="", "", VLOOKUP(AF202,【参考】数式用!$AZ$3:$BA$6, 2, FALSE))</f>
        <v/>
      </c>
      <c r="N202" s="332" t="str">
        <f>IF(G202="","",VLOOKUP(G202,【参考】数式用!$A$4:$L$54,MATCH('別紙様式2-3（個表） '!M202,【参考】数式用!$J$3:$L$3,0)+9,FALSE))</f>
        <v/>
      </c>
      <c r="O202" s="429" t="s">
        <v>197</v>
      </c>
      <c r="P202" s="333" t="str">
        <f t="shared" si="22"/>
        <v>未入力あり</v>
      </c>
      <c r="Q202" s="253" t="str">
        <f>IFERROR(IF(P202="未入力あり","",ROUNDDOWN(ROUNDDOWN($H202*$I202,0)*VLOOKUP($G202,【参考】数式用!$A$4:$E$54,3, FALSE),0)),"")</f>
        <v/>
      </c>
      <c r="R202" s="253" t="str">
        <f>IF(AD202="×", 0,IF(P202="未入力あり","",ROUNDDOWN(ROUNDDOWN($H202*$I202,0)*VLOOKUP($G202,【参考】数式用!$A$4:$E$54,4,FALSE),0)))</f>
        <v/>
      </c>
      <c r="S202" s="334" t="str">
        <f>IF(AE202="×", 0,IF(P202="未入力あり","",ROUNDDOWN(ROUNDDOWN($H202*$I202,0)*VLOOKUP($G202,【参考】数式用!$A$4:$E$54,5, FALSE),0)))</f>
        <v/>
      </c>
      <c r="Z202" s="336" t="e">
        <f>IF(#REF!="○", F202, "")</f>
        <v>#REF!</v>
      </c>
      <c r="AA202" s="46" t="e">
        <f>VLOOKUP('別紙様式2-3（個表） '!$G202,【参考】数式用!$P$4:$Q$54,2, FALSE)</f>
        <v>#N/A</v>
      </c>
      <c r="AB202" s="46" t="e">
        <f>VLOOKUP('別紙様式2-3（個表） '!$G202,【参考】数式用!$P$4:$W$54,8, FALSE)</f>
        <v>#N/A</v>
      </c>
      <c r="AC202" s="46" t="e">
        <f>VLOOKUP('別紙様式2-3（個表） '!$G202,【参考】数式用!$P$4:$AD$54,15, FALSE)</f>
        <v>#N/A</v>
      </c>
      <c r="AD202" s="46" t="str">
        <f t="shared" si="23"/>
        <v/>
      </c>
      <c r="AE202" s="46" t="str">
        <f t="shared" si="24"/>
        <v/>
      </c>
      <c r="AF202" s="46" t="str">
        <f t="shared" si="25"/>
        <v/>
      </c>
      <c r="AG202" s="46" t="str">
        <f>IF(G202="", "", VLOOKUP(G202,【参考】数式用!$A$4:$M$54,13,FALSE))</f>
        <v/>
      </c>
      <c r="AH202" s="46" t="str">
        <f t="shared" si="26"/>
        <v>―</v>
      </c>
    </row>
    <row r="203" spans="1:34" ht="45" customHeight="1">
      <c r="A203" s="113">
        <f t="shared" si="27"/>
        <v>189</v>
      </c>
      <c r="B203" s="114" t="str">
        <f>IF(基本情報入力シート!B238="","",基本情報入力シート!B238)</f>
        <v/>
      </c>
      <c r="C203" s="115" t="str">
        <f>IF(基本情報入力シート!L238="","",基本情報入力シート!L238)</f>
        <v/>
      </c>
      <c r="D203" s="115" t="str">
        <f>IF(基本情報入力シート!Q238="","",基本情報入力シート!Q238)</f>
        <v/>
      </c>
      <c r="E203" s="115" t="str">
        <f>IF(基本情報入力シート!V238="","",基本情報入力シート!V238)</f>
        <v/>
      </c>
      <c r="F203" s="115" t="str">
        <f>IF(基本情報入力シート!W238="","",基本情報入力シート!W238)</f>
        <v/>
      </c>
      <c r="G203" s="115" t="str">
        <f>IF(基本情報入力シート!Z238="","",基本情報入力シート!Z238)</f>
        <v/>
      </c>
      <c r="H203" s="211" t="str">
        <f>IF(基本情報入力シート!AD238="","",基本情報入力シート!AD238)</f>
        <v/>
      </c>
      <c r="I203" s="330" t="str">
        <f>IF(基本情報入力シート!AE238="","",基本情報入力シート!AE238)</f>
        <v/>
      </c>
      <c r="J203" s="427"/>
      <c r="K203" s="428"/>
      <c r="L203" s="426"/>
      <c r="M203" s="331" t="str">
        <f>IF(G203="", "", VLOOKUP(AF203,【参考】数式用!$AZ$3:$BA$6, 2, FALSE))</f>
        <v/>
      </c>
      <c r="N203" s="332" t="str">
        <f>IF(G203="","",VLOOKUP(G203,【参考】数式用!$A$4:$L$54,MATCH('別紙様式2-3（個表） '!M203,【参考】数式用!$J$3:$L$3,0)+9,FALSE))</f>
        <v/>
      </c>
      <c r="O203" s="430" t="s">
        <v>197</v>
      </c>
      <c r="P203" s="333" t="str">
        <f t="shared" si="22"/>
        <v>未入力あり</v>
      </c>
      <c r="Q203" s="253" t="str">
        <f>IFERROR(IF(P203="未入力あり","",ROUNDDOWN(ROUNDDOWN($H203*$I203,0)*VLOOKUP($G203,【参考】数式用!$A$4:$E$54,3, FALSE),0)),"")</f>
        <v/>
      </c>
      <c r="R203" s="253" t="str">
        <f>IF(AD203="×", 0,IF(P203="未入力あり","",ROUNDDOWN(ROUNDDOWN($H203*$I203,0)*VLOOKUP($G203,【参考】数式用!$A$4:$E$54,4,FALSE),0)))</f>
        <v/>
      </c>
      <c r="S203" s="334" t="str">
        <f>IF(AE203="×", 0,IF(P203="未入力あり","",ROUNDDOWN(ROUNDDOWN($H203*$I203,0)*VLOOKUP($G203,【参考】数式用!$A$4:$E$54,5, FALSE),0)))</f>
        <v/>
      </c>
      <c r="Z203" s="336" t="e">
        <f>IF(#REF!="○", F203, "")</f>
        <v>#REF!</v>
      </c>
      <c r="AA203" s="46" t="e">
        <f>VLOOKUP('別紙様式2-3（個表） '!$G203,【参考】数式用!$P$4:$Q$54,2, FALSE)</f>
        <v>#N/A</v>
      </c>
      <c r="AB203" s="46" t="e">
        <f>VLOOKUP('別紙様式2-3（個表） '!$G203,【参考】数式用!$P$4:$W$54,8, FALSE)</f>
        <v>#N/A</v>
      </c>
      <c r="AC203" s="46" t="e">
        <f>VLOOKUP('別紙様式2-3（個表） '!$G203,【参考】数式用!$P$4:$AD$54,15, FALSE)</f>
        <v>#N/A</v>
      </c>
      <c r="AD203" s="46" t="str">
        <f t="shared" si="23"/>
        <v/>
      </c>
      <c r="AE203" s="46" t="str">
        <f t="shared" si="24"/>
        <v/>
      </c>
      <c r="AF203" s="46" t="str">
        <f t="shared" si="25"/>
        <v/>
      </c>
      <c r="AG203" s="46" t="str">
        <f>IF(G203="", "", VLOOKUP(G203,【参考】数式用!$A$4:$M$54,13,FALSE))</f>
        <v/>
      </c>
      <c r="AH203" s="46" t="str">
        <f t="shared" si="26"/>
        <v>―</v>
      </c>
    </row>
    <row r="204" spans="1:34" ht="45" customHeight="1">
      <c r="A204" s="113">
        <f t="shared" si="27"/>
        <v>190</v>
      </c>
      <c r="B204" s="114" t="str">
        <f>IF(基本情報入力シート!B239="","",基本情報入力シート!B239)</f>
        <v/>
      </c>
      <c r="C204" s="115" t="str">
        <f>IF(基本情報入力シート!L239="","",基本情報入力シート!L239)</f>
        <v/>
      </c>
      <c r="D204" s="115" t="str">
        <f>IF(基本情報入力シート!Q239="","",基本情報入力シート!Q239)</f>
        <v/>
      </c>
      <c r="E204" s="115" t="str">
        <f>IF(基本情報入力シート!V239="","",基本情報入力シート!V239)</f>
        <v/>
      </c>
      <c r="F204" s="115" t="str">
        <f>IF(基本情報入力シート!W239="","",基本情報入力シート!W239)</f>
        <v/>
      </c>
      <c r="G204" s="115" t="str">
        <f>IF(基本情報入力シート!Z239="","",基本情報入力シート!Z239)</f>
        <v/>
      </c>
      <c r="H204" s="211" t="str">
        <f>IF(基本情報入力シート!AD239="","",基本情報入力シート!AD239)</f>
        <v/>
      </c>
      <c r="I204" s="330" t="str">
        <f>IF(基本情報入力シート!AE239="","",基本情報入力シート!AE239)</f>
        <v/>
      </c>
      <c r="J204" s="427"/>
      <c r="K204" s="428"/>
      <c r="L204" s="426"/>
      <c r="M204" s="331" t="str">
        <f>IF(G204="", "", VLOOKUP(AF204,【参考】数式用!$AZ$3:$BA$6, 2, FALSE))</f>
        <v/>
      </c>
      <c r="N204" s="332" t="str">
        <f>IF(G204="","",VLOOKUP(G204,【参考】数式用!$A$4:$L$54,MATCH('別紙様式2-3（個表） '!M204,【参考】数式用!$J$3:$L$3,0)+9,FALSE))</f>
        <v/>
      </c>
      <c r="O204" s="430" t="s">
        <v>197</v>
      </c>
      <c r="P204" s="333" t="str">
        <f t="shared" si="22"/>
        <v>未入力あり</v>
      </c>
      <c r="Q204" s="253" t="str">
        <f>IFERROR(IF(P204="未入力あり","",ROUNDDOWN(ROUNDDOWN($H204*$I204,0)*VLOOKUP($G204,【参考】数式用!$A$4:$E$54,3, FALSE),0)),"")</f>
        <v/>
      </c>
      <c r="R204" s="253" t="str">
        <f>IF(AD204="×", 0,IF(P204="未入力あり","",ROUNDDOWN(ROUNDDOWN($H204*$I204,0)*VLOOKUP($G204,【参考】数式用!$A$4:$E$54,4,FALSE),0)))</f>
        <v/>
      </c>
      <c r="S204" s="334" t="str">
        <f>IF(AE204="×", 0,IF(P204="未入力あり","",ROUNDDOWN(ROUNDDOWN($H204*$I204,0)*VLOOKUP($G204,【参考】数式用!$A$4:$E$54,5, FALSE),0)))</f>
        <v/>
      </c>
      <c r="Z204" s="336" t="e">
        <f>IF(#REF!="○", F204, "")</f>
        <v>#REF!</v>
      </c>
      <c r="AA204" s="46" t="e">
        <f>VLOOKUP('別紙様式2-3（個表） '!$G204,【参考】数式用!$P$4:$Q$54,2, FALSE)</f>
        <v>#N/A</v>
      </c>
      <c r="AB204" s="46" t="e">
        <f>VLOOKUP('別紙様式2-3（個表） '!$G204,【参考】数式用!$P$4:$W$54,8, FALSE)</f>
        <v>#N/A</v>
      </c>
      <c r="AC204" s="46" t="e">
        <f>VLOOKUP('別紙様式2-3（個表） '!$G204,【参考】数式用!$P$4:$AD$54,15, FALSE)</f>
        <v>#N/A</v>
      </c>
      <c r="AD204" s="46" t="str">
        <f t="shared" si="23"/>
        <v/>
      </c>
      <c r="AE204" s="46" t="str">
        <f t="shared" si="24"/>
        <v/>
      </c>
      <c r="AF204" s="46" t="str">
        <f t="shared" si="25"/>
        <v/>
      </c>
      <c r="AG204" s="46" t="str">
        <f>IF(G204="", "", VLOOKUP(G204,【参考】数式用!$A$4:$M$54,13,FALSE))</f>
        <v/>
      </c>
      <c r="AH204" s="46" t="str">
        <f t="shared" si="26"/>
        <v>―</v>
      </c>
    </row>
    <row r="205" spans="1:34" ht="45" customHeight="1">
      <c r="A205" s="113">
        <f t="shared" si="27"/>
        <v>191</v>
      </c>
      <c r="B205" s="114" t="str">
        <f>IF(基本情報入力シート!B240="","",基本情報入力シート!B240)</f>
        <v/>
      </c>
      <c r="C205" s="115" t="str">
        <f>IF(基本情報入力シート!L240="","",基本情報入力シート!L240)</f>
        <v/>
      </c>
      <c r="D205" s="115" t="str">
        <f>IF(基本情報入力シート!Q240="","",基本情報入力シート!Q240)</f>
        <v/>
      </c>
      <c r="E205" s="115" t="str">
        <f>IF(基本情報入力シート!V240="","",基本情報入力シート!V240)</f>
        <v/>
      </c>
      <c r="F205" s="115" t="str">
        <f>IF(基本情報入力シート!W240="","",基本情報入力シート!W240)</f>
        <v/>
      </c>
      <c r="G205" s="115" t="str">
        <f>IF(基本情報入力シート!Z240="","",基本情報入力シート!Z240)</f>
        <v/>
      </c>
      <c r="H205" s="211" t="str">
        <f>IF(基本情報入力シート!AD240="","",基本情報入力シート!AD240)</f>
        <v/>
      </c>
      <c r="I205" s="330" t="str">
        <f>IF(基本情報入力シート!AE240="","",基本情報入力シート!AE240)</f>
        <v/>
      </c>
      <c r="J205" s="427"/>
      <c r="K205" s="428"/>
      <c r="L205" s="426"/>
      <c r="M205" s="331" t="str">
        <f>IF(G205="", "", VLOOKUP(AF205,【参考】数式用!$AZ$3:$BA$6, 2, FALSE))</f>
        <v/>
      </c>
      <c r="N205" s="332" t="str">
        <f>IF(G205="","",VLOOKUP(G205,【参考】数式用!$A$4:$L$54,MATCH('別紙様式2-3（個表） '!M205,【参考】数式用!$J$3:$L$3,0)+9,FALSE))</f>
        <v/>
      </c>
      <c r="O205" s="429" t="s">
        <v>197</v>
      </c>
      <c r="P205" s="333" t="str">
        <f t="shared" si="22"/>
        <v>未入力あり</v>
      </c>
      <c r="Q205" s="253" t="str">
        <f>IFERROR(IF(P205="未入力あり","",ROUNDDOWN(ROUNDDOWN($H205*$I205,0)*VLOOKUP($G205,【参考】数式用!$A$4:$E$54,3, FALSE),0)),"")</f>
        <v/>
      </c>
      <c r="R205" s="253" t="str">
        <f>IF(AD205="×", 0,IF(P205="未入力あり","",ROUNDDOWN(ROUNDDOWN($H205*$I205,0)*VLOOKUP($G205,【参考】数式用!$A$4:$E$54,4,FALSE),0)))</f>
        <v/>
      </c>
      <c r="S205" s="334" t="str">
        <f>IF(AE205="×", 0,IF(P205="未入力あり","",ROUNDDOWN(ROUNDDOWN($H205*$I205,0)*VLOOKUP($G205,【参考】数式用!$A$4:$E$54,5, FALSE),0)))</f>
        <v/>
      </c>
      <c r="Z205" s="336" t="e">
        <f>IF(#REF!="○", F205, "")</f>
        <v>#REF!</v>
      </c>
      <c r="AA205" s="46" t="e">
        <f>VLOOKUP('別紙様式2-3（個表） '!$G205,【参考】数式用!$P$4:$Q$54,2, FALSE)</f>
        <v>#N/A</v>
      </c>
      <c r="AB205" s="46" t="e">
        <f>VLOOKUP('別紙様式2-3（個表） '!$G205,【参考】数式用!$P$4:$W$54,8, FALSE)</f>
        <v>#N/A</v>
      </c>
      <c r="AC205" s="46" t="e">
        <f>VLOOKUP('別紙様式2-3（個表） '!$G205,【参考】数式用!$P$4:$AD$54,15, FALSE)</f>
        <v>#N/A</v>
      </c>
      <c r="AD205" s="46" t="str">
        <f t="shared" si="23"/>
        <v/>
      </c>
      <c r="AE205" s="46" t="str">
        <f t="shared" si="24"/>
        <v/>
      </c>
      <c r="AF205" s="46" t="str">
        <f t="shared" si="25"/>
        <v/>
      </c>
      <c r="AG205" s="46" t="str">
        <f>IF(G205="", "", VLOOKUP(G205,【参考】数式用!$A$4:$M$54,13,FALSE))</f>
        <v/>
      </c>
      <c r="AH205" s="46" t="str">
        <f t="shared" si="26"/>
        <v>―</v>
      </c>
    </row>
    <row r="206" spans="1:34" ht="45" customHeight="1">
      <c r="A206" s="113">
        <f t="shared" si="27"/>
        <v>192</v>
      </c>
      <c r="B206" s="114" t="str">
        <f>IF(基本情報入力シート!B241="","",基本情報入力シート!B241)</f>
        <v/>
      </c>
      <c r="C206" s="115" t="str">
        <f>IF(基本情報入力シート!L241="","",基本情報入力シート!L241)</f>
        <v/>
      </c>
      <c r="D206" s="115" t="str">
        <f>IF(基本情報入力シート!Q241="","",基本情報入力シート!Q241)</f>
        <v/>
      </c>
      <c r="E206" s="115" t="str">
        <f>IF(基本情報入力シート!V241="","",基本情報入力シート!V241)</f>
        <v/>
      </c>
      <c r="F206" s="115" t="str">
        <f>IF(基本情報入力シート!W241="","",基本情報入力シート!W241)</f>
        <v/>
      </c>
      <c r="G206" s="115" t="str">
        <f>IF(基本情報入力シート!Z241="","",基本情報入力シート!Z241)</f>
        <v/>
      </c>
      <c r="H206" s="211" t="str">
        <f>IF(基本情報入力シート!AD241="","",基本情報入力シート!AD241)</f>
        <v/>
      </c>
      <c r="I206" s="330" t="str">
        <f>IF(基本情報入力シート!AE241="","",基本情報入力シート!AE241)</f>
        <v/>
      </c>
      <c r="J206" s="427"/>
      <c r="K206" s="428"/>
      <c r="L206" s="426"/>
      <c r="M206" s="331" t="str">
        <f>IF(G206="", "", VLOOKUP(AF206,【参考】数式用!$AZ$3:$BA$6, 2, FALSE))</f>
        <v/>
      </c>
      <c r="N206" s="332" t="str">
        <f>IF(G206="","",VLOOKUP(G206,【参考】数式用!$A$4:$L$54,MATCH('別紙様式2-3（個表） '!M206,【参考】数式用!$J$3:$L$3,0)+9,FALSE))</f>
        <v/>
      </c>
      <c r="O206" s="430" t="s">
        <v>197</v>
      </c>
      <c r="P206" s="333" t="str">
        <f t="shared" si="22"/>
        <v>未入力あり</v>
      </c>
      <c r="Q206" s="253" t="str">
        <f>IFERROR(IF(P206="未入力あり","",ROUNDDOWN(ROUNDDOWN($H206*$I206,0)*VLOOKUP($G206,【参考】数式用!$A$4:$E$54,3, FALSE),0)),"")</f>
        <v/>
      </c>
      <c r="R206" s="253" t="str">
        <f>IF(AD206="×", 0,IF(P206="未入力あり","",ROUNDDOWN(ROUNDDOWN($H206*$I206,0)*VLOOKUP($G206,【参考】数式用!$A$4:$E$54,4,FALSE),0)))</f>
        <v/>
      </c>
      <c r="S206" s="334" t="str">
        <f>IF(AE206="×", 0,IF(P206="未入力あり","",ROUNDDOWN(ROUNDDOWN($H206*$I206,0)*VLOOKUP($G206,【参考】数式用!$A$4:$E$54,5, FALSE),0)))</f>
        <v/>
      </c>
      <c r="Z206" s="336" t="e">
        <f>IF(#REF!="○", F206, "")</f>
        <v>#REF!</v>
      </c>
      <c r="AA206" s="46" t="e">
        <f>VLOOKUP('別紙様式2-3（個表） '!$G206,【参考】数式用!$P$4:$Q$54,2, FALSE)</f>
        <v>#N/A</v>
      </c>
      <c r="AB206" s="46" t="e">
        <f>VLOOKUP('別紙様式2-3（個表） '!$G206,【参考】数式用!$P$4:$W$54,8, FALSE)</f>
        <v>#N/A</v>
      </c>
      <c r="AC206" s="46" t="e">
        <f>VLOOKUP('別紙様式2-3（個表） '!$G206,【参考】数式用!$P$4:$AD$54,15, FALSE)</f>
        <v>#N/A</v>
      </c>
      <c r="AD206" s="46" t="str">
        <f t="shared" si="23"/>
        <v/>
      </c>
      <c r="AE206" s="46" t="str">
        <f t="shared" si="24"/>
        <v/>
      </c>
      <c r="AF206" s="46" t="str">
        <f t="shared" si="25"/>
        <v/>
      </c>
      <c r="AG206" s="46" t="str">
        <f>IF(G206="", "", VLOOKUP(G206,【参考】数式用!$A$4:$M$54,13,FALSE))</f>
        <v/>
      </c>
      <c r="AH206" s="46" t="str">
        <f t="shared" si="26"/>
        <v>―</v>
      </c>
    </row>
    <row r="207" spans="1:34" ht="45" customHeight="1">
      <c r="A207" s="113">
        <f t="shared" si="27"/>
        <v>193</v>
      </c>
      <c r="B207" s="114" t="str">
        <f>IF(基本情報入力シート!B242="","",基本情報入力シート!B242)</f>
        <v/>
      </c>
      <c r="C207" s="115" t="str">
        <f>IF(基本情報入力シート!L242="","",基本情報入力シート!L242)</f>
        <v/>
      </c>
      <c r="D207" s="115" t="str">
        <f>IF(基本情報入力シート!Q242="","",基本情報入力シート!Q242)</f>
        <v/>
      </c>
      <c r="E207" s="115" t="str">
        <f>IF(基本情報入力シート!V242="","",基本情報入力シート!V242)</f>
        <v/>
      </c>
      <c r="F207" s="115" t="str">
        <f>IF(基本情報入力シート!W242="","",基本情報入力シート!W242)</f>
        <v/>
      </c>
      <c r="G207" s="115" t="str">
        <f>IF(基本情報入力シート!Z242="","",基本情報入力シート!Z242)</f>
        <v/>
      </c>
      <c r="H207" s="211" t="str">
        <f>IF(基本情報入力シート!AD242="","",基本情報入力シート!AD242)</f>
        <v/>
      </c>
      <c r="I207" s="330" t="str">
        <f>IF(基本情報入力シート!AE242="","",基本情報入力シート!AE242)</f>
        <v/>
      </c>
      <c r="J207" s="427"/>
      <c r="K207" s="428"/>
      <c r="L207" s="426"/>
      <c r="M207" s="331" t="str">
        <f>IF(G207="", "", VLOOKUP(AF207,【参考】数式用!$AZ$3:$BA$6, 2, FALSE))</f>
        <v/>
      </c>
      <c r="N207" s="332" t="str">
        <f>IF(G207="","",VLOOKUP(G207,【参考】数式用!$A$4:$L$54,MATCH('別紙様式2-3（個表） '!M207,【参考】数式用!$J$3:$L$3,0)+9,FALSE))</f>
        <v/>
      </c>
      <c r="O207" s="430" t="s">
        <v>197</v>
      </c>
      <c r="P207" s="333" t="str">
        <f t="shared" si="22"/>
        <v>未入力あり</v>
      </c>
      <c r="Q207" s="253" t="str">
        <f>IFERROR(IF(P207="未入力あり","",ROUNDDOWN(ROUNDDOWN($H207*$I207,0)*VLOOKUP($G207,【参考】数式用!$A$4:$E$54,3, FALSE),0)),"")</f>
        <v/>
      </c>
      <c r="R207" s="253" t="str">
        <f>IF(AD207="×", 0,IF(P207="未入力あり","",ROUNDDOWN(ROUNDDOWN($H207*$I207,0)*VLOOKUP($G207,【参考】数式用!$A$4:$E$54,4,FALSE),0)))</f>
        <v/>
      </c>
      <c r="S207" s="334" t="str">
        <f>IF(AE207="×", 0,IF(P207="未入力あり","",ROUNDDOWN(ROUNDDOWN($H207*$I207,0)*VLOOKUP($G207,【参考】数式用!$A$4:$E$54,5, FALSE),0)))</f>
        <v/>
      </c>
      <c r="Z207" s="336" t="e">
        <f>IF(#REF!="○", F207, "")</f>
        <v>#REF!</v>
      </c>
      <c r="AA207" s="46" t="e">
        <f>VLOOKUP('別紙様式2-3（個表） '!$G207,【参考】数式用!$P$4:$Q$54,2, FALSE)</f>
        <v>#N/A</v>
      </c>
      <c r="AB207" s="46" t="e">
        <f>VLOOKUP('別紙様式2-3（個表） '!$G207,【参考】数式用!$P$4:$W$54,8, FALSE)</f>
        <v>#N/A</v>
      </c>
      <c r="AC207" s="46" t="e">
        <f>VLOOKUP('別紙様式2-3（個表） '!$G207,【参考】数式用!$P$4:$AD$54,15, FALSE)</f>
        <v>#N/A</v>
      </c>
      <c r="AD207" s="46" t="str">
        <f t="shared" si="23"/>
        <v/>
      </c>
      <c r="AE207" s="46" t="str">
        <f t="shared" si="24"/>
        <v/>
      </c>
      <c r="AF207" s="46" t="str">
        <f t="shared" si="25"/>
        <v/>
      </c>
      <c r="AG207" s="46" t="str">
        <f>IF(G207="", "", VLOOKUP(G207,【参考】数式用!$A$4:$M$54,13,FALSE))</f>
        <v/>
      </c>
      <c r="AH207" s="46" t="str">
        <f t="shared" si="26"/>
        <v>―</v>
      </c>
    </row>
    <row r="208" spans="1:34" ht="45" customHeight="1">
      <c r="A208" s="113">
        <f t="shared" si="27"/>
        <v>194</v>
      </c>
      <c r="B208" s="114" t="str">
        <f>IF(基本情報入力シート!B243="","",基本情報入力シート!B243)</f>
        <v/>
      </c>
      <c r="C208" s="115" t="str">
        <f>IF(基本情報入力シート!L243="","",基本情報入力シート!L243)</f>
        <v/>
      </c>
      <c r="D208" s="115" t="str">
        <f>IF(基本情報入力シート!Q243="","",基本情報入力シート!Q243)</f>
        <v/>
      </c>
      <c r="E208" s="115" t="str">
        <f>IF(基本情報入力シート!V243="","",基本情報入力シート!V243)</f>
        <v/>
      </c>
      <c r="F208" s="115" t="str">
        <f>IF(基本情報入力シート!W243="","",基本情報入力シート!W243)</f>
        <v/>
      </c>
      <c r="G208" s="115" t="str">
        <f>IF(基本情報入力シート!Z243="","",基本情報入力シート!Z243)</f>
        <v/>
      </c>
      <c r="H208" s="211" t="str">
        <f>IF(基本情報入力シート!AD243="","",基本情報入力シート!AD243)</f>
        <v/>
      </c>
      <c r="I208" s="330" t="str">
        <f>IF(基本情報入力シート!AE243="","",基本情報入力シート!AE243)</f>
        <v/>
      </c>
      <c r="J208" s="427"/>
      <c r="K208" s="428"/>
      <c r="L208" s="426"/>
      <c r="M208" s="331" t="str">
        <f>IF(G208="", "", VLOOKUP(AF208,【参考】数式用!$AZ$3:$BA$6, 2, FALSE))</f>
        <v/>
      </c>
      <c r="N208" s="332" t="str">
        <f>IF(G208="","",VLOOKUP(G208,【参考】数式用!$A$4:$L$54,MATCH('別紙様式2-3（個表） '!M208,【参考】数式用!$J$3:$L$3,0)+9,FALSE))</f>
        <v/>
      </c>
      <c r="O208" s="429" t="s">
        <v>197</v>
      </c>
      <c r="P208" s="333" t="str">
        <f t="shared" ref="P208:P271" si="28">IFERROR(ROUNDDOWN(ROUNDDOWN($H208*$I208,0)*$N208,0),"未入力あり")</f>
        <v>未入力あり</v>
      </c>
      <c r="Q208" s="253" t="str">
        <f>IFERROR(IF(P208="未入力あり","",ROUNDDOWN(ROUNDDOWN($H208*$I208,0)*VLOOKUP($G208,【参考】数式用!$A$4:$E$54,3, FALSE),0)),"")</f>
        <v/>
      </c>
      <c r="R208" s="253" t="str">
        <f>IF(AD208="×", 0,IF(P208="未入力あり","",ROUNDDOWN(ROUNDDOWN($H208*$I208,0)*VLOOKUP($G208,【参考】数式用!$A$4:$E$54,4,FALSE),0)))</f>
        <v/>
      </c>
      <c r="S208" s="334" t="str">
        <f>IF(AE208="×", 0,IF(P208="未入力あり","",ROUNDDOWN(ROUNDDOWN($H208*$I208,0)*VLOOKUP($G208,【参考】数式用!$A$4:$E$54,5, FALSE),0)))</f>
        <v/>
      </c>
      <c r="Z208" s="336" t="e">
        <f>IF(#REF!="○", F208, "")</f>
        <v>#REF!</v>
      </c>
      <c r="AA208" s="46" t="e">
        <f>VLOOKUP('別紙様式2-3（個表） '!$G208,【参考】数式用!$P$4:$Q$54,2, FALSE)</f>
        <v>#N/A</v>
      </c>
      <c r="AB208" s="46" t="e">
        <f>VLOOKUP('別紙様式2-3（個表） '!$G208,【参考】数式用!$P$4:$W$54,8, FALSE)</f>
        <v>#N/A</v>
      </c>
      <c r="AC208" s="46" t="e">
        <f>VLOOKUP('別紙様式2-3（個表） '!$G208,【参考】数式用!$P$4:$AD$54,15, FALSE)</f>
        <v>#N/A</v>
      </c>
      <c r="AD208" s="46" t="str">
        <f t="shared" si="23"/>
        <v/>
      </c>
      <c r="AE208" s="46" t="str">
        <f t="shared" si="24"/>
        <v/>
      </c>
      <c r="AF208" s="46" t="str">
        <f t="shared" si="25"/>
        <v/>
      </c>
      <c r="AG208" s="46" t="str">
        <f>IF(G208="", "", VLOOKUP(G208,【参考】数式用!$A$4:$M$54,13,FALSE))</f>
        <v/>
      </c>
      <c r="AH208" s="46" t="str">
        <f t="shared" si="26"/>
        <v>―</v>
      </c>
    </row>
    <row r="209" spans="1:34" ht="45" customHeight="1">
      <c r="A209" s="113">
        <f t="shared" si="27"/>
        <v>195</v>
      </c>
      <c r="B209" s="114" t="str">
        <f>IF(基本情報入力シート!B244="","",基本情報入力シート!B244)</f>
        <v/>
      </c>
      <c r="C209" s="115" t="str">
        <f>IF(基本情報入力シート!L244="","",基本情報入力シート!L244)</f>
        <v/>
      </c>
      <c r="D209" s="115" t="str">
        <f>IF(基本情報入力シート!Q244="","",基本情報入力シート!Q244)</f>
        <v/>
      </c>
      <c r="E209" s="115" t="str">
        <f>IF(基本情報入力シート!V244="","",基本情報入力シート!V244)</f>
        <v/>
      </c>
      <c r="F209" s="115" t="str">
        <f>IF(基本情報入力シート!W244="","",基本情報入力シート!W244)</f>
        <v/>
      </c>
      <c r="G209" s="115" t="str">
        <f>IF(基本情報入力シート!Z244="","",基本情報入力シート!Z244)</f>
        <v/>
      </c>
      <c r="H209" s="211" t="str">
        <f>IF(基本情報入力シート!AD244="","",基本情報入力シート!AD244)</f>
        <v/>
      </c>
      <c r="I209" s="330" t="str">
        <f>IF(基本情報入力シート!AE244="","",基本情報入力シート!AE244)</f>
        <v/>
      </c>
      <c r="J209" s="427"/>
      <c r="K209" s="428"/>
      <c r="L209" s="426"/>
      <c r="M209" s="331" t="str">
        <f>IF(G209="", "", VLOOKUP(AF209,【参考】数式用!$AZ$3:$BA$6, 2, FALSE))</f>
        <v/>
      </c>
      <c r="N209" s="332" t="str">
        <f>IF(G209="","",VLOOKUP(G209,【参考】数式用!$A$4:$L$54,MATCH('別紙様式2-3（個表） '!M209,【参考】数式用!$J$3:$L$3,0)+9,FALSE))</f>
        <v/>
      </c>
      <c r="O209" s="430" t="s">
        <v>197</v>
      </c>
      <c r="P209" s="333" t="str">
        <f t="shared" si="28"/>
        <v>未入力あり</v>
      </c>
      <c r="Q209" s="253" t="str">
        <f>IFERROR(IF(P209="未入力あり","",ROUNDDOWN(ROUNDDOWN($H209*$I209,0)*VLOOKUP($G209,【参考】数式用!$A$4:$E$54,3, FALSE),0)),"")</f>
        <v/>
      </c>
      <c r="R209" s="253" t="str">
        <f>IF(AD209="×", 0,IF(P209="未入力あり","",ROUNDDOWN(ROUNDDOWN($H209*$I209,0)*VLOOKUP($G209,【参考】数式用!$A$4:$E$54,4,FALSE),0)))</f>
        <v/>
      </c>
      <c r="S209" s="334" t="str">
        <f>IF(AE209="×", 0,IF(P209="未入力あり","",ROUNDDOWN(ROUNDDOWN($H209*$I209,0)*VLOOKUP($G209,【参考】数式用!$A$4:$E$54,5, FALSE),0)))</f>
        <v/>
      </c>
      <c r="Z209" s="336" t="e">
        <f>IF(#REF!="○", F209, "")</f>
        <v>#REF!</v>
      </c>
      <c r="AA209" s="46" t="e">
        <f>VLOOKUP('別紙様式2-3（個表） '!$G209,【参考】数式用!$P$4:$Q$54,2, FALSE)</f>
        <v>#N/A</v>
      </c>
      <c r="AB209" s="46" t="e">
        <f>VLOOKUP('別紙様式2-3（個表） '!$G209,【参考】数式用!$P$4:$W$54,8, FALSE)</f>
        <v>#N/A</v>
      </c>
      <c r="AC209" s="46" t="e">
        <f>VLOOKUP('別紙様式2-3（個表） '!$G209,【参考】数式用!$P$4:$AD$54,15, FALSE)</f>
        <v>#N/A</v>
      </c>
      <c r="AD209" s="46" t="str">
        <f t="shared" si="23"/>
        <v/>
      </c>
      <c r="AE209" s="46" t="str">
        <f t="shared" si="24"/>
        <v/>
      </c>
      <c r="AF209" s="46" t="str">
        <f t="shared" si="25"/>
        <v/>
      </c>
      <c r="AG209" s="46" t="str">
        <f>IF(G209="", "", VLOOKUP(G209,【参考】数式用!$A$4:$M$54,13,FALSE))</f>
        <v/>
      </c>
      <c r="AH209" s="46" t="str">
        <f t="shared" si="26"/>
        <v>―</v>
      </c>
    </row>
    <row r="210" spans="1:34" ht="45" customHeight="1">
      <c r="A210" s="113">
        <f t="shared" si="27"/>
        <v>196</v>
      </c>
      <c r="B210" s="114" t="str">
        <f>IF(基本情報入力シート!B245="","",基本情報入力シート!B245)</f>
        <v/>
      </c>
      <c r="C210" s="115" t="str">
        <f>IF(基本情報入力シート!L245="","",基本情報入力シート!L245)</f>
        <v/>
      </c>
      <c r="D210" s="115" t="str">
        <f>IF(基本情報入力シート!Q245="","",基本情報入力シート!Q245)</f>
        <v/>
      </c>
      <c r="E210" s="115" t="str">
        <f>IF(基本情報入力シート!V245="","",基本情報入力シート!V245)</f>
        <v/>
      </c>
      <c r="F210" s="115" t="str">
        <f>IF(基本情報入力シート!W245="","",基本情報入力シート!W245)</f>
        <v/>
      </c>
      <c r="G210" s="115" t="str">
        <f>IF(基本情報入力シート!Z245="","",基本情報入力シート!Z245)</f>
        <v/>
      </c>
      <c r="H210" s="211" t="str">
        <f>IF(基本情報入力シート!AD245="","",基本情報入力シート!AD245)</f>
        <v/>
      </c>
      <c r="I210" s="330" t="str">
        <f>IF(基本情報入力シート!AE245="","",基本情報入力シート!AE245)</f>
        <v/>
      </c>
      <c r="J210" s="427"/>
      <c r="K210" s="428"/>
      <c r="L210" s="426"/>
      <c r="M210" s="331" t="str">
        <f>IF(G210="", "", VLOOKUP(AF210,【参考】数式用!$AZ$3:$BA$6, 2, FALSE))</f>
        <v/>
      </c>
      <c r="N210" s="332" t="str">
        <f>IF(G210="","",VLOOKUP(G210,【参考】数式用!$A$4:$L$54,MATCH('別紙様式2-3（個表） '!M210,【参考】数式用!$J$3:$L$3,0)+9,FALSE))</f>
        <v/>
      </c>
      <c r="O210" s="430" t="s">
        <v>197</v>
      </c>
      <c r="P210" s="333" t="str">
        <f t="shared" si="28"/>
        <v>未入力あり</v>
      </c>
      <c r="Q210" s="253" t="str">
        <f>IFERROR(IF(P210="未入力あり","",ROUNDDOWN(ROUNDDOWN($H210*$I210,0)*VLOOKUP($G210,【参考】数式用!$A$4:$E$54,3, FALSE),0)),"")</f>
        <v/>
      </c>
      <c r="R210" s="253" t="str">
        <f>IF(AD210="×", 0,IF(P210="未入力あり","",ROUNDDOWN(ROUNDDOWN($H210*$I210,0)*VLOOKUP($G210,【参考】数式用!$A$4:$E$54,4,FALSE),0)))</f>
        <v/>
      </c>
      <c r="S210" s="334" t="str">
        <f>IF(AE210="×", 0,IF(P210="未入力あり","",ROUNDDOWN(ROUNDDOWN($H210*$I210,0)*VLOOKUP($G210,【参考】数式用!$A$4:$E$54,5, FALSE),0)))</f>
        <v/>
      </c>
      <c r="Z210" s="336" t="e">
        <f>IF(#REF!="○", F210, "")</f>
        <v>#REF!</v>
      </c>
      <c r="AA210" s="46" t="e">
        <f>VLOOKUP('別紙様式2-3（個表） '!$G210,【参考】数式用!$P$4:$Q$54,2, FALSE)</f>
        <v>#N/A</v>
      </c>
      <c r="AB210" s="46" t="e">
        <f>VLOOKUP('別紙様式2-3（個表） '!$G210,【参考】数式用!$P$4:$W$54,8, FALSE)</f>
        <v>#N/A</v>
      </c>
      <c r="AC210" s="46" t="e">
        <f>VLOOKUP('別紙様式2-3（個表） '!$G210,【参考】数式用!$P$4:$AD$54,15, FALSE)</f>
        <v>#N/A</v>
      </c>
      <c r="AD210" s="46" t="str">
        <f t="shared" si="23"/>
        <v/>
      </c>
      <c r="AE210" s="46" t="str">
        <f t="shared" si="24"/>
        <v/>
      </c>
      <c r="AF210" s="46" t="str">
        <f t="shared" si="25"/>
        <v/>
      </c>
      <c r="AG210" s="46" t="str">
        <f>IF(G210="", "", VLOOKUP(G210,【参考】数式用!$A$4:$M$54,13,FALSE))</f>
        <v/>
      </c>
      <c r="AH210" s="46" t="str">
        <f t="shared" si="26"/>
        <v>―</v>
      </c>
    </row>
    <row r="211" spans="1:34" ht="45" customHeight="1">
      <c r="A211" s="113">
        <f t="shared" si="27"/>
        <v>197</v>
      </c>
      <c r="B211" s="114" t="str">
        <f>IF(基本情報入力シート!B246="","",基本情報入力シート!B246)</f>
        <v/>
      </c>
      <c r="C211" s="115" t="str">
        <f>IF(基本情報入力シート!L246="","",基本情報入力シート!L246)</f>
        <v/>
      </c>
      <c r="D211" s="115" t="str">
        <f>IF(基本情報入力シート!Q246="","",基本情報入力シート!Q246)</f>
        <v/>
      </c>
      <c r="E211" s="115" t="str">
        <f>IF(基本情報入力シート!V246="","",基本情報入力シート!V246)</f>
        <v/>
      </c>
      <c r="F211" s="115" t="str">
        <f>IF(基本情報入力シート!W246="","",基本情報入力シート!W246)</f>
        <v/>
      </c>
      <c r="G211" s="115" t="str">
        <f>IF(基本情報入力シート!Z246="","",基本情報入力シート!Z246)</f>
        <v/>
      </c>
      <c r="H211" s="211" t="str">
        <f>IF(基本情報入力シート!AD246="","",基本情報入力シート!AD246)</f>
        <v/>
      </c>
      <c r="I211" s="330" t="str">
        <f>IF(基本情報入力シート!AE246="","",基本情報入力シート!AE246)</f>
        <v/>
      </c>
      <c r="J211" s="427"/>
      <c r="K211" s="428"/>
      <c r="L211" s="426"/>
      <c r="M211" s="331" t="str">
        <f>IF(G211="", "", VLOOKUP(AF211,【参考】数式用!$AZ$3:$BA$6, 2, FALSE))</f>
        <v/>
      </c>
      <c r="N211" s="332" t="str">
        <f>IF(G211="","",VLOOKUP(G211,【参考】数式用!$A$4:$L$54,MATCH('別紙様式2-3（個表） '!M211,【参考】数式用!$J$3:$L$3,0)+9,FALSE))</f>
        <v/>
      </c>
      <c r="O211" s="429" t="s">
        <v>197</v>
      </c>
      <c r="P211" s="333" t="str">
        <f t="shared" si="28"/>
        <v>未入力あり</v>
      </c>
      <c r="Q211" s="253" t="str">
        <f>IFERROR(IF(P211="未入力あり","",ROUNDDOWN(ROUNDDOWN($H211*$I211,0)*VLOOKUP($G211,【参考】数式用!$A$4:$E$54,3, FALSE),0)),"")</f>
        <v/>
      </c>
      <c r="R211" s="253" t="str">
        <f>IF(AD211="×", 0,IF(P211="未入力あり","",ROUNDDOWN(ROUNDDOWN($H211*$I211,0)*VLOOKUP($G211,【参考】数式用!$A$4:$E$54,4,FALSE),0)))</f>
        <v/>
      </c>
      <c r="S211" s="334" t="str">
        <f>IF(AE211="×", 0,IF(P211="未入力あり","",ROUNDDOWN(ROUNDDOWN($H211*$I211,0)*VLOOKUP($G211,【参考】数式用!$A$4:$E$54,5, FALSE),0)))</f>
        <v/>
      </c>
      <c r="Z211" s="336" t="e">
        <f>IF(#REF!="○", F211, "")</f>
        <v>#REF!</v>
      </c>
      <c r="AA211" s="46" t="e">
        <f>VLOOKUP('別紙様式2-3（個表） '!$G211,【参考】数式用!$P$4:$Q$54,2, FALSE)</f>
        <v>#N/A</v>
      </c>
      <c r="AB211" s="46" t="e">
        <f>VLOOKUP('別紙様式2-3（個表） '!$G211,【参考】数式用!$P$4:$W$54,8, FALSE)</f>
        <v>#N/A</v>
      </c>
      <c r="AC211" s="46" t="e">
        <f>VLOOKUP('別紙様式2-3（個表） '!$G211,【参考】数式用!$P$4:$AD$54,15, FALSE)</f>
        <v>#N/A</v>
      </c>
      <c r="AD211" s="46" t="str">
        <f t="shared" si="23"/>
        <v/>
      </c>
      <c r="AE211" s="46" t="str">
        <f t="shared" si="24"/>
        <v/>
      </c>
      <c r="AF211" s="46" t="str">
        <f t="shared" si="25"/>
        <v/>
      </c>
      <c r="AG211" s="46" t="str">
        <f>IF(G211="", "", VLOOKUP(G211,【参考】数式用!$A$4:$M$54,13,FALSE))</f>
        <v/>
      </c>
      <c r="AH211" s="46" t="str">
        <f t="shared" si="26"/>
        <v>―</v>
      </c>
    </row>
    <row r="212" spans="1:34" ht="45" customHeight="1">
      <c r="A212" s="113">
        <f t="shared" si="27"/>
        <v>198</v>
      </c>
      <c r="B212" s="114" t="str">
        <f>IF(基本情報入力シート!B247="","",基本情報入力シート!B247)</f>
        <v/>
      </c>
      <c r="C212" s="115" t="str">
        <f>IF(基本情報入力シート!L247="","",基本情報入力シート!L247)</f>
        <v/>
      </c>
      <c r="D212" s="115" t="str">
        <f>IF(基本情報入力シート!Q247="","",基本情報入力シート!Q247)</f>
        <v/>
      </c>
      <c r="E212" s="115" t="str">
        <f>IF(基本情報入力シート!V247="","",基本情報入力シート!V247)</f>
        <v/>
      </c>
      <c r="F212" s="115" t="str">
        <f>IF(基本情報入力シート!W247="","",基本情報入力シート!W247)</f>
        <v/>
      </c>
      <c r="G212" s="115" t="str">
        <f>IF(基本情報入力シート!Z247="","",基本情報入力シート!Z247)</f>
        <v/>
      </c>
      <c r="H212" s="211" t="str">
        <f>IF(基本情報入力シート!AD247="","",基本情報入力シート!AD247)</f>
        <v/>
      </c>
      <c r="I212" s="330" t="str">
        <f>IF(基本情報入力シート!AE247="","",基本情報入力シート!AE247)</f>
        <v/>
      </c>
      <c r="J212" s="427"/>
      <c r="K212" s="428"/>
      <c r="L212" s="426"/>
      <c r="M212" s="331" t="str">
        <f>IF(G212="", "", VLOOKUP(AF212,【参考】数式用!$AZ$3:$BA$6, 2, FALSE))</f>
        <v/>
      </c>
      <c r="N212" s="332" t="str">
        <f>IF(G212="","",VLOOKUP(G212,【参考】数式用!$A$4:$L$54,MATCH('別紙様式2-3（個表） '!M212,【参考】数式用!$J$3:$L$3,0)+9,FALSE))</f>
        <v/>
      </c>
      <c r="O212" s="430" t="s">
        <v>197</v>
      </c>
      <c r="P212" s="333" t="str">
        <f t="shared" si="28"/>
        <v>未入力あり</v>
      </c>
      <c r="Q212" s="253" t="str">
        <f>IFERROR(IF(P212="未入力あり","",ROUNDDOWN(ROUNDDOWN($H212*$I212,0)*VLOOKUP($G212,【参考】数式用!$A$4:$E$54,3, FALSE),0)),"")</f>
        <v/>
      </c>
      <c r="R212" s="253" t="str">
        <f>IF(AD212="×", 0,IF(P212="未入力あり","",ROUNDDOWN(ROUNDDOWN($H212*$I212,0)*VLOOKUP($G212,【参考】数式用!$A$4:$E$54,4,FALSE),0)))</f>
        <v/>
      </c>
      <c r="S212" s="334" t="str">
        <f>IF(AE212="×", 0,IF(P212="未入力あり","",ROUNDDOWN(ROUNDDOWN($H212*$I212,0)*VLOOKUP($G212,【参考】数式用!$A$4:$E$54,5, FALSE),0)))</f>
        <v/>
      </c>
      <c r="Z212" s="336" t="e">
        <f>IF(#REF!="○", F212, "")</f>
        <v>#REF!</v>
      </c>
      <c r="AA212" s="46" t="e">
        <f>VLOOKUP('別紙様式2-3（個表） '!$G212,【参考】数式用!$P$4:$Q$54,2, FALSE)</f>
        <v>#N/A</v>
      </c>
      <c r="AB212" s="46" t="e">
        <f>VLOOKUP('別紙様式2-3（個表） '!$G212,【参考】数式用!$P$4:$W$54,8, FALSE)</f>
        <v>#N/A</v>
      </c>
      <c r="AC212" s="46" t="e">
        <f>VLOOKUP('別紙様式2-3（個表） '!$G212,【参考】数式用!$P$4:$AD$54,15, FALSE)</f>
        <v>#N/A</v>
      </c>
      <c r="AD212" s="46" t="str">
        <f t="shared" si="23"/>
        <v/>
      </c>
      <c r="AE212" s="46" t="str">
        <f t="shared" si="24"/>
        <v/>
      </c>
      <c r="AF212" s="46" t="str">
        <f t="shared" si="25"/>
        <v/>
      </c>
      <c r="AG212" s="46" t="str">
        <f>IF(G212="", "", VLOOKUP(G212,【参考】数式用!$A$4:$M$54,13,FALSE))</f>
        <v/>
      </c>
      <c r="AH212" s="46" t="str">
        <f t="shared" si="26"/>
        <v>―</v>
      </c>
    </row>
    <row r="213" spans="1:34" ht="45" customHeight="1">
      <c r="A213" s="113">
        <f t="shared" si="27"/>
        <v>199</v>
      </c>
      <c r="B213" s="114" t="str">
        <f>IF(基本情報入力シート!B248="","",基本情報入力シート!B248)</f>
        <v/>
      </c>
      <c r="C213" s="115" t="str">
        <f>IF(基本情報入力シート!L248="","",基本情報入力シート!L248)</f>
        <v/>
      </c>
      <c r="D213" s="115" t="str">
        <f>IF(基本情報入力シート!Q248="","",基本情報入力シート!Q248)</f>
        <v/>
      </c>
      <c r="E213" s="115" t="str">
        <f>IF(基本情報入力シート!V248="","",基本情報入力シート!V248)</f>
        <v/>
      </c>
      <c r="F213" s="115" t="str">
        <f>IF(基本情報入力シート!W248="","",基本情報入力シート!W248)</f>
        <v/>
      </c>
      <c r="G213" s="115" t="str">
        <f>IF(基本情報入力シート!Z248="","",基本情報入力シート!Z248)</f>
        <v/>
      </c>
      <c r="H213" s="211" t="str">
        <f>IF(基本情報入力シート!AD248="","",基本情報入力シート!AD248)</f>
        <v/>
      </c>
      <c r="I213" s="330" t="str">
        <f>IF(基本情報入力シート!AE248="","",基本情報入力シート!AE248)</f>
        <v/>
      </c>
      <c r="J213" s="427"/>
      <c r="K213" s="428"/>
      <c r="L213" s="426"/>
      <c r="M213" s="331" t="str">
        <f>IF(G213="", "", VLOOKUP(AF213,【参考】数式用!$AZ$3:$BA$6, 2, FALSE))</f>
        <v/>
      </c>
      <c r="N213" s="332" t="str">
        <f>IF(G213="","",VLOOKUP(G213,【参考】数式用!$A$4:$L$54,MATCH('別紙様式2-3（個表） '!M213,【参考】数式用!$J$3:$L$3,0)+9,FALSE))</f>
        <v/>
      </c>
      <c r="O213" s="430" t="s">
        <v>197</v>
      </c>
      <c r="P213" s="333" t="str">
        <f t="shared" si="28"/>
        <v>未入力あり</v>
      </c>
      <c r="Q213" s="253" t="str">
        <f>IFERROR(IF(P213="未入力あり","",ROUNDDOWN(ROUNDDOWN($H213*$I213,0)*VLOOKUP($G213,【参考】数式用!$A$4:$E$54,3, FALSE),0)),"")</f>
        <v/>
      </c>
      <c r="R213" s="253" t="str">
        <f>IF(AD213="×", 0,IF(P213="未入力あり","",ROUNDDOWN(ROUNDDOWN($H213*$I213,0)*VLOOKUP($G213,【参考】数式用!$A$4:$E$54,4,FALSE),0)))</f>
        <v/>
      </c>
      <c r="S213" s="334" t="str">
        <f>IF(AE213="×", 0,IF(P213="未入力あり","",ROUNDDOWN(ROUNDDOWN($H213*$I213,0)*VLOOKUP($G213,【参考】数式用!$A$4:$E$54,5, FALSE),0)))</f>
        <v/>
      </c>
      <c r="Z213" s="336" t="e">
        <f>IF(#REF!="○", F213, "")</f>
        <v>#REF!</v>
      </c>
      <c r="AA213" s="46" t="e">
        <f>VLOOKUP('別紙様式2-3（個表） '!$G213,【参考】数式用!$P$4:$Q$54,2, FALSE)</f>
        <v>#N/A</v>
      </c>
      <c r="AB213" s="46" t="e">
        <f>VLOOKUP('別紙様式2-3（個表） '!$G213,【参考】数式用!$P$4:$W$54,8, FALSE)</f>
        <v>#N/A</v>
      </c>
      <c r="AC213" s="46" t="e">
        <f>VLOOKUP('別紙様式2-3（個表） '!$G213,【参考】数式用!$P$4:$AD$54,15, FALSE)</f>
        <v>#N/A</v>
      </c>
      <c r="AD213" s="46" t="str">
        <f t="shared" si="23"/>
        <v/>
      </c>
      <c r="AE213" s="46" t="str">
        <f t="shared" si="24"/>
        <v/>
      </c>
      <c r="AF213" s="46" t="str">
        <f t="shared" si="25"/>
        <v/>
      </c>
      <c r="AG213" s="46" t="str">
        <f>IF(G213="", "", VLOOKUP(G213,【参考】数式用!$A$4:$M$54,13,FALSE))</f>
        <v/>
      </c>
      <c r="AH213" s="46" t="str">
        <f t="shared" si="26"/>
        <v>―</v>
      </c>
    </row>
    <row r="214" spans="1:34" ht="45" customHeight="1">
      <c r="A214" s="113">
        <f>A213+1</f>
        <v>200</v>
      </c>
      <c r="B214" s="114" t="str">
        <f>IF(基本情報入力シート!B249="","",基本情報入力シート!B249)</f>
        <v/>
      </c>
      <c r="C214" s="115" t="str">
        <f>IF(基本情報入力シート!L249="","",基本情報入力シート!L249)</f>
        <v/>
      </c>
      <c r="D214" s="115" t="str">
        <f>IF(基本情報入力シート!Q249="","",基本情報入力シート!Q249)</f>
        <v/>
      </c>
      <c r="E214" s="115" t="str">
        <f>IF(基本情報入力シート!V249="","",基本情報入力シート!V249)</f>
        <v/>
      </c>
      <c r="F214" s="115" t="str">
        <f>IF(基本情報入力シート!W249="","",基本情報入力シート!W249)</f>
        <v/>
      </c>
      <c r="G214" s="115" t="str">
        <f>IF(基本情報入力シート!Z249="","",基本情報入力シート!Z249)</f>
        <v/>
      </c>
      <c r="H214" s="211" t="str">
        <f>IF(基本情報入力シート!AD249="","",基本情報入力シート!AD249)</f>
        <v/>
      </c>
      <c r="I214" s="330" t="str">
        <f>IF(基本情報入力シート!AE249="","",基本情報入力シート!AE249)</f>
        <v/>
      </c>
      <c r="J214" s="427"/>
      <c r="K214" s="426"/>
      <c r="L214" s="426"/>
      <c r="M214" s="331" t="str">
        <f>IF(G214="", "", VLOOKUP(AF214,【参考】数式用!$AZ$3:$BA$6, 2, FALSE))</f>
        <v/>
      </c>
      <c r="N214" s="332" t="str">
        <f>IF(G214="","",VLOOKUP(G214,【参考】数式用!$A$4:$L$54,MATCH('別紙様式2-3（個表） '!M214,【参考】数式用!$J$3:$L$3,0)+9,FALSE))</f>
        <v/>
      </c>
      <c r="O214" s="429" t="s">
        <v>197</v>
      </c>
      <c r="P214" s="333" t="str">
        <f t="shared" si="28"/>
        <v>未入力あり</v>
      </c>
      <c r="Q214" s="253" t="str">
        <f>IFERROR(IF(P214="未入力あり","",ROUNDDOWN(ROUNDDOWN($H214*$I214,0)*VLOOKUP($G214,【参考】数式用!$A$4:$E$54,3, FALSE),0)),"")</f>
        <v/>
      </c>
      <c r="R214" s="253" t="str">
        <f>IF(AD214="×", 0,IF(P214="未入力あり","",ROUNDDOWN(ROUNDDOWN($H214*$I214,0)*VLOOKUP($G214,【参考】数式用!$A$4:$E$54,4,FALSE),0)))</f>
        <v/>
      </c>
      <c r="S214" s="334" t="str">
        <f>IF(AE214="×", 0,IF(P214="未入力あり","",ROUNDDOWN(ROUNDDOWN($H214*$I214,0)*VLOOKUP($G214,【参考】数式用!$A$4:$E$54,5, FALSE),0)))</f>
        <v/>
      </c>
      <c r="Z214" s="336" t="e">
        <f>IF(#REF!="○", F214, "")</f>
        <v>#REF!</v>
      </c>
      <c r="AA214" s="46" t="e">
        <f>VLOOKUP('別紙様式2-3（個表） '!$G214,【参考】数式用!$P$4:$Q$54,2, FALSE)</f>
        <v>#N/A</v>
      </c>
      <c r="AB214" s="46" t="e">
        <f>VLOOKUP('別紙様式2-3（個表） '!$G214,【参考】数式用!$P$4:$W$54,8, FALSE)</f>
        <v>#N/A</v>
      </c>
      <c r="AC214" s="46" t="e">
        <f>VLOOKUP('別紙様式2-3（個表） '!$G214,【参考】数式用!$P$4:$AD$54,15, FALSE)</f>
        <v>#N/A</v>
      </c>
      <c r="AD214" s="46" t="str">
        <f t="shared" si="23"/>
        <v/>
      </c>
      <c r="AE214" s="46" t="str">
        <f t="shared" si="24"/>
        <v/>
      </c>
      <c r="AF214" s="46" t="str">
        <f t="shared" si="25"/>
        <v/>
      </c>
      <c r="AG214" s="46" t="str">
        <f>IF(G214="", "", VLOOKUP(G214,【参考】数式用!$A$4:$M$54,13,FALSE))</f>
        <v/>
      </c>
      <c r="AH214" s="46" t="str">
        <f t="shared" si="26"/>
        <v>―</v>
      </c>
    </row>
    <row r="215" spans="1:34" ht="45" customHeight="1">
      <c r="A215" s="113">
        <f t="shared" ref="A215:A278" si="29">A214+1</f>
        <v>201</v>
      </c>
      <c r="B215" s="114" t="str">
        <f>IF(基本情報入力シート!B250="","",基本情報入力シート!B250)</f>
        <v/>
      </c>
      <c r="C215" s="115" t="str">
        <f>IF(基本情報入力シート!L250="","",基本情報入力シート!L250)</f>
        <v/>
      </c>
      <c r="D215" s="115" t="str">
        <f>IF(基本情報入力シート!Q250="","",基本情報入力シート!Q250)</f>
        <v/>
      </c>
      <c r="E215" s="115" t="str">
        <f>IF(基本情報入力シート!V250="","",基本情報入力シート!V250)</f>
        <v/>
      </c>
      <c r="F215" s="115" t="str">
        <f>IF(基本情報入力シート!W250="","",基本情報入力シート!W250)</f>
        <v/>
      </c>
      <c r="G215" s="115" t="str">
        <f>IF(基本情報入力シート!Z250="","",基本情報入力シート!Z250)</f>
        <v/>
      </c>
      <c r="H215" s="211" t="str">
        <f>IF(基本情報入力シート!AD250="","",基本情報入力シート!AD250)</f>
        <v/>
      </c>
      <c r="I215" s="330" t="str">
        <f>IF(基本情報入力シート!AE250="","",基本情報入力シート!AE250)</f>
        <v/>
      </c>
      <c r="J215" s="427"/>
      <c r="K215" s="426"/>
      <c r="L215" s="426"/>
      <c r="M215" s="331" t="str">
        <f>IF(G215="", "", VLOOKUP(AF215,【参考】数式用!$AZ$3:$BA$6, 2, FALSE))</f>
        <v/>
      </c>
      <c r="N215" s="332" t="str">
        <f>IF(G215="","",VLOOKUP(G215,【参考】数式用!$A$4:$L$54,MATCH('別紙様式2-3（個表） '!M215,【参考】数式用!$J$3:$L$3,0)+9,FALSE))</f>
        <v/>
      </c>
      <c r="O215" s="430" t="s">
        <v>197</v>
      </c>
      <c r="P215" s="333" t="str">
        <f t="shared" si="28"/>
        <v>未入力あり</v>
      </c>
      <c r="Q215" s="253" t="str">
        <f>IFERROR(IF(P215="未入力あり","",ROUNDDOWN(ROUNDDOWN($H215*$I215,0)*VLOOKUP($G215,【参考】数式用!$A$4:$E$54,3, FALSE),0)),"")</f>
        <v/>
      </c>
      <c r="R215" s="253" t="str">
        <f>IF(AD215="×", 0,IF(P215="未入力あり","",ROUNDDOWN(ROUNDDOWN($H215*$I215,0)*VLOOKUP($G215,【参考】数式用!$A$4:$E$54,4,FALSE),0)))</f>
        <v/>
      </c>
      <c r="S215" s="334" t="str">
        <f>IF(AE215="×", 0,IF(P215="未入力あり","",ROUNDDOWN(ROUNDDOWN($H215*$I215,0)*VLOOKUP($G215,【参考】数式用!$A$4:$E$54,5, FALSE),0)))</f>
        <v/>
      </c>
      <c r="Z215" s="336" t="e">
        <f>IF(#REF!="○", F215, "")</f>
        <v>#REF!</v>
      </c>
      <c r="AA215" s="46" t="e">
        <f>VLOOKUP('別紙様式2-3（個表） '!$G215,【参考】数式用!$P$4:$Q$54,2, FALSE)</f>
        <v>#N/A</v>
      </c>
      <c r="AB215" s="46" t="e">
        <f>VLOOKUP('別紙様式2-3（個表） '!$G215,【参考】数式用!$P$4:$W$54,8, FALSE)</f>
        <v>#N/A</v>
      </c>
      <c r="AC215" s="46" t="e">
        <f>VLOOKUP('別紙様式2-3（個表） '!$G215,【参考】数式用!$P$4:$AD$54,15, FALSE)</f>
        <v>#N/A</v>
      </c>
      <c r="AD215" s="46" t="str">
        <f t="shared" si="23"/>
        <v/>
      </c>
      <c r="AE215" s="46" t="str">
        <f t="shared" si="24"/>
        <v/>
      </c>
      <c r="AF215" s="46" t="str">
        <f t="shared" si="25"/>
        <v/>
      </c>
      <c r="AG215" s="46" t="str">
        <f>IF(G215="", "", VLOOKUP(G215,【参考】数式用!$A$4:$M$54,13,FALSE))</f>
        <v/>
      </c>
      <c r="AH215" s="46" t="str">
        <f t="shared" si="26"/>
        <v>―</v>
      </c>
    </row>
    <row r="216" spans="1:34" ht="45" customHeight="1">
      <c r="A216" s="113">
        <f>A215+1</f>
        <v>202</v>
      </c>
      <c r="B216" s="114" t="str">
        <f>IF(基本情報入力シート!B251="","",基本情報入力シート!B251)</f>
        <v/>
      </c>
      <c r="C216" s="115" t="str">
        <f>IF(基本情報入力シート!L251="","",基本情報入力シート!L251)</f>
        <v/>
      </c>
      <c r="D216" s="115" t="str">
        <f>IF(基本情報入力シート!Q251="","",基本情報入力シート!Q251)</f>
        <v/>
      </c>
      <c r="E216" s="115" t="str">
        <f>IF(基本情報入力シート!V251="","",基本情報入力シート!V251)</f>
        <v/>
      </c>
      <c r="F216" s="115" t="str">
        <f>IF(基本情報入力シート!W251="","",基本情報入力シート!W251)</f>
        <v/>
      </c>
      <c r="G216" s="115" t="str">
        <f>IF(基本情報入力シート!Z251="","",基本情報入力シート!Z251)</f>
        <v/>
      </c>
      <c r="H216" s="211" t="str">
        <f>IF(基本情報入力シート!AD251="","",基本情報入力シート!AD251)</f>
        <v/>
      </c>
      <c r="I216" s="330" t="str">
        <f>IF(基本情報入力シート!AE251="","",基本情報入力シート!AE251)</f>
        <v/>
      </c>
      <c r="J216" s="427"/>
      <c r="K216" s="426"/>
      <c r="L216" s="426"/>
      <c r="M216" s="331" t="str">
        <f>IF(G216="", "", VLOOKUP(AF216,【参考】数式用!$AZ$3:$BA$6, 2, FALSE))</f>
        <v/>
      </c>
      <c r="N216" s="332" t="str">
        <f>IF(G216="","",VLOOKUP(G216,【参考】数式用!$A$4:$L$54,MATCH('別紙様式2-3（個表） '!M216,【参考】数式用!$J$3:$L$3,0)+9,FALSE))</f>
        <v/>
      </c>
      <c r="O216" s="430" t="s">
        <v>197</v>
      </c>
      <c r="P216" s="333" t="str">
        <f t="shared" si="28"/>
        <v>未入力あり</v>
      </c>
      <c r="Q216" s="253" t="str">
        <f>IFERROR(IF(P216="未入力あり","",ROUNDDOWN(ROUNDDOWN($H216*$I216,0)*VLOOKUP($G216,【参考】数式用!$A$4:$E$54,3, FALSE),0)),"")</f>
        <v/>
      </c>
      <c r="R216" s="253" t="str">
        <f>IF(AD216="×", 0,IF(P216="未入力あり","",ROUNDDOWN(ROUNDDOWN($H216*$I216,0)*VLOOKUP($G216,【参考】数式用!$A$4:$E$54,4,FALSE),0)))</f>
        <v/>
      </c>
      <c r="S216" s="334" t="str">
        <f>IF(AE216="×", 0,IF(P216="未入力あり","",ROUNDDOWN(ROUNDDOWN($H216*$I216,0)*VLOOKUP($G216,【参考】数式用!$A$4:$E$54,5, FALSE),0)))</f>
        <v/>
      </c>
      <c r="Z216" s="336" t="e">
        <f>IF(#REF!="○", F216, "")</f>
        <v>#REF!</v>
      </c>
      <c r="AA216" s="46" t="e">
        <f>VLOOKUP('別紙様式2-3（個表） '!$G216,【参考】数式用!$P$4:$Q$54,2, FALSE)</f>
        <v>#N/A</v>
      </c>
      <c r="AB216" s="46" t="e">
        <f>VLOOKUP('別紙様式2-3（個表） '!$G216,【参考】数式用!$P$4:$W$54,8, FALSE)</f>
        <v>#N/A</v>
      </c>
      <c r="AC216" s="46" t="e">
        <f>VLOOKUP('別紙様式2-3（個表） '!$G216,【参考】数式用!$P$4:$AD$54,15, FALSE)</f>
        <v>#N/A</v>
      </c>
      <c r="AD216" s="46" t="str">
        <f t="shared" si="23"/>
        <v/>
      </c>
      <c r="AE216" s="46" t="str">
        <f t="shared" si="24"/>
        <v/>
      </c>
      <c r="AF216" s="46" t="str">
        <f t="shared" si="25"/>
        <v/>
      </c>
      <c r="AG216" s="46" t="str">
        <f>IF(G216="", "", VLOOKUP(G216,【参考】数式用!$A$4:$M$54,13,FALSE))</f>
        <v/>
      </c>
      <c r="AH216" s="46" t="str">
        <f t="shared" si="26"/>
        <v>―</v>
      </c>
    </row>
    <row r="217" spans="1:34" ht="45" customHeight="1">
      <c r="A217" s="113">
        <f t="shared" si="29"/>
        <v>203</v>
      </c>
      <c r="B217" s="114" t="str">
        <f>IF(基本情報入力シート!B252="","",基本情報入力シート!B252)</f>
        <v/>
      </c>
      <c r="C217" s="115" t="str">
        <f>IF(基本情報入力シート!L252="","",基本情報入力シート!L252)</f>
        <v/>
      </c>
      <c r="D217" s="115" t="str">
        <f>IF(基本情報入力シート!Q252="","",基本情報入力シート!Q252)</f>
        <v/>
      </c>
      <c r="E217" s="115" t="str">
        <f>IF(基本情報入力シート!V252="","",基本情報入力シート!V252)</f>
        <v/>
      </c>
      <c r="F217" s="115" t="str">
        <f>IF(基本情報入力シート!W252="","",基本情報入力シート!W252)</f>
        <v/>
      </c>
      <c r="G217" s="115" t="str">
        <f>IF(基本情報入力シート!Z252="","",基本情報入力シート!Z252)</f>
        <v/>
      </c>
      <c r="H217" s="211" t="str">
        <f>IF(基本情報入力シート!AD252="","",基本情報入力シート!AD252)</f>
        <v/>
      </c>
      <c r="I217" s="330" t="str">
        <f>IF(基本情報入力シート!AE252="","",基本情報入力シート!AE252)</f>
        <v/>
      </c>
      <c r="J217" s="427"/>
      <c r="K217" s="428"/>
      <c r="L217" s="426"/>
      <c r="M217" s="331" t="str">
        <f>IF(G217="", "", VLOOKUP(AF217,【参考】数式用!$AZ$3:$BA$6, 2, FALSE))</f>
        <v/>
      </c>
      <c r="N217" s="332" t="str">
        <f>IF(G217="","",VLOOKUP(G217,【参考】数式用!$A$4:$L$54,MATCH('別紙様式2-3（個表） '!M217,【参考】数式用!$J$3:$L$3,0)+9,FALSE))</f>
        <v/>
      </c>
      <c r="O217" s="429" t="s">
        <v>197</v>
      </c>
      <c r="P217" s="333" t="str">
        <f t="shared" si="28"/>
        <v>未入力あり</v>
      </c>
      <c r="Q217" s="253" t="str">
        <f>IFERROR(IF(P217="未入力あり","",ROUNDDOWN(ROUNDDOWN($H217*$I217,0)*VLOOKUP($G217,【参考】数式用!$A$4:$E$54,3, FALSE),0)),"")</f>
        <v/>
      </c>
      <c r="R217" s="253" t="str">
        <f>IF(AD217="×", 0,IF(P217="未入力あり","",ROUNDDOWN(ROUNDDOWN($H217*$I217,0)*VLOOKUP($G217,【参考】数式用!$A$4:$E$54,4,FALSE),0)))</f>
        <v/>
      </c>
      <c r="S217" s="334" t="str">
        <f>IF(AE217="×", 0,IF(P217="未入力あり","",ROUNDDOWN(ROUNDDOWN($H217*$I217,0)*VLOOKUP($G217,【参考】数式用!$A$4:$E$54,5, FALSE),0)))</f>
        <v/>
      </c>
      <c r="Z217" s="336" t="e">
        <f>IF(#REF!="○", F217, "")</f>
        <v>#REF!</v>
      </c>
      <c r="AA217" s="46" t="e">
        <f>VLOOKUP('別紙様式2-3（個表） '!$G217,【参考】数式用!$P$4:$Q$54,2, FALSE)</f>
        <v>#N/A</v>
      </c>
      <c r="AB217" s="46" t="e">
        <f>VLOOKUP('別紙様式2-3（個表） '!$G217,【参考】数式用!$P$4:$W$54,8, FALSE)</f>
        <v>#N/A</v>
      </c>
      <c r="AC217" s="46" t="e">
        <f>VLOOKUP('別紙様式2-3（個表） '!$G217,【参考】数式用!$P$4:$AD$54,15, FALSE)</f>
        <v>#N/A</v>
      </c>
      <c r="AD217" s="46" t="str">
        <f t="shared" si="23"/>
        <v/>
      </c>
      <c r="AE217" s="46" t="str">
        <f t="shared" si="24"/>
        <v/>
      </c>
      <c r="AF217" s="46" t="str">
        <f t="shared" si="25"/>
        <v/>
      </c>
      <c r="AG217" s="46" t="str">
        <f>IF(G217="", "", VLOOKUP(G217,【参考】数式用!$A$4:$M$54,13,FALSE))</f>
        <v/>
      </c>
      <c r="AH217" s="46" t="str">
        <f t="shared" si="26"/>
        <v>―</v>
      </c>
    </row>
    <row r="218" spans="1:34" ht="45" customHeight="1">
      <c r="A218" s="113">
        <f t="shared" si="29"/>
        <v>204</v>
      </c>
      <c r="B218" s="114" t="str">
        <f>IF(基本情報入力シート!B253="","",基本情報入力シート!B253)</f>
        <v/>
      </c>
      <c r="C218" s="115" t="str">
        <f>IF(基本情報入力シート!L253="","",基本情報入力シート!L253)</f>
        <v/>
      </c>
      <c r="D218" s="115" t="str">
        <f>IF(基本情報入力シート!Q253="","",基本情報入力シート!Q253)</f>
        <v/>
      </c>
      <c r="E218" s="115" t="str">
        <f>IF(基本情報入力シート!V253="","",基本情報入力シート!V253)</f>
        <v/>
      </c>
      <c r="F218" s="115" t="str">
        <f>IF(基本情報入力シート!W253="","",基本情報入力シート!W253)</f>
        <v/>
      </c>
      <c r="G218" s="115" t="str">
        <f>IF(基本情報入力シート!Z253="","",基本情報入力シート!Z253)</f>
        <v/>
      </c>
      <c r="H218" s="211" t="str">
        <f>IF(基本情報入力シート!AD253="","",基本情報入力シート!AD253)</f>
        <v/>
      </c>
      <c r="I218" s="330" t="str">
        <f>IF(基本情報入力シート!AE253="","",基本情報入力シート!AE253)</f>
        <v/>
      </c>
      <c r="J218" s="427"/>
      <c r="K218" s="428"/>
      <c r="L218" s="426"/>
      <c r="M218" s="331" t="str">
        <f>IF(G218="", "", VLOOKUP(AF218,【参考】数式用!$AZ$3:$BA$6, 2, FALSE))</f>
        <v/>
      </c>
      <c r="N218" s="332" t="str">
        <f>IF(G218="","",VLOOKUP(G218,【参考】数式用!$A$4:$L$54,MATCH('別紙様式2-3（個表） '!M218,【参考】数式用!$J$3:$L$3,0)+9,FALSE))</f>
        <v/>
      </c>
      <c r="O218" s="430" t="s">
        <v>197</v>
      </c>
      <c r="P218" s="333" t="str">
        <f t="shared" si="28"/>
        <v>未入力あり</v>
      </c>
      <c r="Q218" s="253" t="str">
        <f>IFERROR(IF(P218="未入力あり","",ROUNDDOWN(ROUNDDOWN($H218*$I218,0)*VLOOKUP($G218,【参考】数式用!$A$4:$E$54,3, FALSE),0)),"")</f>
        <v/>
      </c>
      <c r="R218" s="253" t="str">
        <f>IF(AD218="×", 0,IF(P218="未入力あり","",ROUNDDOWN(ROUNDDOWN($H218*$I218,0)*VLOOKUP($G218,【参考】数式用!$A$4:$E$54,4,FALSE),0)))</f>
        <v/>
      </c>
      <c r="S218" s="334" t="str">
        <f>IF(AE218="×", 0,IF(P218="未入力あり","",ROUNDDOWN(ROUNDDOWN($H218*$I218,0)*VLOOKUP($G218,【参考】数式用!$A$4:$E$54,5, FALSE),0)))</f>
        <v/>
      </c>
      <c r="Z218" s="336" t="e">
        <f>IF(#REF!="○", F218, "")</f>
        <v>#REF!</v>
      </c>
      <c r="AA218" s="46" t="e">
        <f>VLOOKUP('別紙様式2-3（個表） '!$G218,【参考】数式用!$P$4:$Q$54,2, FALSE)</f>
        <v>#N/A</v>
      </c>
      <c r="AB218" s="46" t="e">
        <f>VLOOKUP('別紙様式2-3（個表） '!$G218,【参考】数式用!$P$4:$W$54,8, FALSE)</f>
        <v>#N/A</v>
      </c>
      <c r="AC218" s="46" t="e">
        <f>VLOOKUP('別紙様式2-3（個表） '!$G218,【参考】数式用!$P$4:$AD$54,15, FALSE)</f>
        <v>#N/A</v>
      </c>
      <c r="AD218" s="46" t="str">
        <f t="shared" si="23"/>
        <v/>
      </c>
      <c r="AE218" s="46" t="str">
        <f t="shared" si="24"/>
        <v/>
      </c>
      <c r="AF218" s="46" t="str">
        <f t="shared" si="25"/>
        <v/>
      </c>
      <c r="AG218" s="46" t="str">
        <f>IF(G218="", "", VLOOKUP(G218,【参考】数式用!$A$4:$M$54,13,FALSE))</f>
        <v/>
      </c>
      <c r="AH218" s="46" t="str">
        <f t="shared" si="26"/>
        <v>―</v>
      </c>
    </row>
    <row r="219" spans="1:34" ht="45" customHeight="1">
      <c r="A219" s="113">
        <f t="shared" si="29"/>
        <v>205</v>
      </c>
      <c r="B219" s="114" t="str">
        <f>IF(基本情報入力シート!B254="","",基本情報入力シート!B254)</f>
        <v/>
      </c>
      <c r="C219" s="115" t="str">
        <f>IF(基本情報入力シート!L254="","",基本情報入力シート!L254)</f>
        <v/>
      </c>
      <c r="D219" s="115" t="str">
        <f>IF(基本情報入力シート!Q254="","",基本情報入力シート!Q254)</f>
        <v/>
      </c>
      <c r="E219" s="115" t="str">
        <f>IF(基本情報入力シート!V254="","",基本情報入力シート!V254)</f>
        <v/>
      </c>
      <c r="F219" s="115" t="str">
        <f>IF(基本情報入力シート!W254="","",基本情報入力シート!W254)</f>
        <v/>
      </c>
      <c r="G219" s="115" t="str">
        <f>IF(基本情報入力シート!Z254="","",基本情報入力シート!Z254)</f>
        <v/>
      </c>
      <c r="H219" s="211" t="str">
        <f>IF(基本情報入力シート!AD254="","",基本情報入力シート!AD254)</f>
        <v/>
      </c>
      <c r="I219" s="330" t="str">
        <f>IF(基本情報入力シート!AE254="","",基本情報入力シート!AE254)</f>
        <v/>
      </c>
      <c r="J219" s="427"/>
      <c r="K219" s="426"/>
      <c r="L219" s="426"/>
      <c r="M219" s="331" t="str">
        <f>IF(G219="", "", VLOOKUP(AF219,【参考】数式用!$AZ$3:$BA$6, 2, FALSE))</f>
        <v/>
      </c>
      <c r="N219" s="332" t="str">
        <f>IF(G219="","",VLOOKUP(G219,【参考】数式用!$A$4:$L$54,MATCH('別紙様式2-3（個表） '!M219,【参考】数式用!$J$3:$L$3,0)+9,FALSE))</f>
        <v/>
      </c>
      <c r="O219" s="430" t="s">
        <v>197</v>
      </c>
      <c r="P219" s="333" t="str">
        <f t="shared" si="28"/>
        <v>未入力あり</v>
      </c>
      <c r="Q219" s="253" t="str">
        <f>IFERROR(IF(P219="未入力あり","",ROUNDDOWN(ROUNDDOWN($H219*$I219,0)*VLOOKUP($G219,【参考】数式用!$A$4:$E$54,3, FALSE),0)),"")</f>
        <v/>
      </c>
      <c r="R219" s="253" t="str">
        <f>IF(AD219="×", 0,IF(P219="未入力あり","",ROUNDDOWN(ROUNDDOWN($H219*$I219,0)*VLOOKUP($G219,【参考】数式用!$A$4:$E$54,4,FALSE),0)))</f>
        <v/>
      </c>
      <c r="S219" s="334" t="str">
        <f>IF(AE219="×", 0,IF(P219="未入力あり","",ROUNDDOWN(ROUNDDOWN($H219*$I219,0)*VLOOKUP($G219,【参考】数式用!$A$4:$E$54,5, FALSE),0)))</f>
        <v/>
      </c>
      <c r="Z219" s="336" t="e">
        <f>IF(#REF!="○", F219, "")</f>
        <v>#REF!</v>
      </c>
      <c r="AA219" s="46" t="e">
        <f>VLOOKUP('別紙様式2-3（個表） '!$G219,【参考】数式用!$P$4:$Q$54,2, FALSE)</f>
        <v>#N/A</v>
      </c>
      <c r="AB219" s="46" t="e">
        <f>VLOOKUP('別紙様式2-3（個表） '!$G219,【参考】数式用!$P$4:$W$54,8, FALSE)</f>
        <v>#N/A</v>
      </c>
      <c r="AC219" s="46" t="e">
        <f>VLOOKUP('別紙様式2-3（個表） '!$G219,【参考】数式用!$P$4:$AD$54,15, FALSE)</f>
        <v>#N/A</v>
      </c>
      <c r="AD219" s="46" t="str">
        <f t="shared" si="23"/>
        <v/>
      </c>
      <c r="AE219" s="46" t="str">
        <f t="shared" si="24"/>
        <v/>
      </c>
      <c r="AF219" s="46" t="str">
        <f t="shared" si="25"/>
        <v/>
      </c>
      <c r="AG219" s="46" t="str">
        <f>IF(G219="", "", VLOOKUP(G219,【参考】数式用!$A$4:$M$54,13,FALSE))</f>
        <v/>
      </c>
      <c r="AH219" s="46" t="str">
        <f t="shared" si="26"/>
        <v>―</v>
      </c>
    </row>
    <row r="220" spans="1:34" ht="45" customHeight="1">
      <c r="A220" s="113">
        <f t="shared" si="29"/>
        <v>206</v>
      </c>
      <c r="B220" s="114" t="str">
        <f>IF(基本情報入力シート!B255="","",基本情報入力シート!B255)</f>
        <v/>
      </c>
      <c r="C220" s="115" t="str">
        <f>IF(基本情報入力シート!L255="","",基本情報入力シート!L255)</f>
        <v/>
      </c>
      <c r="D220" s="115" t="str">
        <f>IF(基本情報入力シート!Q255="","",基本情報入力シート!Q255)</f>
        <v/>
      </c>
      <c r="E220" s="115" t="str">
        <f>IF(基本情報入力シート!V255="","",基本情報入力シート!V255)</f>
        <v/>
      </c>
      <c r="F220" s="115" t="str">
        <f>IF(基本情報入力シート!W255="","",基本情報入力シート!W255)</f>
        <v/>
      </c>
      <c r="G220" s="115" t="str">
        <f>IF(基本情報入力シート!Z255="","",基本情報入力シート!Z255)</f>
        <v/>
      </c>
      <c r="H220" s="211" t="str">
        <f>IF(基本情報入力シート!AD255="","",基本情報入力シート!AD255)</f>
        <v/>
      </c>
      <c r="I220" s="330" t="str">
        <f>IF(基本情報入力シート!AE255="","",基本情報入力シート!AE255)</f>
        <v/>
      </c>
      <c r="J220" s="427"/>
      <c r="K220" s="426"/>
      <c r="L220" s="426"/>
      <c r="M220" s="331" t="str">
        <f>IF(G220="", "", VLOOKUP(AF220,【参考】数式用!$AZ$3:$BA$6, 2, FALSE))</f>
        <v/>
      </c>
      <c r="N220" s="332" t="str">
        <f>IF(G220="","",VLOOKUP(G220,【参考】数式用!$A$4:$L$54,MATCH('別紙様式2-3（個表） '!M220,【参考】数式用!$J$3:$L$3,0)+9,FALSE))</f>
        <v/>
      </c>
      <c r="O220" s="429" t="s">
        <v>197</v>
      </c>
      <c r="P220" s="333" t="str">
        <f t="shared" si="28"/>
        <v>未入力あり</v>
      </c>
      <c r="Q220" s="253" t="str">
        <f>IFERROR(IF(P220="未入力あり","",ROUNDDOWN(ROUNDDOWN($H220*$I220,0)*VLOOKUP($G220,【参考】数式用!$A$4:$E$54,3, FALSE),0)),"")</f>
        <v/>
      </c>
      <c r="R220" s="253" t="str">
        <f>IF(AD220="×", 0,IF(P220="未入力あり","",ROUNDDOWN(ROUNDDOWN($H220*$I220,0)*VLOOKUP($G220,【参考】数式用!$A$4:$E$54,4,FALSE),0)))</f>
        <v/>
      </c>
      <c r="S220" s="334" t="str">
        <f>IF(AE220="×", 0,IF(P220="未入力あり","",ROUNDDOWN(ROUNDDOWN($H220*$I220,0)*VLOOKUP($G220,【参考】数式用!$A$4:$E$54,5, FALSE),0)))</f>
        <v/>
      </c>
      <c r="Z220" s="336" t="e">
        <f>IF(#REF!="○", F220, "")</f>
        <v>#REF!</v>
      </c>
      <c r="AA220" s="46" t="e">
        <f>VLOOKUP('別紙様式2-3（個表） '!$G220,【参考】数式用!$P$4:$Q$54,2, FALSE)</f>
        <v>#N/A</v>
      </c>
      <c r="AB220" s="46" t="e">
        <f>VLOOKUP('別紙様式2-3（個表） '!$G220,【参考】数式用!$P$4:$W$54,8, FALSE)</f>
        <v>#N/A</v>
      </c>
      <c r="AC220" s="46" t="e">
        <f>VLOOKUP('別紙様式2-3（個表） '!$G220,【参考】数式用!$P$4:$AD$54,15, FALSE)</f>
        <v>#N/A</v>
      </c>
      <c r="AD220" s="46" t="str">
        <f t="shared" si="23"/>
        <v/>
      </c>
      <c r="AE220" s="46" t="str">
        <f t="shared" si="24"/>
        <v/>
      </c>
      <c r="AF220" s="46" t="str">
        <f t="shared" si="25"/>
        <v/>
      </c>
      <c r="AG220" s="46" t="str">
        <f>IF(G220="", "", VLOOKUP(G220,【参考】数式用!$A$4:$M$54,13,FALSE))</f>
        <v/>
      </c>
      <c r="AH220" s="46" t="str">
        <f t="shared" si="26"/>
        <v>―</v>
      </c>
    </row>
    <row r="221" spans="1:34" ht="45" customHeight="1">
      <c r="A221" s="113">
        <f t="shared" si="29"/>
        <v>207</v>
      </c>
      <c r="B221" s="114" t="str">
        <f>IF(基本情報入力シート!B256="","",基本情報入力シート!B256)</f>
        <v/>
      </c>
      <c r="C221" s="115" t="str">
        <f>IF(基本情報入力シート!L256="","",基本情報入力シート!L256)</f>
        <v/>
      </c>
      <c r="D221" s="115" t="str">
        <f>IF(基本情報入力シート!Q256="","",基本情報入力シート!Q256)</f>
        <v/>
      </c>
      <c r="E221" s="115" t="str">
        <f>IF(基本情報入力シート!V256="","",基本情報入力シート!V256)</f>
        <v/>
      </c>
      <c r="F221" s="115" t="str">
        <f>IF(基本情報入力シート!W256="","",基本情報入力シート!W256)</f>
        <v/>
      </c>
      <c r="G221" s="115" t="str">
        <f>IF(基本情報入力シート!Z256="","",基本情報入力シート!Z256)</f>
        <v/>
      </c>
      <c r="H221" s="211" t="str">
        <f>IF(基本情報入力シート!AD256="","",基本情報入力シート!AD256)</f>
        <v/>
      </c>
      <c r="I221" s="330" t="str">
        <f>IF(基本情報入力シート!AE256="","",基本情報入力シート!AE256)</f>
        <v/>
      </c>
      <c r="J221" s="427"/>
      <c r="K221" s="426"/>
      <c r="L221" s="426"/>
      <c r="M221" s="331" t="str">
        <f>IF(G221="", "", VLOOKUP(AF221,【参考】数式用!$AZ$3:$BA$6, 2, FALSE))</f>
        <v/>
      </c>
      <c r="N221" s="332" t="str">
        <f>IF(G221="","",VLOOKUP(G221,【参考】数式用!$A$4:$L$54,MATCH('別紙様式2-3（個表） '!M221,【参考】数式用!$J$3:$L$3,0)+9,FALSE))</f>
        <v/>
      </c>
      <c r="O221" s="430" t="s">
        <v>197</v>
      </c>
      <c r="P221" s="333" t="str">
        <f t="shared" si="28"/>
        <v>未入力あり</v>
      </c>
      <c r="Q221" s="253" t="str">
        <f>IFERROR(IF(P221="未入力あり","",ROUNDDOWN(ROUNDDOWN($H221*$I221,0)*VLOOKUP($G221,【参考】数式用!$A$4:$E$54,3, FALSE),0)),"")</f>
        <v/>
      </c>
      <c r="R221" s="253" t="str">
        <f>IF(AD221="×", 0,IF(P221="未入力あり","",ROUNDDOWN(ROUNDDOWN($H221*$I221,0)*VLOOKUP($G221,【参考】数式用!$A$4:$E$54,4,FALSE),0)))</f>
        <v/>
      </c>
      <c r="S221" s="334" t="str">
        <f>IF(AE221="×", 0,IF(P221="未入力あり","",ROUNDDOWN(ROUNDDOWN($H221*$I221,0)*VLOOKUP($G221,【参考】数式用!$A$4:$E$54,5, FALSE),0)))</f>
        <v/>
      </c>
      <c r="Z221" s="336" t="e">
        <f>IF(#REF!="○", F221, "")</f>
        <v>#REF!</v>
      </c>
      <c r="AA221" s="46" t="e">
        <f>VLOOKUP('別紙様式2-3（個表） '!$G221,【参考】数式用!$P$4:$Q$54,2, FALSE)</f>
        <v>#N/A</v>
      </c>
      <c r="AB221" s="46" t="e">
        <f>VLOOKUP('別紙様式2-3（個表） '!$G221,【参考】数式用!$P$4:$W$54,8, FALSE)</f>
        <v>#N/A</v>
      </c>
      <c r="AC221" s="46" t="e">
        <f>VLOOKUP('別紙様式2-3（個表） '!$G221,【参考】数式用!$P$4:$AD$54,15, FALSE)</f>
        <v>#N/A</v>
      </c>
      <c r="AD221" s="46" t="str">
        <f t="shared" si="23"/>
        <v/>
      </c>
      <c r="AE221" s="46" t="str">
        <f t="shared" si="24"/>
        <v/>
      </c>
      <c r="AF221" s="46" t="str">
        <f t="shared" si="25"/>
        <v/>
      </c>
      <c r="AG221" s="46" t="str">
        <f>IF(G221="", "", VLOOKUP(G221,【参考】数式用!$A$4:$M$54,13,FALSE))</f>
        <v/>
      </c>
      <c r="AH221" s="46" t="str">
        <f t="shared" si="26"/>
        <v>―</v>
      </c>
    </row>
    <row r="222" spans="1:34" ht="45" customHeight="1">
      <c r="A222" s="113">
        <f t="shared" si="29"/>
        <v>208</v>
      </c>
      <c r="B222" s="114" t="str">
        <f>IF(基本情報入力シート!B257="","",基本情報入力シート!B257)</f>
        <v/>
      </c>
      <c r="C222" s="115" t="str">
        <f>IF(基本情報入力シート!L257="","",基本情報入力シート!L257)</f>
        <v/>
      </c>
      <c r="D222" s="115" t="str">
        <f>IF(基本情報入力シート!Q257="","",基本情報入力シート!Q257)</f>
        <v/>
      </c>
      <c r="E222" s="115" t="str">
        <f>IF(基本情報入力シート!V257="","",基本情報入力シート!V257)</f>
        <v/>
      </c>
      <c r="F222" s="115" t="str">
        <f>IF(基本情報入力シート!W257="","",基本情報入力シート!W257)</f>
        <v/>
      </c>
      <c r="G222" s="115" t="str">
        <f>IF(基本情報入力シート!Z257="","",基本情報入力シート!Z257)</f>
        <v/>
      </c>
      <c r="H222" s="211" t="str">
        <f>IF(基本情報入力シート!AD257="","",基本情報入力シート!AD257)</f>
        <v/>
      </c>
      <c r="I222" s="330" t="str">
        <f>IF(基本情報入力シート!AE257="","",基本情報入力シート!AE257)</f>
        <v/>
      </c>
      <c r="J222" s="427"/>
      <c r="K222" s="426"/>
      <c r="L222" s="426"/>
      <c r="M222" s="331" t="str">
        <f>IF(G222="", "", VLOOKUP(AF222,【参考】数式用!$AZ$3:$BA$6, 2, FALSE))</f>
        <v/>
      </c>
      <c r="N222" s="332" t="str">
        <f>IF(G222="","",VLOOKUP(G222,【参考】数式用!$A$4:$L$54,MATCH('別紙様式2-3（個表） '!M222,【参考】数式用!$J$3:$L$3,0)+9,FALSE))</f>
        <v/>
      </c>
      <c r="O222" s="430" t="s">
        <v>197</v>
      </c>
      <c r="P222" s="333" t="str">
        <f t="shared" si="28"/>
        <v>未入力あり</v>
      </c>
      <c r="Q222" s="253" t="str">
        <f>IFERROR(IF(P222="未入力あり","",ROUNDDOWN(ROUNDDOWN($H222*$I222,0)*VLOOKUP($G222,【参考】数式用!$A$4:$E$54,3, FALSE),0)),"")</f>
        <v/>
      </c>
      <c r="R222" s="253" t="str">
        <f>IF(AD222="×", 0,IF(P222="未入力あり","",ROUNDDOWN(ROUNDDOWN($H222*$I222,0)*VLOOKUP($G222,【参考】数式用!$A$4:$E$54,4,FALSE),0)))</f>
        <v/>
      </c>
      <c r="S222" s="334" t="str">
        <f>IF(AE222="×", 0,IF(P222="未入力あり","",ROUNDDOWN(ROUNDDOWN($H222*$I222,0)*VLOOKUP($G222,【参考】数式用!$A$4:$E$54,5, FALSE),0)))</f>
        <v/>
      </c>
      <c r="Z222" s="336" t="e">
        <f>IF(#REF!="○", F222, "")</f>
        <v>#REF!</v>
      </c>
      <c r="AA222" s="46" t="e">
        <f>VLOOKUP('別紙様式2-3（個表） '!$G222,【参考】数式用!$P$4:$Q$54,2, FALSE)</f>
        <v>#N/A</v>
      </c>
      <c r="AB222" s="46" t="e">
        <f>VLOOKUP('別紙様式2-3（個表） '!$G222,【参考】数式用!$P$4:$W$54,8, FALSE)</f>
        <v>#N/A</v>
      </c>
      <c r="AC222" s="46" t="e">
        <f>VLOOKUP('別紙様式2-3（個表） '!$G222,【参考】数式用!$P$4:$AD$54,15, FALSE)</f>
        <v>#N/A</v>
      </c>
      <c r="AD222" s="46" t="str">
        <f t="shared" si="23"/>
        <v/>
      </c>
      <c r="AE222" s="46" t="str">
        <f t="shared" si="24"/>
        <v/>
      </c>
      <c r="AF222" s="46" t="str">
        <f t="shared" si="25"/>
        <v/>
      </c>
      <c r="AG222" s="46" t="str">
        <f>IF(G222="", "", VLOOKUP(G222,【参考】数式用!$A$4:$M$54,13,FALSE))</f>
        <v/>
      </c>
      <c r="AH222" s="46" t="str">
        <f t="shared" si="26"/>
        <v>―</v>
      </c>
    </row>
    <row r="223" spans="1:34" ht="45" customHeight="1">
      <c r="A223" s="113">
        <f t="shared" si="29"/>
        <v>209</v>
      </c>
      <c r="B223" s="114" t="str">
        <f>IF(基本情報入力シート!B258="","",基本情報入力シート!B258)</f>
        <v/>
      </c>
      <c r="C223" s="115" t="str">
        <f>IF(基本情報入力シート!L258="","",基本情報入力シート!L258)</f>
        <v/>
      </c>
      <c r="D223" s="115" t="str">
        <f>IF(基本情報入力シート!Q258="","",基本情報入力シート!Q258)</f>
        <v/>
      </c>
      <c r="E223" s="115" t="str">
        <f>IF(基本情報入力シート!V258="","",基本情報入力シート!V258)</f>
        <v/>
      </c>
      <c r="F223" s="115" t="str">
        <f>IF(基本情報入力シート!W258="","",基本情報入力シート!W258)</f>
        <v/>
      </c>
      <c r="G223" s="115" t="str">
        <f>IF(基本情報入力シート!Z258="","",基本情報入力シート!Z258)</f>
        <v/>
      </c>
      <c r="H223" s="211" t="str">
        <f>IF(基本情報入力シート!AD258="","",基本情報入力シート!AD258)</f>
        <v/>
      </c>
      <c r="I223" s="330" t="str">
        <f>IF(基本情報入力シート!AE258="","",基本情報入力シート!AE258)</f>
        <v/>
      </c>
      <c r="J223" s="427"/>
      <c r="K223" s="428"/>
      <c r="L223" s="426"/>
      <c r="M223" s="331" t="str">
        <f>IF(G223="", "", VLOOKUP(AF223,【参考】数式用!$AZ$3:$BA$6, 2, FALSE))</f>
        <v/>
      </c>
      <c r="N223" s="332" t="str">
        <f>IF(G223="","",VLOOKUP(G223,【参考】数式用!$A$4:$L$54,MATCH('別紙様式2-3（個表） '!M223,【参考】数式用!$J$3:$L$3,0)+9,FALSE))</f>
        <v/>
      </c>
      <c r="O223" s="429" t="s">
        <v>197</v>
      </c>
      <c r="P223" s="333" t="str">
        <f t="shared" si="28"/>
        <v>未入力あり</v>
      </c>
      <c r="Q223" s="253" t="str">
        <f>IFERROR(IF(P223="未入力あり","",ROUNDDOWN(ROUNDDOWN($H223*$I223,0)*VLOOKUP($G223,【参考】数式用!$A$4:$E$54,3, FALSE),0)),"")</f>
        <v/>
      </c>
      <c r="R223" s="253" t="str">
        <f>IF(AD223="×", 0,IF(P223="未入力あり","",ROUNDDOWN(ROUNDDOWN($H223*$I223,0)*VLOOKUP($G223,【参考】数式用!$A$4:$E$54,4,FALSE),0)))</f>
        <v/>
      </c>
      <c r="S223" s="334" t="str">
        <f>IF(AE223="×", 0,IF(P223="未入力あり","",ROUNDDOWN(ROUNDDOWN($H223*$I223,0)*VLOOKUP($G223,【参考】数式用!$A$4:$E$54,5, FALSE),0)))</f>
        <v/>
      </c>
      <c r="Z223" s="336" t="e">
        <f>IF(#REF!="○", F223, "")</f>
        <v>#REF!</v>
      </c>
      <c r="AA223" s="46" t="e">
        <f>VLOOKUP('別紙様式2-3（個表） '!$G223,【参考】数式用!$P$4:$Q$54,2, FALSE)</f>
        <v>#N/A</v>
      </c>
      <c r="AB223" s="46" t="e">
        <f>VLOOKUP('別紙様式2-3（個表） '!$G223,【参考】数式用!$P$4:$W$54,8, FALSE)</f>
        <v>#N/A</v>
      </c>
      <c r="AC223" s="46" t="e">
        <f>VLOOKUP('別紙様式2-3（個表） '!$G223,【参考】数式用!$P$4:$AD$54,15, FALSE)</f>
        <v>#N/A</v>
      </c>
      <c r="AD223" s="46" t="str">
        <f t="shared" si="23"/>
        <v/>
      </c>
      <c r="AE223" s="46" t="str">
        <f t="shared" si="24"/>
        <v/>
      </c>
      <c r="AF223" s="46" t="str">
        <f t="shared" si="25"/>
        <v/>
      </c>
      <c r="AG223" s="46" t="str">
        <f>IF(G223="", "", VLOOKUP(G223,【参考】数式用!$A$4:$M$54,13,FALSE))</f>
        <v/>
      </c>
      <c r="AH223" s="46" t="str">
        <f t="shared" si="26"/>
        <v>―</v>
      </c>
    </row>
    <row r="224" spans="1:34" ht="45" customHeight="1">
      <c r="A224" s="113">
        <f t="shared" si="29"/>
        <v>210</v>
      </c>
      <c r="B224" s="114" t="str">
        <f>IF(基本情報入力シート!B259="","",基本情報入力シート!B259)</f>
        <v/>
      </c>
      <c r="C224" s="115" t="str">
        <f>IF(基本情報入力シート!L259="","",基本情報入力シート!L259)</f>
        <v/>
      </c>
      <c r="D224" s="115" t="str">
        <f>IF(基本情報入力シート!Q259="","",基本情報入力シート!Q259)</f>
        <v/>
      </c>
      <c r="E224" s="115" t="str">
        <f>IF(基本情報入力シート!V259="","",基本情報入力シート!V259)</f>
        <v/>
      </c>
      <c r="F224" s="115" t="str">
        <f>IF(基本情報入力シート!W259="","",基本情報入力シート!W259)</f>
        <v/>
      </c>
      <c r="G224" s="115" t="str">
        <f>IF(基本情報入力シート!Z259="","",基本情報入力シート!Z259)</f>
        <v/>
      </c>
      <c r="H224" s="211" t="str">
        <f>IF(基本情報入力シート!AD259="","",基本情報入力シート!AD259)</f>
        <v/>
      </c>
      <c r="I224" s="330" t="str">
        <f>IF(基本情報入力シート!AE259="","",基本情報入力シート!AE259)</f>
        <v/>
      </c>
      <c r="J224" s="427"/>
      <c r="K224" s="428"/>
      <c r="L224" s="426"/>
      <c r="M224" s="331" t="str">
        <f>IF(G224="", "", VLOOKUP(AF224,【参考】数式用!$AZ$3:$BA$6, 2, FALSE))</f>
        <v/>
      </c>
      <c r="N224" s="332" t="str">
        <f>IF(G224="","",VLOOKUP(G224,【参考】数式用!$A$4:$L$54,MATCH('別紙様式2-3（個表） '!M224,【参考】数式用!$J$3:$L$3,0)+9,FALSE))</f>
        <v/>
      </c>
      <c r="O224" s="430" t="s">
        <v>197</v>
      </c>
      <c r="P224" s="333" t="str">
        <f t="shared" si="28"/>
        <v>未入力あり</v>
      </c>
      <c r="Q224" s="253" t="str">
        <f>IFERROR(IF(P224="未入力あり","",ROUNDDOWN(ROUNDDOWN($H224*$I224,0)*VLOOKUP($G224,【参考】数式用!$A$4:$E$54,3, FALSE),0)),"")</f>
        <v/>
      </c>
      <c r="R224" s="253" t="str">
        <f>IF(AD224="×", 0,IF(P224="未入力あり","",ROUNDDOWN(ROUNDDOWN($H224*$I224,0)*VLOOKUP($G224,【参考】数式用!$A$4:$E$54,4,FALSE),0)))</f>
        <v/>
      </c>
      <c r="S224" s="334" t="str">
        <f>IF(AE224="×", 0,IF(P224="未入力あり","",ROUNDDOWN(ROUNDDOWN($H224*$I224,0)*VLOOKUP($G224,【参考】数式用!$A$4:$E$54,5, FALSE),0)))</f>
        <v/>
      </c>
      <c r="Z224" s="336" t="e">
        <f>IF(#REF!="○", F224, "")</f>
        <v>#REF!</v>
      </c>
      <c r="AA224" s="46" t="e">
        <f>VLOOKUP('別紙様式2-3（個表） '!$G224,【参考】数式用!$P$4:$Q$54,2, FALSE)</f>
        <v>#N/A</v>
      </c>
      <c r="AB224" s="46" t="e">
        <f>VLOOKUP('別紙様式2-3（個表） '!$G224,【参考】数式用!$P$4:$W$54,8, FALSE)</f>
        <v>#N/A</v>
      </c>
      <c r="AC224" s="46" t="e">
        <f>VLOOKUP('別紙様式2-3（個表） '!$G224,【参考】数式用!$P$4:$AD$54,15, FALSE)</f>
        <v>#N/A</v>
      </c>
      <c r="AD224" s="46" t="str">
        <f t="shared" si="23"/>
        <v/>
      </c>
      <c r="AE224" s="46" t="str">
        <f t="shared" si="24"/>
        <v/>
      </c>
      <c r="AF224" s="46" t="str">
        <f t="shared" si="25"/>
        <v/>
      </c>
      <c r="AG224" s="46" t="str">
        <f>IF(G224="", "", VLOOKUP(G224,【参考】数式用!$A$4:$M$54,13,FALSE))</f>
        <v/>
      </c>
      <c r="AH224" s="46" t="str">
        <f t="shared" si="26"/>
        <v>―</v>
      </c>
    </row>
    <row r="225" spans="1:34" ht="45" customHeight="1">
      <c r="A225" s="113">
        <f t="shared" si="29"/>
        <v>211</v>
      </c>
      <c r="B225" s="114" t="str">
        <f>IF(基本情報入力シート!B260="","",基本情報入力シート!B260)</f>
        <v/>
      </c>
      <c r="C225" s="115" t="str">
        <f>IF(基本情報入力シート!L260="","",基本情報入力シート!L260)</f>
        <v/>
      </c>
      <c r="D225" s="115" t="str">
        <f>IF(基本情報入力シート!Q260="","",基本情報入力シート!Q260)</f>
        <v/>
      </c>
      <c r="E225" s="115" t="str">
        <f>IF(基本情報入力シート!V260="","",基本情報入力シート!V260)</f>
        <v/>
      </c>
      <c r="F225" s="115" t="str">
        <f>IF(基本情報入力シート!W260="","",基本情報入力シート!W260)</f>
        <v/>
      </c>
      <c r="G225" s="115" t="str">
        <f>IF(基本情報入力シート!Z260="","",基本情報入力シート!Z260)</f>
        <v/>
      </c>
      <c r="H225" s="211" t="str">
        <f>IF(基本情報入力シート!AD260="","",基本情報入力シート!AD260)</f>
        <v/>
      </c>
      <c r="I225" s="330" t="str">
        <f>IF(基本情報入力シート!AE260="","",基本情報入力シート!AE260)</f>
        <v/>
      </c>
      <c r="J225" s="427"/>
      <c r="K225" s="426"/>
      <c r="L225" s="426"/>
      <c r="M225" s="331" t="str">
        <f>IF(G225="", "", VLOOKUP(AF225,【参考】数式用!$AZ$3:$BA$6, 2, FALSE))</f>
        <v/>
      </c>
      <c r="N225" s="332" t="str">
        <f>IF(G225="","",VLOOKUP(G225,【参考】数式用!$A$4:$L$54,MATCH('別紙様式2-3（個表） '!M225,【参考】数式用!$J$3:$L$3,0)+9,FALSE))</f>
        <v/>
      </c>
      <c r="O225" s="430" t="s">
        <v>197</v>
      </c>
      <c r="P225" s="333" t="str">
        <f t="shared" si="28"/>
        <v>未入力あり</v>
      </c>
      <c r="Q225" s="253" t="str">
        <f>IFERROR(IF(P225="未入力あり","",ROUNDDOWN(ROUNDDOWN($H225*$I225,0)*VLOOKUP($G225,【参考】数式用!$A$4:$E$54,3, FALSE),0)),"")</f>
        <v/>
      </c>
      <c r="R225" s="253" t="str">
        <f>IF(AD225="×", 0,IF(P225="未入力あり","",ROUNDDOWN(ROUNDDOWN($H225*$I225,0)*VLOOKUP($G225,【参考】数式用!$A$4:$E$54,4,FALSE),0)))</f>
        <v/>
      </c>
      <c r="S225" s="334" t="str">
        <f>IF(AE225="×", 0,IF(P225="未入力あり","",ROUNDDOWN(ROUNDDOWN($H225*$I225,0)*VLOOKUP($G225,【参考】数式用!$A$4:$E$54,5, FALSE),0)))</f>
        <v/>
      </c>
      <c r="Z225" s="336" t="e">
        <f>IF(#REF!="○", F225, "")</f>
        <v>#REF!</v>
      </c>
      <c r="AA225" s="46" t="e">
        <f>VLOOKUP('別紙様式2-3（個表） '!$G225,【参考】数式用!$P$4:$Q$54,2, FALSE)</f>
        <v>#N/A</v>
      </c>
      <c r="AB225" s="46" t="e">
        <f>VLOOKUP('別紙様式2-3（個表） '!$G225,【参考】数式用!$P$4:$W$54,8, FALSE)</f>
        <v>#N/A</v>
      </c>
      <c r="AC225" s="46" t="e">
        <f>VLOOKUP('別紙様式2-3（個表） '!$G225,【参考】数式用!$P$4:$AD$54,15, FALSE)</f>
        <v>#N/A</v>
      </c>
      <c r="AD225" s="46" t="str">
        <f t="shared" si="23"/>
        <v/>
      </c>
      <c r="AE225" s="46" t="str">
        <f t="shared" si="24"/>
        <v/>
      </c>
      <c r="AF225" s="46" t="str">
        <f t="shared" si="25"/>
        <v/>
      </c>
      <c r="AG225" s="46" t="str">
        <f>IF(G225="", "", VLOOKUP(G225,【参考】数式用!$A$4:$M$54,13,FALSE))</f>
        <v/>
      </c>
      <c r="AH225" s="46" t="str">
        <f t="shared" si="26"/>
        <v>―</v>
      </c>
    </row>
    <row r="226" spans="1:34" ht="45" customHeight="1">
      <c r="A226" s="113">
        <f t="shared" si="29"/>
        <v>212</v>
      </c>
      <c r="B226" s="114" t="str">
        <f>IF(基本情報入力シート!B261="","",基本情報入力シート!B261)</f>
        <v/>
      </c>
      <c r="C226" s="115" t="str">
        <f>IF(基本情報入力シート!L261="","",基本情報入力シート!L261)</f>
        <v/>
      </c>
      <c r="D226" s="115" t="str">
        <f>IF(基本情報入力シート!Q261="","",基本情報入力シート!Q261)</f>
        <v/>
      </c>
      <c r="E226" s="115" t="str">
        <f>IF(基本情報入力シート!V261="","",基本情報入力シート!V261)</f>
        <v/>
      </c>
      <c r="F226" s="115" t="str">
        <f>IF(基本情報入力シート!W261="","",基本情報入力シート!W261)</f>
        <v/>
      </c>
      <c r="G226" s="115" t="str">
        <f>IF(基本情報入力シート!Z261="","",基本情報入力シート!Z261)</f>
        <v/>
      </c>
      <c r="H226" s="211" t="str">
        <f>IF(基本情報入力シート!AD261="","",基本情報入力シート!AD261)</f>
        <v/>
      </c>
      <c r="I226" s="330" t="str">
        <f>IF(基本情報入力シート!AE261="","",基本情報入力シート!AE261)</f>
        <v/>
      </c>
      <c r="J226" s="427"/>
      <c r="K226" s="426"/>
      <c r="L226" s="426"/>
      <c r="M226" s="331" t="str">
        <f>IF(G226="", "", VLOOKUP(AF226,【参考】数式用!$AZ$3:$BA$6, 2, FALSE))</f>
        <v/>
      </c>
      <c r="N226" s="332" t="str">
        <f>IF(G226="","",VLOOKUP(G226,【参考】数式用!$A$4:$L$54,MATCH('別紙様式2-3（個表） '!M226,【参考】数式用!$J$3:$L$3,0)+9,FALSE))</f>
        <v/>
      </c>
      <c r="O226" s="429" t="s">
        <v>197</v>
      </c>
      <c r="P226" s="333" t="str">
        <f t="shared" si="28"/>
        <v>未入力あり</v>
      </c>
      <c r="Q226" s="253" t="str">
        <f>IFERROR(IF(P226="未入力あり","",ROUNDDOWN(ROUNDDOWN($H226*$I226,0)*VLOOKUP($G226,【参考】数式用!$A$4:$E$54,3, FALSE),0)),"")</f>
        <v/>
      </c>
      <c r="R226" s="253" t="str">
        <f>IF(AD226="×", 0,IF(P226="未入力あり","",ROUNDDOWN(ROUNDDOWN($H226*$I226,0)*VLOOKUP($G226,【参考】数式用!$A$4:$E$54,4,FALSE),0)))</f>
        <v/>
      </c>
      <c r="S226" s="334" t="str">
        <f>IF(AE226="×", 0,IF(P226="未入力あり","",ROUNDDOWN(ROUNDDOWN($H226*$I226,0)*VLOOKUP($G226,【参考】数式用!$A$4:$E$54,5, FALSE),0)))</f>
        <v/>
      </c>
      <c r="Z226" s="336" t="e">
        <f>IF(#REF!="○", F226, "")</f>
        <v>#REF!</v>
      </c>
      <c r="AA226" s="46" t="e">
        <f>VLOOKUP('別紙様式2-3（個表） '!$G226,【参考】数式用!$P$4:$Q$54,2, FALSE)</f>
        <v>#N/A</v>
      </c>
      <c r="AB226" s="46" t="e">
        <f>VLOOKUP('別紙様式2-3（個表） '!$G226,【参考】数式用!$P$4:$W$54,8, FALSE)</f>
        <v>#N/A</v>
      </c>
      <c r="AC226" s="46" t="e">
        <f>VLOOKUP('別紙様式2-3（個表） '!$G226,【参考】数式用!$P$4:$AD$54,15, FALSE)</f>
        <v>#N/A</v>
      </c>
      <c r="AD226" s="46" t="str">
        <f t="shared" si="23"/>
        <v/>
      </c>
      <c r="AE226" s="46" t="str">
        <f t="shared" si="24"/>
        <v/>
      </c>
      <c r="AF226" s="46" t="str">
        <f t="shared" si="25"/>
        <v/>
      </c>
      <c r="AG226" s="46" t="str">
        <f>IF(G226="", "", VLOOKUP(G226,【参考】数式用!$A$4:$M$54,13,FALSE))</f>
        <v/>
      </c>
      <c r="AH226" s="46" t="str">
        <f t="shared" si="26"/>
        <v>―</v>
      </c>
    </row>
    <row r="227" spans="1:34" ht="45" customHeight="1">
      <c r="A227" s="113">
        <f t="shared" si="29"/>
        <v>213</v>
      </c>
      <c r="B227" s="114" t="str">
        <f>IF(基本情報入力シート!B262="","",基本情報入力シート!B262)</f>
        <v/>
      </c>
      <c r="C227" s="115" t="str">
        <f>IF(基本情報入力シート!L262="","",基本情報入力シート!L262)</f>
        <v/>
      </c>
      <c r="D227" s="115" t="str">
        <f>IF(基本情報入力シート!Q262="","",基本情報入力シート!Q262)</f>
        <v/>
      </c>
      <c r="E227" s="115" t="str">
        <f>IF(基本情報入力シート!V262="","",基本情報入力シート!V262)</f>
        <v/>
      </c>
      <c r="F227" s="115" t="str">
        <f>IF(基本情報入力シート!W262="","",基本情報入力シート!W262)</f>
        <v/>
      </c>
      <c r="G227" s="115" t="str">
        <f>IF(基本情報入力シート!Z262="","",基本情報入力シート!Z262)</f>
        <v/>
      </c>
      <c r="H227" s="211" t="str">
        <f>IF(基本情報入力シート!AD262="","",基本情報入力シート!AD262)</f>
        <v/>
      </c>
      <c r="I227" s="330" t="str">
        <f>IF(基本情報入力シート!AE262="","",基本情報入力シート!AE262)</f>
        <v/>
      </c>
      <c r="J227" s="427"/>
      <c r="K227" s="426"/>
      <c r="L227" s="426"/>
      <c r="M227" s="331" t="str">
        <f>IF(G227="", "", VLOOKUP(AF227,【参考】数式用!$AZ$3:$BA$6, 2, FALSE))</f>
        <v/>
      </c>
      <c r="N227" s="332" t="str">
        <f>IF(G227="","",VLOOKUP(G227,【参考】数式用!$A$4:$L$54,MATCH('別紙様式2-3（個表） '!M227,【参考】数式用!$J$3:$L$3,0)+9,FALSE))</f>
        <v/>
      </c>
      <c r="O227" s="430" t="s">
        <v>197</v>
      </c>
      <c r="P227" s="333" t="str">
        <f t="shared" si="28"/>
        <v>未入力あり</v>
      </c>
      <c r="Q227" s="253" t="str">
        <f>IFERROR(IF(P227="未入力あり","",ROUNDDOWN(ROUNDDOWN($H227*$I227,0)*VLOOKUP($G227,【参考】数式用!$A$4:$E$54,3, FALSE),0)),"")</f>
        <v/>
      </c>
      <c r="R227" s="253" t="str">
        <f>IF(AD227="×", 0,IF(P227="未入力あり","",ROUNDDOWN(ROUNDDOWN($H227*$I227,0)*VLOOKUP($G227,【参考】数式用!$A$4:$E$54,4,FALSE),0)))</f>
        <v/>
      </c>
      <c r="S227" s="334" t="str">
        <f>IF(AE227="×", 0,IF(P227="未入力あり","",ROUNDDOWN(ROUNDDOWN($H227*$I227,0)*VLOOKUP($G227,【参考】数式用!$A$4:$E$54,5, FALSE),0)))</f>
        <v/>
      </c>
      <c r="Z227" s="336" t="e">
        <f>IF(#REF!="○", F227, "")</f>
        <v>#REF!</v>
      </c>
      <c r="AA227" s="46" t="e">
        <f>VLOOKUP('別紙様式2-3（個表） '!$G227,【参考】数式用!$P$4:$Q$54,2, FALSE)</f>
        <v>#N/A</v>
      </c>
      <c r="AB227" s="46" t="e">
        <f>VLOOKUP('別紙様式2-3（個表） '!$G227,【参考】数式用!$P$4:$W$54,8, FALSE)</f>
        <v>#N/A</v>
      </c>
      <c r="AC227" s="46" t="e">
        <f>VLOOKUP('別紙様式2-3（個表） '!$G227,【参考】数式用!$P$4:$AD$54,15, FALSE)</f>
        <v>#N/A</v>
      </c>
      <c r="AD227" s="46" t="str">
        <f t="shared" si="23"/>
        <v/>
      </c>
      <c r="AE227" s="46" t="str">
        <f t="shared" si="24"/>
        <v/>
      </c>
      <c r="AF227" s="46" t="str">
        <f t="shared" si="25"/>
        <v/>
      </c>
      <c r="AG227" s="46" t="str">
        <f>IF(G227="", "", VLOOKUP(G227,【参考】数式用!$A$4:$M$54,13,FALSE))</f>
        <v/>
      </c>
      <c r="AH227" s="46" t="str">
        <f t="shared" si="26"/>
        <v>―</v>
      </c>
    </row>
    <row r="228" spans="1:34" ht="45" customHeight="1">
      <c r="A228" s="113">
        <f t="shared" si="29"/>
        <v>214</v>
      </c>
      <c r="B228" s="114" t="str">
        <f>IF(基本情報入力シート!B263="","",基本情報入力シート!B263)</f>
        <v/>
      </c>
      <c r="C228" s="115" t="str">
        <f>IF(基本情報入力シート!L263="","",基本情報入力シート!L263)</f>
        <v/>
      </c>
      <c r="D228" s="115" t="str">
        <f>IF(基本情報入力シート!Q263="","",基本情報入力シート!Q263)</f>
        <v/>
      </c>
      <c r="E228" s="115" t="str">
        <f>IF(基本情報入力シート!V263="","",基本情報入力シート!V263)</f>
        <v/>
      </c>
      <c r="F228" s="115" t="str">
        <f>IF(基本情報入力シート!W263="","",基本情報入力シート!W263)</f>
        <v/>
      </c>
      <c r="G228" s="115" t="str">
        <f>IF(基本情報入力シート!Z263="","",基本情報入力シート!Z263)</f>
        <v/>
      </c>
      <c r="H228" s="211" t="str">
        <f>IF(基本情報入力シート!AD263="","",基本情報入力シート!AD263)</f>
        <v/>
      </c>
      <c r="I228" s="330" t="str">
        <f>IF(基本情報入力シート!AE263="","",基本情報入力シート!AE263)</f>
        <v/>
      </c>
      <c r="J228" s="427"/>
      <c r="K228" s="426"/>
      <c r="L228" s="426"/>
      <c r="M228" s="331" t="str">
        <f>IF(G228="", "", VLOOKUP(AF228,【参考】数式用!$AZ$3:$BA$6, 2, FALSE))</f>
        <v/>
      </c>
      <c r="N228" s="332" t="str">
        <f>IF(G228="","",VLOOKUP(G228,【参考】数式用!$A$4:$L$54,MATCH('別紙様式2-3（個表） '!M228,【参考】数式用!$J$3:$L$3,0)+9,FALSE))</f>
        <v/>
      </c>
      <c r="O228" s="430" t="s">
        <v>197</v>
      </c>
      <c r="P228" s="333" t="str">
        <f t="shared" si="28"/>
        <v>未入力あり</v>
      </c>
      <c r="Q228" s="253" t="str">
        <f>IFERROR(IF(P228="未入力あり","",ROUNDDOWN(ROUNDDOWN($H228*$I228,0)*VLOOKUP($G228,【参考】数式用!$A$4:$E$54,3, FALSE),0)),"")</f>
        <v/>
      </c>
      <c r="R228" s="253" t="str">
        <f>IF(AD228="×", 0,IF(P228="未入力あり","",ROUNDDOWN(ROUNDDOWN($H228*$I228,0)*VLOOKUP($G228,【参考】数式用!$A$4:$E$54,4,FALSE),0)))</f>
        <v/>
      </c>
      <c r="S228" s="334" t="str">
        <f>IF(AE228="×", 0,IF(P228="未入力あり","",ROUNDDOWN(ROUNDDOWN($H228*$I228,0)*VLOOKUP($G228,【参考】数式用!$A$4:$E$54,5, FALSE),0)))</f>
        <v/>
      </c>
      <c r="Z228" s="336" t="e">
        <f>IF(#REF!="○", F228, "")</f>
        <v>#REF!</v>
      </c>
      <c r="AA228" s="46" t="e">
        <f>VLOOKUP('別紙様式2-3（個表） '!$G228,【参考】数式用!$P$4:$Q$54,2, FALSE)</f>
        <v>#N/A</v>
      </c>
      <c r="AB228" s="46" t="e">
        <f>VLOOKUP('別紙様式2-3（個表） '!$G228,【参考】数式用!$P$4:$W$54,8, FALSE)</f>
        <v>#N/A</v>
      </c>
      <c r="AC228" s="46" t="e">
        <f>VLOOKUP('別紙様式2-3（個表） '!$G228,【参考】数式用!$P$4:$AD$54,15, FALSE)</f>
        <v>#N/A</v>
      </c>
      <c r="AD228" s="46" t="str">
        <f t="shared" si="23"/>
        <v/>
      </c>
      <c r="AE228" s="46" t="str">
        <f t="shared" si="24"/>
        <v/>
      </c>
      <c r="AF228" s="46" t="str">
        <f t="shared" si="25"/>
        <v/>
      </c>
      <c r="AG228" s="46" t="str">
        <f>IF(G228="", "", VLOOKUP(G228,【参考】数式用!$A$4:$M$54,13,FALSE))</f>
        <v/>
      </c>
      <c r="AH228" s="46" t="str">
        <f t="shared" si="26"/>
        <v>―</v>
      </c>
    </row>
    <row r="229" spans="1:34" ht="45" customHeight="1">
      <c r="A229" s="113">
        <f t="shared" si="29"/>
        <v>215</v>
      </c>
      <c r="B229" s="114" t="str">
        <f>IF(基本情報入力シート!B264="","",基本情報入力シート!B264)</f>
        <v/>
      </c>
      <c r="C229" s="115" t="str">
        <f>IF(基本情報入力シート!L264="","",基本情報入力シート!L264)</f>
        <v/>
      </c>
      <c r="D229" s="115" t="str">
        <f>IF(基本情報入力シート!Q264="","",基本情報入力シート!Q264)</f>
        <v/>
      </c>
      <c r="E229" s="115" t="str">
        <f>IF(基本情報入力シート!V264="","",基本情報入力シート!V264)</f>
        <v/>
      </c>
      <c r="F229" s="115" t="str">
        <f>IF(基本情報入力シート!W264="","",基本情報入力シート!W264)</f>
        <v/>
      </c>
      <c r="G229" s="115" t="str">
        <f>IF(基本情報入力シート!Z264="","",基本情報入力シート!Z264)</f>
        <v/>
      </c>
      <c r="H229" s="211" t="str">
        <f>IF(基本情報入力シート!AD264="","",基本情報入力シート!AD264)</f>
        <v/>
      </c>
      <c r="I229" s="330" t="str">
        <f>IF(基本情報入力シート!AE264="","",基本情報入力シート!AE264)</f>
        <v/>
      </c>
      <c r="J229" s="427"/>
      <c r="K229" s="428"/>
      <c r="L229" s="426"/>
      <c r="M229" s="331" t="str">
        <f>IF(G229="", "", VLOOKUP(AF229,【参考】数式用!$AZ$3:$BA$6, 2, FALSE))</f>
        <v/>
      </c>
      <c r="N229" s="332" t="str">
        <f>IF(G229="","",VLOOKUP(G229,【参考】数式用!$A$4:$L$54,MATCH('別紙様式2-3（個表） '!M229,【参考】数式用!$J$3:$L$3,0)+9,FALSE))</f>
        <v/>
      </c>
      <c r="O229" s="429" t="s">
        <v>197</v>
      </c>
      <c r="P229" s="333" t="str">
        <f t="shared" si="28"/>
        <v>未入力あり</v>
      </c>
      <c r="Q229" s="253" t="str">
        <f>IFERROR(IF(P229="未入力あり","",ROUNDDOWN(ROUNDDOWN($H229*$I229,0)*VLOOKUP($G229,【参考】数式用!$A$4:$E$54,3, FALSE),0)),"")</f>
        <v/>
      </c>
      <c r="R229" s="253" t="str">
        <f>IF(AD229="×", 0,IF(P229="未入力あり","",ROUNDDOWN(ROUNDDOWN($H229*$I229,0)*VLOOKUP($G229,【参考】数式用!$A$4:$E$54,4,FALSE),0)))</f>
        <v/>
      </c>
      <c r="S229" s="334" t="str">
        <f>IF(AE229="×", 0,IF(P229="未入力あり","",ROUNDDOWN(ROUNDDOWN($H229*$I229,0)*VLOOKUP($G229,【参考】数式用!$A$4:$E$54,5, FALSE),0)))</f>
        <v/>
      </c>
      <c r="Z229" s="336" t="e">
        <f>IF(#REF!="○", F229, "")</f>
        <v>#REF!</v>
      </c>
      <c r="AA229" s="46" t="e">
        <f>VLOOKUP('別紙様式2-3（個表） '!$G229,【参考】数式用!$P$4:$Q$54,2, FALSE)</f>
        <v>#N/A</v>
      </c>
      <c r="AB229" s="46" t="e">
        <f>VLOOKUP('別紙様式2-3（個表） '!$G229,【参考】数式用!$P$4:$W$54,8, FALSE)</f>
        <v>#N/A</v>
      </c>
      <c r="AC229" s="46" t="e">
        <f>VLOOKUP('別紙様式2-3（個表） '!$G229,【参考】数式用!$P$4:$AD$54,15, FALSE)</f>
        <v>#N/A</v>
      </c>
      <c r="AD229" s="46" t="str">
        <f t="shared" si="23"/>
        <v/>
      </c>
      <c r="AE229" s="46" t="str">
        <f t="shared" si="24"/>
        <v/>
      </c>
      <c r="AF229" s="46" t="str">
        <f t="shared" si="25"/>
        <v/>
      </c>
      <c r="AG229" s="46" t="str">
        <f>IF(G229="", "", VLOOKUP(G229,【参考】数式用!$A$4:$M$54,13,FALSE))</f>
        <v/>
      </c>
      <c r="AH229" s="46" t="str">
        <f t="shared" si="26"/>
        <v>―</v>
      </c>
    </row>
    <row r="230" spans="1:34" ht="45" customHeight="1">
      <c r="A230" s="113">
        <f t="shared" si="29"/>
        <v>216</v>
      </c>
      <c r="B230" s="114" t="str">
        <f>IF(基本情報入力シート!B265="","",基本情報入力シート!B265)</f>
        <v/>
      </c>
      <c r="C230" s="115" t="str">
        <f>IF(基本情報入力シート!L265="","",基本情報入力シート!L265)</f>
        <v/>
      </c>
      <c r="D230" s="115" t="str">
        <f>IF(基本情報入力シート!Q265="","",基本情報入力シート!Q265)</f>
        <v/>
      </c>
      <c r="E230" s="115" t="str">
        <f>IF(基本情報入力シート!V265="","",基本情報入力シート!V265)</f>
        <v/>
      </c>
      <c r="F230" s="115" t="str">
        <f>IF(基本情報入力シート!W265="","",基本情報入力シート!W265)</f>
        <v/>
      </c>
      <c r="G230" s="115" t="str">
        <f>IF(基本情報入力シート!Z265="","",基本情報入力シート!Z265)</f>
        <v/>
      </c>
      <c r="H230" s="211" t="str">
        <f>IF(基本情報入力シート!AD265="","",基本情報入力シート!AD265)</f>
        <v/>
      </c>
      <c r="I230" s="330" t="str">
        <f>IF(基本情報入力シート!AE265="","",基本情報入力シート!AE265)</f>
        <v/>
      </c>
      <c r="J230" s="427"/>
      <c r="K230" s="428"/>
      <c r="L230" s="426"/>
      <c r="M230" s="331" t="str">
        <f>IF(G230="", "", VLOOKUP(AF230,【参考】数式用!$AZ$3:$BA$6, 2, FALSE))</f>
        <v/>
      </c>
      <c r="N230" s="332" t="str">
        <f>IF(G230="","",VLOOKUP(G230,【参考】数式用!$A$4:$L$54,MATCH('別紙様式2-3（個表） '!M230,【参考】数式用!$J$3:$L$3,0)+9,FALSE))</f>
        <v/>
      </c>
      <c r="O230" s="430" t="s">
        <v>197</v>
      </c>
      <c r="P230" s="333" t="str">
        <f t="shared" si="28"/>
        <v>未入力あり</v>
      </c>
      <c r="Q230" s="253" t="str">
        <f>IFERROR(IF(P230="未入力あり","",ROUNDDOWN(ROUNDDOWN($H230*$I230,0)*VLOOKUP($G230,【参考】数式用!$A$4:$E$54,3, FALSE),0)),"")</f>
        <v/>
      </c>
      <c r="R230" s="253" t="str">
        <f>IF(AD230="×", 0,IF(P230="未入力あり","",ROUNDDOWN(ROUNDDOWN($H230*$I230,0)*VLOOKUP($G230,【参考】数式用!$A$4:$E$54,4,FALSE),0)))</f>
        <v/>
      </c>
      <c r="S230" s="334" t="str">
        <f>IF(AE230="×", 0,IF(P230="未入力あり","",ROUNDDOWN(ROUNDDOWN($H230*$I230,0)*VLOOKUP($G230,【参考】数式用!$A$4:$E$54,5, FALSE),0)))</f>
        <v/>
      </c>
      <c r="Z230" s="336" t="e">
        <f>IF(#REF!="○", F230, "")</f>
        <v>#REF!</v>
      </c>
      <c r="AA230" s="46" t="e">
        <f>VLOOKUP('別紙様式2-3（個表） '!$G230,【参考】数式用!$P$4:$Q$54,2, FALSE)</f>
        <v>#N/A</v>
      </c>
      <c r="AB230" s="46" t="e">
        <f>VLOOKUP('別紙様式2-3（個表） '!$G230,【参考】数式用!$P$4:$W$54,8, FALSE)</f>
        <v>#N/A</v>
      </c>
      <c r="AC230" s="46" t="e">
        <f>VLOOKUP('別紙様式2-3（個表） '!$G230,【参考】数式用!$P$4:$AD$54,15, FALSE)</f>
        <v>#N/A</v>
      </c>
      <c r="AD230" s="46" t="str">
        <f t="shared" si="23"/>
        <v/>
      </c>
      <c r="AE230" s="46" t="str">
        <f t="shared" si="24"/>
        <v/>
      </c>
      <c r="AF230" s="46" t="str">
        <f t="shared" si="25"/>
        <v/>
      </c>
      <c r="AG230" s="46" t="str">
        <f>IF(G230="", "", VLOOKUP(G230,【参考】数式用!$A$4:$M$54,13,FALSE))</f>
        <v/>
      </c>
      <c r="AH230" s="46" t="str">
        <f t="shared" si="26"/>
        <v>―</v>
      </c>
    </row>
    <row r="231" spans="1:34" ht="45" customHeight="1">
      <c r="A231" s="113">
        <f t="shared" si="29"/>
        <v>217</v>
      </c>
      <c r="B231" s="114" t="str">
        <f>IF(基本情報入力シート!B266="","",基本情報入力シート!B266)</f>
        <v/>
      </c>
      <c r="C231" s="115" t="str">
        <f>IF(基本情報入力シート!L266="","",基本情報入力シート!L266)</f>
        <v/>
      </c>
      <c r="D231" s="115" t="str">
        <f>IF(基本情報入力シート!Q266="","",基本情報入力シート!Q266)</f>
        <v/>
      </c>
      <c r="E231" s="115" t="str">
        <f>IF(基本情報入力シート!V266="","",基本情報入力シート!V266)</f>
        <v/>
      </c>
      <c r="F231" s="115" t="str">
        <f>IF(基本情報入力シート!W266="","",基本情報入力シート!W266)</f>
        <v/>
      </c>
      <c r="G231" s="115" t="str">
        <f>IF(基本情報入力シート!Z266="","",基本情報入力シート!Z266)</f>
        <v/>
      </c>
      <c r="H231" s="211" t="str">
        <f>IF(基本情報入力シート!AD266="","",基本情報入力シート!AD266)</f>
        <v/>
      </c>
      <c r="I231" s="330" t="str">
        <f>IF(基本情報入力シート!AE266="","",基本情報入力シート!AE266)</f>
        <v/>
      </c>
      <c r="J231" s="427"/>
      <c r="K231" s="426"/>
      <c r="L231" s="426"/>
      <c r="M231" s="331" t="str">
        <f>IF(G231="", "", VLOOKUP(AF231,【参考】数式用!$AZ$3:$BA$6, 2, FALSE))</f>
        <v/>
      </c>
      <c r="N231" s="332" t="str">
        <f>IF(G231="","",VLOOKUP(G231,【参考】数式用!$A$4:$L$54,MATCH('別紙様式2-3（個表） '!M231,【参考】数式用!$J$3:$L$3,0)+9,FALSE))</f>
        <v/>
      </c>
      <c r="O231" s="430" t="s">
        <v>197</v>
      </c>
      <c r="P231" s="333" t="str">
        <f t="shared" si="28"/>
        <v>未入力あり</v>
      </c>
      <c r="Q231" s="253" t="str">
        <f>IFERROR(IF(P231="未入力あり","",ROUNDDOWN(ROUNDDOWN($H231*$I231,0)*VLOOKUP($G231,【参考】数式用!$A$4:$E$54,3, FALSE),0)),"")</f>
        <v/>
      </c>
      <c r="R231" s="253" t="str">
        <f>IF(AD231="×", 0,IF(P231="未入力あり","",ROUNDDOWN(ROUNDDOWN($H231*$I231,0)*VLOOKUP($G231,【参考】数式用!$A$4:$E$54,4,FALSE),0)))</f>
        <v/>
      </c>
      <c r="S231" s="334" t="str">
        <f>IF(AE231="×", 0,IF(P231="未入力あり","",ROUNDDOWN(ROUNDDOWN($H231*$I231,0)*VLOOKUP($G231,【参考】数式用!$A$4:$E$54,5, FALSE),0)))</f>
        <v/>
      </c>
      <c r="Z231" s="336" t="e">
        <f>IF(#REF!="○", F231, "")</f>
        <v>#REF!</v>
      </c>
      <c r="AA231" s="46" t="e">
        <f>VLOOKUP('別紙様式2-3（個表） '!$G231,【参考】数式用!$P$4:$Q$54,2, FALSE)</f>
        <v>#N/A</v>
      </c>
      <c r="AB231" s="46" t="e">
        <f>VLOOKUP('別紙様式2-3（個表） '!$G231,【参考】数式用!$P$4:$W$54,8, FALSE)</f>
        <v>#N/A</v>
      </c>
      <c r="AC231" s="46" t="e">
        <f>VLOOKUP('別紙様式2-3（個表） '!$G231,【参考】数式用!$P$4:$AD$54,15, FALSE)</f>
        <v>#N/A</v>
      </c>
      <c r="AD231" s="46" t="str">
        <f t="shared" si="23"/>
        <v/>
      </c>
      <c r="AE231" s="46" t="str">
        <f t="shared" si="24"/>
        <v/>
      </c>
      <c r="AF231" s="46" t="str">
        <f t="shared" si="25"/>
        <v/>
      </c>
      <c r="AG231" s="46" t="str">
        <f>IF(G231="", "", VLOOKUP(G231,【参考】数式用!$A$4:$M$54,13,FALSE))</f>
        <v/>
      </c>
      <c r="AH231" s="46" t="str">
        <f t="shared" si="26"/>
        <v>―</v>
      </c>
    </row>
    <row r="232" spans="1:34" ht="45" customHeight="1">
      <c r="A232" s="113">
        <f t="shared" si="29"/>
        <v>218</v>
      </c>
      <c r="B232" s="114" t="str">
        <f>IF(基本情報入力シート!B267="","",基本情報入力シート!B267)</f>
        <v/>
      </c>
      <c r="C232" s="115" t="str">
        <f>IF(基本情報入力シート!L267="","",基本情報入力シート!L267)</f>
        <v/>
      </c>
      <c r="D232" s="115" t="str">
        <f>IF(基本情報入力シート!Q267="","",基本情報入力シート!Q267)</f>
        <v/>
      </c>
      <c r="E232" s="115" t="str">
        <f>IF(基本情報入力シート!V267="","",基本情報入力シート!V267)</f>
        <v/>
      </c>
      <c r="F232" s="115" t="str">
        <f>IF(基本情報入力シート!W267="","",基本情報入力シート!W267)</f>
        <v/>
      </c>
      <c r="G232" s="115" t="str">
        <f>IF(基本情報入力シート!Z267="","",基本情報入力シート!Z267)</f>
        <v/>
      </c>
      <c r="H232" s="211" t="str">
        <f>IF(基本情報入力シート!AD267="","",基本情報入力シート!AD267)</f>
        <v/>
      </c>
      <c r="I232" s="330" t="str">
        <f>IF(基本情報入力シート!AE267="","",基本情報入力シート!AE267)</f>
        <v/>
      </c>
      <c r="J232" s="427"/>
      <c r="K232" s="426"/>
      <c r="L232" s="426"/>
      <c r="M232" s="331" t="str">
        <f>IF(G232="", "", VLOOKUP(AF232,【参考】数式用!$AZ$3:$BA$6, 2, FALSE))</f>
        <v/>
      </c>
      <c r="N232" s="332" t="str">
        <f>IF(G232="","",VLOOKUP(G232,【参考】数式用!$A$4:$L$54,MATCH('別紙様式2-3（個表） '!M232,【参考】数式用!$J$3:$L$3,0)+9,FALSE))</f>
        <v/>
      </c>
      <c r="O232" s="429" t="s">
        <v>197</v>
      </c>
      <c r="P232" s="333" t="str">
        <f t="shared" si="28"/>
        <v>未入力あり</v>
      </c>
      <c r="Q232" s="253" t="str">
        <f>IFERROR(IF(P232="未入力あり","",ROUNDDOWN(ROUNDDOWN($H232*$I232,0)*VLOOKUP($G232,【参考】数式用!$A$4:$E$54,3, FALSE),0)),"")</f>
        <v/>
      </c>
      <c r="R232" s="253" t="str">
        <f>IF(AD232="×", 0,IF(P232="未入力あり","",ROUNDDOWN(ROUNDDOWN($H232*$I232,0)*VLOOKUP($G232,【参考】数式用!$A$4:$E$54,4,FALSE),0)))</f>
        <v/>
      </c>
      <c r="S232" s="334" t="str">
        <f>IF(AE232="×", 0,IF(P232="未入力あり","",ROUNDDOWN(ROUNDDOWN($H232*$I232,0)*VLOOKUP($G232,【参考】数式用!$A$4:$E$54,5, FALSE),0)))</f>
        <v/>
      </c>
      <c r="Z232" s="336" t="e">
        <f>IF(#REF!="○", F232, "")</f>
        <v>#REF!</v>
      </c>
      <c r="AA232" s="46" t="e">
        <f>VLOOKUP('別紙様式2-3（個表） '!$G232,【参考】数式用!$P$4:$Q$54,2, FALSE)</f>
        <v>#N/A</v>
      </c>
      <c r="AB232" s="46" t="e">
        <f>VLOOKUP('別紙様式2-3（個表） '!$G232,【参考】数式用!$P$4:$W$54,8, FALSE)</f>
        <v>#N/A</v>
      </c>
      <c r="AC232" s="46" t="e">
        <f>VLOOKUP('別紙様式2-3（個表） '!$G232,【参考】数式用!$P$4:$AD$54,15, FALSE)</f>
        <v>#N/A</v>
      </c>
      <c r="AD232" s="46" t="str">
        <f t="shared" si="23"/>
        <v/>
      </c>
      <c r="AE232" s="46" t="str">
        <f t="shared" si="24"/>
        <v/>
      </c>
      <c r="AF232" s="46" t="str">
        <f t="shared" si="25"/>
        <v/>
      </c>
      <c r="AG232" s="46" t="str">
        <f>IF(G232="", "", VLOOKUP(G232,【参考】数式用!$A$4:$M$54,13,FALSE))</f>
        <v/>
      </c>
      <c r="AH232" s="46" t="str">
        <f t="shared" si="26"/>
        <v>―</v>
      </c>
    </row>
    <row r="233" spans="1:34" ht="45" customHeight="1">
      <c r="A233" s="113">
        <f t="shared" si="29"/>
        <v>219</v>
      </c>
      <c r="B233" s="114" t="str">
        <f>IF(基本情報入力シート!B268="","",基本情報入力シート!B268)</f>
        <v/>
      </c>
      <c r="C233" s="115" t="str">
        <f>IF(基本情報入力シート!L268="","",基本情報入力シート!L268)</f>
        <v/>
      </c>
      <c r="D233" s="115" t="str">
        <f>IF(基本情報入力シート!Q268="","",基本情報入力シート!Q268)</f>
        <v/>
      </c>
      <c r="E233" s="115" t="str">
        <f>IF(基本情報入力シート!V268="","",基本情報入力シート!V268)</f>
        <v/>
      </c>
      <c r="F233" s="115" t="str">
        <f>IF(基本情報入力シート!W268="","",基本情報入力シート!W268)</f>
        <v/>
      </c>
      <c r="G233" s="115" t="str">
        <f>IF(基本情報入力シート!Z268="","",基本情報入力シート!Z268)</f>
        <v/>
      </c>
      <c r="H233" s="211" t="str">
        <f>IF(基本情報入力シート!AD268="","",基本情報入力シート!AD268)</f>
        <v/>
      </c>
      <c r="I233" s="330" t="str">
        <f>IF(基本情報入力シート!AE268="","",基本情報入力シート!AE268)</f>
        <v/>
      </c>
      <c r="J233" s="427"/>
      <c r="K233" s="426"/>
      <c r="L233" s="426"/>
      <c r="M233" s="331" t="str">
        <f>IF(G233="", "", VLOOKUP(AF233,【参考】数式用!$AZ$3:$BA$6, 2, FALSE))</f>
        <v/>
      </c>
      <c r="N233" s="332" t="str">
        <f>IF(G233="","",VLOOKUP(G233,【参考】数式用!$A$4:$L$54,MATCH('別紙様式2-3（個表） '!M233,【参考】数式用!$J$3:$L$3,0)+9,FALSE))</f>
        <v/>
      </c>
      <c r="O233" s="430" t="s">
        <v>197</v>
      </c>
      <c r="P233" s="333" t="str">
        <f t="shared" si="28"/>
        <v>未入力あり</v>
      </c>
      <c r="Q233" s="253" t="str">
        <f>IFERROR(IF(P233="未入力あり","",ROUNDDOWN(ROUNDDOWN($H233*$I233,0)*VLOOKUP($G233,【参考】数式用!$A$4:$E$54,3, FALSE),0)),"")</f>
        <v/>
      </c>
      <c r="R233" s="253" t="str">
        <f>IF(AD233="×", 0,IF(P233="未入力あり","",ROUNDDOWN(ROUNDDOWN($H233*$I233,0)*VLOOKUP($G233,【参考】数式用!$A$4:$E$54,4,FALSE),0)))</f>
        <v/>
      </c>
      <c r="S233" s="334" t="str">
        <f>IF(AE233="×", 0,IF(P233="未入力あり","",ROUNDDOWN(ROUNDDOWN($H233*$I233,0)*VLOOKUP($G233,【参考】数式用!$A$4:$E$54,5, FALSE),0)))</f>
        <v/>
      </c>
      <c r="Z233" s="336" t="e">
        <f>IF(#REF!="○", F233, "")</f>
        <v>#REF!</v>
      </c>
      <c r="AA233" s="46" t="e">
        <f>VLOOKUP('別紙様式2-3（個表） '!$G233,【参考】数式用!$P$4:$Q$54,2, FALSE)</f>
        <v>#N/A</v>
      </c>
      <c r="AB233" s="46" t="e">
        <f>VLOOKUP('別紙様式2-3（個表） '!$G233,【参考】数式用!$P$4:$W$54,8, FALSE)</f>
        <v>#N/A</v>
      </c>
      <c r="AC233" s="46" t="e">
        <f>VLOOKUP('別紙様式2-3（個表） '!$G233,【参考】数式用!$P$4:$AD$54,15, FALSE)</f>
        <v>#N/A</v>
      </c>
      <c r="AD233" s="46" t="str">
        <f t="shared" si="23"/>
        <v/>
      </c>
      <c r="AE233" s="46" t="str">
        <f t="shared" si="24"/>
        <v/>
      </c>
      <c r="AF233" s="46" t="str">
        <f t="shared" si="25"/>
        <v/>
      </c>
      <c r="AG233" s="46" t="str">
        <f>IF(G233="", "", VLOOKUP(G233,【参考】数式用!$A$4:$M$54,13,FALSE))</f>
        <v/>
      </c>
      <c r="AH233" s="46" t="str">
        <f t="shared" si="26"/>
        <v>―</v>
      </c>
    </row>
    <row r="234" spans="1:34" ht="45" customHeight="1">
      <c r="A234" s="113">
        <f t="shared" si="29"/>
        <v>220</v>
      </c>
      <c r="B234" s="114" t="str">
        <f>IF(基本情報入力シート!B269="","",基本情報入力シート!B269)</f>
        <v/>
      </c>
      <c r="C234" s="115" t="str">
        <f>IF(基本情報入力シート!L269="","",基本情報入力シート!L269)</f>
        <v/>
      </c>
      <c r="D234" s="115" t="str">
        <f>IF(基本情報入力シート!Q269="","",基本情報入力シート!Q269)</f>
        <v/>
      </c>
      <c r="E234" s="115" t="str">
        <f>IF(基本情報入力シート!V269="","",基本情報入力シート!V269)</f>
        <v/>
      </c>
      <c r="F234" s="115" t="str">
        <f>IF(基本情報入力シート!W269="","",基本情報入力シート!W269)</f>
        <v/>
      </c>
      <c r="G234" s="115" t="str">
        <f>IF(基本情報入力シート!Z269="","",基本情報入力シート!Z269)</f>
        <v/>
      </c>
      <c r="H234" s="211" t="str">
        <f>IF(基本情報入力シート!AD269="","",基本情報入力シート!AD269)</f>
        <v/>
      </c>
      <c r="I234" s="330" t="str">
        <f>IF(基本情報入力シート!AE269="","",基本情報入力シート!AE269)</f>
        <v/>
      </c>
      <c r="J234" s="427"/>
      <c r="K234" s="426"/>
      <c r="L234" s="426"/>
      <c r="M234" s="331" t="str">
        <f>IF(G234="", "", VLOOKUP(AF234,【参考】数式用!$AZ$3:$BA$6, 2, FALSE))</f>
        <v/>
      </c>
      <c r="N234" s="332" t="str">
        <f>IF(G234="","",VLOOKUP(G234,【参考】数式用!$A$4:$L$54,MATCH('別紙様式2-3（個表） '!M234,【参考】数式用!$J$3:$L$3,0)+9,FALSE))</f>
        <v/>
      </c>
      <c r="O234" s="430" t="s">
        <v>197</v>
      </c>
      <c r="P234" s="333" t="str">
        <f t="shared" si="28"/>
        <v>未入力あり</v>
      </c>
      <c r="Q234" s="253" t="str">
        <f>IFERROR(IF(P234="未入力あり","",ROUNDDOWN(ROUNDDOWN($H234*$I234,0)*VLOOKUP($G234,【参考】数式用!$A$4:$E$54,3, FALSE),0)),"")</f>
        <v/>
      </c>
      <c r="R234" s="253" t="str">
        <f>IF(AD234="×", 0,IF(P234="未入力あり","",ROUNDDOWN(ROUNDDOWN($H234*$I234,0)*VLOOKUP($G234,【参考】数式用!$A$4:$E$54,4,FALSE),0)))</f>
        <v/>
      </c>
      <c r="S234" s="334" t="str">
        <f>IF(AE234="×", 0,IF(P234="未入力あり","",ROUNDDOWN(ROUNDDOWN($H234*$I234,0)*VLOOKUP($G234,【参考】数式用!$A$4:$E$54,5, FALSE),0)))</f>
        <v/>
      </c>
      <c r="Z234" s="336" t="e">
        <f>IF(#REF!="○", F234, "")</f>
        <v>#REF!</v>
      </c>
      <c r="AA234" s="46" t="e">
        <f>VLOOKUP('別紙様式2-3（個表） '!$G234,【参考】数式用!$P$4:$Q$54,2, FALSE)</f>
        <v>#N/A</v>
      </c>
      <c r="AB234" s="46" t="e">
        <f>VLOOKUP('別紙様式2-3（個表） '!$G234,【参考】数式用!$P$4:$W$54,8, FALSE)</f>
        <v>#N/A</v>
      </c>
      <c r="AC234" s="46" t="e">
        <f>VLOOKUP('別紙様式2-3（個表） '!$G234,【参考】数式用!$P$4:$AD$54,15, FALSE)</f>
        <v>#N/A</v>
      </c>
      <c r="AD234" s="46" t="str">
        <f t="shared" si="23"/>
        <v/>
      </c>
      <c r="AE234" s="46" t="str">
        <f t="shared" si="24"/>
        <v/>
      </c>
      <c r="AF234" s="46" t="str">
        <f t="shared" si="25"/>
        <v/>
      </c>
      <c r="AG234" s="46" t="str">
        <f>IF(G234="", "", VLOOKUP(G234,【参考】数式用!$A$4:$M$54,13,FALSE))</f>
        <v/>
      </c>
      <c r="AH234" s="46" t="str">
        <f t="shared" si="26"/>
        <v>―</v>
      </c>
    </row>
    <row r="235" spans="1:34" ht="45" customHeight="1">
      <c r="A235" s="113">
        <f t="shared" si="29"/>
        <v>221</v>
      </c>
      <c r="B235" s="114" t="str">
        <f>IF(基本情報入力シート!B270="","",基本情報入力シート!B270)</f>
        <v/>
      </c>
      <c r="C235" s="115" t="str">
        <f>IF(基本情報入力シート!L270="","",基本情報入力シート!L270)</f>
        <v/>
      </c>
      <c r="D235" s="115" t="str">
        <f>IF(基本情報入力シート!Q270="","",基本情報入力シート!Q270)</f>
        <v/>
      </c>
      <c r="E235" s="115" t="str">
        <f>IF(基本情報入力シート!V270="","",基本情報入力シート!V270)</f>
        <v/>
      </c>
      <c r="F235" s="115" t="str">
        <f>IF(基本情報入力シート!W270="","",基本情報入力シート!W270)</f>
        <v/>
      </c>
      <c r="G235" s="115" t="str">
        <f>IF(基本情報入力シート!Z270="","",基本情報入力シート!Z270)</f>
        <v/>
      </c>
      <c r="H235" s="211" t="str">
        <f>IF(基本情報入力シート!AD270="","",基本情報入力シート!AD270)</f>
        <v/>
      </c>
      <c r="I235" s="330" t="str">
        <f>IF(基本情報入力シート!AE270="","",基本情報入力シート!AE270)</f>
        <v/>
      </c>
      <c r="J235" s="427"/>
      <c r="K235" s="428"/>
      <c r="L235" s="426"/>
      <c r="M235" s="331" t="str">
        <f>IF(G235="", "", VLOOKUP(AF235,【参考】数式用!$AZ$3:$BA$6, 2, FALSE))</f>
        <v/>
      </c>
      <c r="N235" s="332" t="str">
        <f>IF(G235="","",VLOOKUP(G235,【参考】数式用!$A$4:$L$54,MATCH('別紙様式2-3（個表） '!M235,【参考】数式用!$J$3:$L$3,0)+9,FALSE))</f>
        <v/>
      </c>
      <c r="O235" s="429" t="s">
        <v>197</v>
      </c>
      <c r="P235" s="333" t="str">
        <f t="shared" si="28"/>
        <v>未入力あり</v>
      </c>
      <c r="Q235" s="253" t="str">
        <f>IFERROR(IF(P235="未入力あり","",ROUNDDOWN(ROUNDDOWN($H235*$I235,0)*VLOOKUP($G235,【参考】数式用!$A$4:$E$54,3, FALSE),0)),"")</f>
        <v/>
      </c>
      <c r="R235" s="253" t="str">
        <f>IF(AD235="×", 0,IF(P235="未入力あり","",ROUNDDOWN(ROUNDDOWN($H235*$I235,0)*VLOOKUP($G235,【参考】数式用!$A$4:$E$54,4,FALSE),0)))</f>
        <v/>
      </c>
      <c r="S235" s="334" t="str">
        <f>IF(AE235="×", 0,IF(P235="未入力あり","",ROUNDDOWN(ROUNDDOWN($H235*$I235,0)*VLOOKUP($G235,【参考】数式用!$A$4:$E$54,5, FALSE),0)))</f>
        <v/>
      </c>
      <c r="Z235" s="336" t="e">
        <f>IF(#REF!="○", F235, "")</f>
        <v>#REF!</v>
      </c>
      <c r="AA235" s="46" t="e">
        <f>VLOOKUP('別紙様式2-3（個表） '!$G235,【参考】数式用!$P$4:$Q$54,2, FALSE)</f>
        <v>#N/A</v>
      </c>
      <c r="AB235" s="46" t="e">
        <f>VLOOKUP('別紙様式2-3（個表） '!$G235,【参考】数式用!$P$4:$W$54,8, FALSE)</f>
        <v>#N/A</v>
      </c>
      <c r="AC235" s="46" t="e">
        <f>VLOOKUP('別紙様式2-3（個表） '!$G235,【参考】数式用!$P$4:$AD$54,15, FALSE)</f>
        <v>#N/A</v>
      </c>
      <c r="AD235" s="46" t="str">
        <f t="shared" si="23"/>
        <v/>
      </c>
      <c r="AE235" s="46" t="str">
        <f t="shared" si="24"/>
        <v/>
      </c>
      <c r="AF235" s="46" t="str">
        <f t="shared" si="25"/>
        <v/>
      </c>
      <c r="AG235" s="46" t="str">
        <f>IF(G235="", "", VLOOKUP(G235,【参考】数式用!$A$4:$M$54,13,FALSE))</f>
        <v/>
      </c>
      <c r="AH235" s="46" t="str">
        <f t="shared" si="26"/>
        <v>―</v>
      </c>
    </row>
    <row r="236" spans="1:34" ht="45" customHeight="1">
      <c r="A236" s="113">
        <f t="shared" si="29"/>
        <v>222</v>
      </c>
      <c r="B236" s="114" t="str">
        <f>IF(基本情報入力シート!B271="","",基本情報入力シート!B271)</f>
        <v/>
      </c>
      <c r="C236" s="115" t="str">
        <f>IF(基本情報入力シート!L271="","",基本情報入力シート!L271)</f>
        <v/>
      </c>
      <c r="D236" s="115" t="str">
        <f>IF(基本情報入力シート!Q271="","",基本情報入力シート!Q271)</f>
        <v/>
      </c>
      <c r="E236" s="115" t="str">
        <f>IF(基本情報入力シート!V271="","",基本情報入力シート!V271)</f>
        <v/>
      </c>
      <c r="F236" s="115" t="str">
        <f>IF(基本情報入力シート!W271="","",基本情報入力シート!W271)</f>
        <v/>
      </c>
      <c r="G236" s="115" t="str">
        <f>IF(基本情報入力シート!Z271="","",基本情報入力シート!Z271)</f>
        <v/>
      </c>
      <c r="H236" s="211" t="str">
        <f>IF(基本情報入力シート!AD271="","",基本情報入力シート!AD271)</f>
        <v/>
      </c>
      <c r="I236" s="330" t="str">
        <f>IF(基本情報入力シート!AE271="","",基本情報入力シート!AE271)</f>
        <v/>
      </c>
      <c r="J236" s="427"/>
      <c r="K236" s="428"/>
      <c r="L236" s="426"/>
      <c r="M236" s="331" t="str">
        <f>IF(G236="", "", VLOOKUP(AF236,【参考】数式用!$AZ$3:$BA$6, 2, FALSE))</f>
        <v/>
      </c>
      <c r="N236" s="332" t="str">
        <f>IF(G236="","",VLOOKUP(G236,【参考】数式用!$A$4:$L$54,MATCH('別紙様式2-3（個表） '!M236,【参考】数式用!$J$3:$L$3,0)+9,FALSE))</f>
        <v/>
      </c>
      <c r="O236" s="430" t="s">
        <v>197</v>
      </c>
      <c r="P236" s="333" t="str">
        <f t="shared" si="28"/>
        <v>未入力あり</v>
      </c>
      <c r="Q236" s="253" t="str">
        <f>IFERROR(IF(P236="未入力あり","",ROUNDDOWN(ROUNDDOWN($H236*$I236,0)*VLOOKUP($G236,【参考】数式用!$A$4:$E$54,3, FALSE),0)),"")</f>
        <v/>
      </c>
      <c r="R236" s="253" t="str">
        <f>IF(AD236="×", 0,IF(P236="未入力あり","",ROUNDDOWN(ROUNDDOWN($H236*$I236,0)*VLOOKUP($G236,【参考】数式用!$A$4:$E$54,4,FALSE),0)))</f>
        <v/>
      </c>
      <c r="S236" s="334" t="str">
        <f>IF(AE236="×", 0,IF(P236="未入力あり","",ROUNDDOWN(ROUNDDOWN($H236*$I236,0)*VLOOKUP($G236,【参考】数式用!$A$4:$E$54,5, FALSE),0)))</f>
        <v/>
      </c>
      <c r="Z236" s="336" t="e">
        <f>IF(#REF!="○", F236, "")</f>
        <v>#REF!</v>
      </c>
      <c r="AA236" s="46" t="e">
        <f>VLOOKUP('別紙様式2-3（個表） '!$G236,【参考】数式用!$P$4:$Q$54,2, FALSE)</f>
        <v>#N/A</v>
      </c>
      <c r="AB236" s="46" t="e">
        <f>VLOOKUP('別紙様式2-3（個表） '!$G236,【参考】数式用!$P$4:$W$54,8, FALSE)</f>
        <v>#N/A</v>
      </c>
      <c r="AC236" s="46" t="e">
        <f>VLOOKUP('別紙様式2-3（個表） '!$G236,【参考】数式用!$P$4:$AD$54,15, FALSE)</f>
        <v>#N/A</v>
      </c>
      <c r="AD236" s="46" t="str">
        <f t="shared" si="23"/>
        <v/>
      </c>
      <c r="AE236" s="46" t="str">
        <f t="shared" si="24"/>
        <v/>
      </c>
      <c r="AF236" s="46" t="str">
        <f t="shared" si="25"/>
        <v/>
      </c>
      <c r="AG236" s="46" t="str">
        <f>IF(G236="", "", VLOOKUP(G236,【参考】数式用!$A$4:$M$54,13,FALSE))</f>
        <v/>
      </c>
      <c r="AH236" s="46" t="str">
        <f t="shared" si="26"/>
        <v>―</v>
      </c>
    </row>
    <row r="237" spans="1:34" ht="45" customHeight="1">
      <c r="A237" s="113">
        <f t="shared" si="29"/>
        <v>223</v>
      </c>
      <c r="B237" s="114" t="str">
        <f>IF(基本情報入力シート!B272="","",基本情報入力シート!B272)</f>
        <v/>
      </c>
      <c r="C237" s="115" t="str">
        <f>IF(基本情報入力シート!L272="","",基本情報入力シート!L272)</f>
        <v/>
      </c>
      <c r="D237" s="115" t="str">
        <f>IF(基本情報入力シート!Q272="","",基本情報入力シート!Q272)</f>
        <v/>
      </c>
      <c r="E237" s="115" t="str">
        <f>IF(基本情報入力シート!V272="","",基本情報入力シート!V272)</f>
        <v/>
      </c>
      <c r="F237" s="115" t="str">
        <f>IF(基本情報入力シート!W272="","",基本情報入力シート!W272)</f>
        <v/>
      </c>
      <c r="G237" s="115" t="str">
        <f>IF(基本情報入力シート!Z272="","",基本情報入力シート!Z272)</f>
        <v/>
      </c>
      <c r="H237" s="211" t="str">
        <f>IF(基本情報入力シート!AD272="","",基本情報入力シート!AD272)</f>
        <v/>
      </c>
      <c r="I237" s="330" t="str">
        <f>IF(基本情報入力シート!AE272="","",基本情報入力シート!AE272)</f>
        <v/>
      </c>
      <c r="J237" s="427"/>
      <c r="K237" s="426"/>
      <c r="L237" s="426"/>
      <c r="M237" s="331" t="str">
        <f>IF(G237="", "", VLOOKUP(AF237,【参考】数式用!$AZ$3:$BA$6, 2, FALSE))</f>
        <v/>
      </c>
      <c r="N237" s="332" t="str">
        <f>IF(G237="","",VLOOKUP(G237,【参考】数式用!$A$4:$L$54,MATCH('別紙様式2-3（個表） '!M237,【参考】数式用!$J$3:$L$3,0)+9,FALSE))</f>
        <v/>
      </c>
      <c r="O237" s="430" t="s">
        <v>197</v>
      </c>
      <c r="P237" s="333" t="str">
        <f t="shared" si="28"/>
        <v>未入力あり</v>
      </c>
      <c r="Q237" s="253" t="str">
        <f>IFERROR(IF(P237="未入力あり","",ROUNDDOWN(ROUNDDOWN($H237*$I237,0)*VLOOKUP($G237,【参考】数式用!$A$4:$E$54,3, FALSE),0)),"")</f>
        <v/>
      </c>
      <c r="R237" s="253" t="str">
        <f>IF(AD237="×", 0,IF(P237="未入力あり","",ROUNDDOWN(ROUNDDOWN($H237*$I237,0)*VLOOKUP($G237,【参考】数式用!$A$4:$E$54,4,FALSE),0)))</f>
        <v/>
      </c>
      <c r="S237" s="334" t="str">
        <f>IF(AE237="×", 0,IF(P237="未入力あり","",ROUNDDOWN(ROUNDDOWN($H237*$I237,0)*VLOOKUP($G237,【参考】数式用!$A$4:$E$54,5, FALSE),0)))</f>
        <v/>
      </c>
      <c r="Z237" s="336" t="e">
        <f>IF(#REF!="○", F237, "")</f>
        <v>#REF!</v>
      </c>
      <c r="AA237" s="46" t="e">
        <f>VLOOKUP('別紙様式2-3（個表） '!$G237,【参考】数式用!$P$4:$Q$54,2, FALSE)</f>
        <v>#N/A</v>
      </c>
      <c r="AB237" s="46" t="e">
        <f>VLOOKUP('別紙様式2-3（個表） '!$G237,【参考】数式用!$P$4:$W$54,8, FALSE)</f>
        <v>#N/A</v>
      </c>
      <c r="AC237" s="46" t="e">
        <f>VLOOKUP('別紙様式2-3（個表） '!$G237,【参考】数式用!$P$4:$AD$54,15, FALSE)</f>
        <v>#N/A</v>
      </c>
      <c r="AD237" s="46" t="str">
        <f t="shared" si="23"/>
        <v/>
      </c>
      <c r="AE237" s="46" t="str">
        <f t="shared" si="24"/>
        <v/>
      </c>
      <c r="AF237" s="46" t="str">
        <f t="shared" si="25"/>
        <v/>
      </c>
      <c r="AG237" s="46" t="str">
        <f>IF(G237="", "", VLOOKUP(G237,【参考】数式用!$A$4:$M$54,13,FALSE))</f>
        <v/>
      </c>
      <c r="AH237" s="46" t="str">
        <f t="shared" si="26"/>
        <v>―</v>
      </c>
    </row>
    <row r="238" spans="1:34" ht="45" customHeight="1">
      <c r="A238" s="113">
        <f t="shared" si="29"/>
        <v>224</v>
      </c>
      <c r="B238" s="114" t="str">
        <f>IF(基本情報入力シート!B273="","",基本情報入力シート!B273)</f>
        <v/>
      </c>
      <c r="C238" s="115" t="str">
        <f>IF(基本情報入力シート!L273="","",基本情報入力シート!L273)</f>
        <v/>
      </c>
      <c r="D238" s="115" t="str">
        <f>IF(基本情報入力シート!Q273="","",基本情報入力シート!Q273)</f>
        <v/>
      </c>
      <c r="E238" s="115" t="str">
        <f>IF(基本情報入力シート!V273="","",基本情報入力シート!V273)</f>
        <v/>
      </c>
      <c r="F238" s="115" t="str">
        <f>IF(基本情報入力シート!W273="","",基本情報入力シート!W273)</f>
        <v/>
      </c>
      <c r="G238" s="115" t="str">
        <f>IF(基本情報入力シート!Z273="","",基本情報入力シート!Z273)</f>
        <v/>
      </c>
      <c r="H238" s="211" t="str">
        <f>IF(基本情報入力シート!AD273="","",基本情報入力シート!AD273)</f>
        <v/>
      </c>
      <c r="I238" s="330" t="str">
        <f>IF(基本情報入力シート!AE273="","",基本情報入力シート!AE273)</f>
        <v/>
      </c>
      <c r="J238" s="427"/>
      <c r="K238" s="426"/>
      <c r="L238" s="426"/>
      <c r="M238" s="331" t="str">
        <f>IF(G238="", "", VLOOKUP(AF238,【参考】数式用!$AZ$3:$BA$6, 2, FALSE))</f>
        <v/>
      </c>
      <c r="N238" s="332" t="str">
        <f>IF(G238="","",VLOOKUP(G238,【参考】数式用!$A$4:$L$54,MATCH('別紙様式2-3（個表） '!M238,【参考】数式用!$J$3:$L$3,0)+9,FALSE))</f>
        <v/>
      </c>
      <c r="O238" s="429" t="s">
        <v>197</v>
      </c>
      <c r="P238" s="333" t="str">
        <f t="shared" si="28"/>
        <v>未入力あり</v>
      </c>
      <c r="Q238" s="253" t="str">
        <f>IFERROR(IF(P238="未入力あり","",ROUNDDOWN(ROUNDDOWN($H238*$I238,0)*VLOOKUP($G238,【参考】数式用!$A$4:$E$54,3, FALSE),0)),"")</f>
        <v/>
      </c>
      <c r="R238" s="253" t="str">
        <f>IF(AD238="×", 0,IF(P238="未入力あり","",ROUNDDOWN(ROUNDDOWN($H238*$I238,0)*VLOOKUP($G238,【参考】数式用!$A$4:$E$54,4,FALSE),0)))</f>
        <v/>
      </c>
      <c r="S238" s="334" t="str">
        <f>IF(AE238="×", 0,IF(P238="未入力あり","",ROUNDDOWN(ROUNDDOWN($H238*$I238,0)*VLOOKUP($G238,【参考】数式用!$A$4:$E$54,5, FALSE),0)))</f>
        <v/>
      </c>
      <c r="Z238" s="336" t="e">
        <f>IF(#REF!="○", F238, "")</f>
        <v>#REF!</v>
      </c>
      <c r="AA238" s="46" t="e">
        <f>VLOOKUP('別紙様式2-3（個表） '!$G238,【参考】数式用!$P$4:$Q$54,2, FALSE)</f>
        <v>#N/A</v>
      </c>
      <c r="AB238" s="46" t="e">
        <f>VLOOKUP('別紙様式2-3（個表） '!$G238,【参考】数式用!$P$4:$W$54,8, FALSE)</f>
        <v>#N/A</v>
      </c>
      <c r="AC238" s="46" t="e">
        <f>VLOOKUP('別紙様式2-3（個表） '!$G238,【参考】数式用!$P$4:$AD$54,15, FALSE)</f>
        <v>#N/A</v>
      </c>
      <c r="AD238" s="46" t="str">
        <f t="shared" si="23"/>
        <v/>
      </c>
      <c r="AE238" s="46" t="str">
        <f t="shared" si="24"/>
        <v/>
      </c>
      <c r="AF238" s="46" t="str">
        <f t="shared" si="25"/>
        <v/>
      </c>
      <c r="AG238" s="46" t="str">
        <f>IF(G238="", "", VLOOKUP(G238,【参考】数式用!$A$4:$M$54,13,FALSE))</f>
        <v/>
      </c>
      <c r="AH238" s="46" t="str">
        <f t="shared" si="26"/>
        <v>―</v>
      </c>
    </row>
    <row r="239" spans="1:34" ht="45" customHeight="1">
      <c r="A239" s="113">
        <f t="shared" si="29"/>
        <v>225</v>
      </c>
      <c r="B239" s="114" t="str">
        <f>IF(基本情報入力シート!B274="","",基本情報入力シート!B274)</f>
        <v/>
      </c>
      <c r="C239" s="115" t="str">
        <f>IF(基本情報入力シート!L274="","",基本情報入力シート!L274)</f>
        <v/>
      </c>
      <c r="D239" s="115" t="str">
        <f>IF(基本情報入力シート!Q274="","",基本情報入力シート!Q274)</f>
        <v/>
      </c>
      <c r="E239" s="115" t="str">
        <f>IF(基本情報入力シート!V274="","",基本情報入力シート!V274)</f>
        <v/>
      </c>
      <c r="F239" s="115" t="str">
        <f>IF(基本情報入力シート!W274="","",基本情報入力シート!W274)</f>
        <v/>
      </c>
      <c r="G239" s="115" t="str">
        <f>IF(基本情報入力シート!Z274="","",基本情報入力シート!Z274)</f>
        <v/>
      </c>
      <c r="H239" s="211" t="str">
        <f>IF(基本情報入力シート!AD274="","",基本情報入力シート!AD274)</f>
        <v/>
      </c>
      <c r="I239" s="330" t="str">
        <f>IF(基本情報入力シート!AE274="","",基本情報入力シート!AE274)</f>
        <v/>
      </c>
      <c r="J239" s="427"/>
      <c r="K239" s="426"/>
      <c r="L239" s="426"/>
      <c r="M239" s="331" t="str">
        <f>IF(G239="", "", VLOOKUP(AF239,【参考】数式用!$AZ$3:$BA$6, 2, FALSE))</f>
        <v/>
      </c>
      <c r="N239" s="332" t="str">
        <f>IF(G239="","",VLOOKUP(G239,【参考】数式用!$A$4:$L$54,MATCH('別紙様式2-3（個表） '!M239,【参考】数式用!$J$3:$L$3,0)+9,FALSE))</f>
        <v/>
      </c>
      <c r="O239" s="430" t="s">
        <v>197</v>
      </c>
      <c r="P239" s="333" t="str">
        <f t="shared" si="28"/>
        <v>未入力あり</v>
      </c>
      <c r="Q239" s="253" t="str">
        <f>IFERROR(IF(P239="未入力あり","",ROUNDDOWN(ROUNDDOWN($H239*$I239,0)*VLOOKUP($G239,【参考】数式用!$A$4:$E$54,3, FALSE),0)),"")</f>
        <v/>
      </c>
      <c r="R239" s="253" t="str">
        <f>IF(AD239="×", 0,IF(P239="未入力あり","",ROUNDDOWN(ROUNDDOWN($H239*$I239,0)*VLOOKUP($G239,【参考】数式用!$A$4:$E$54,4,FALSE),0)))</f>
        <v/>
      </c>
      <c r="S239" s="334" t="str">
        <f>IF(AE239="×", 0,IF(P239="未入力あり","",ROUNDDOWN(ROUNDDOWN($H239*$I239,0)*VLOOKUP($G239,【参考】数式用!$A$4:$E$54,5, FALSE),0)))</f>
        <v/>
      </c>
      <c r="Z239" s="336" t="e">
        <f>IF(#REF!="○", F239, "")</f>
        <v>#REF!</v>
      </c>
      <c r="AA239" s="46" t="e">
        <f>VLOOKUP('別紙様式2-3（個表） '!$G239,【参考】数式用!$P$4:$Q$54,2, FALSE)</f>
        <v>#N/A</v>
      </c>
      <c r="AB239" s="46" t="e">
        <f>VLOOKUP('別紙様式2-3（個表） '!$G239,【参考】数式用!$P$4:$W$54,8, FALSE)</f>
        <v>#N/A</v>
      </c>
      <c r="AC239" s="46" t="e">
        <f>VLOOKUP('別紙様式2-3（個表） '!$G239,【参考】数式用!$P$4:$AD$54,15, FALSE)</f>
        <v>#N/A</v>
      </c>
      <c r="AD239" s="46" t="str">
        <f t="shared" si="23"/>
        <v/>
      </c>
      <c r="AE239" s="46" t="str">
        <f t="shared" si="24"/>
        <v/>
      </c>
      <c r="AF239" s="46" t="str">
        <f t="shared" si="25"/>
        <v/>
      </c>
      <c r="AG239" s="46" t="str">
        <f>IF(G239="", "", VLOOKUP(G239,【参考】数式用!$A$4:$M$54,13,FALSE))</f>
        <v/>
      </c>
      <c r="AH239" s="46" t="str">
        <f t="shared" si="26"/>
        <v>―</v>
      </c>
    </row>
    <row r="240" spans="1:34" ht="45" customHeight="1">
      <c r="A240" s="113">
        <f t="shared" si="29"/>
        <v>226</v>
      </c>
      <c r="B240" s="114" t="str">
        <f>IF(基本情報入力シート!B275="","",基本情報入力シート!B275)</f>
        <v/>
      </c>
      <c r="C240" s="115" t="str">
        <f>IF(基本情報入力シート!L275="","",基本情報入力シート!L275)</f>
        <v/>
      </c>
      <c r="D240" s="115" t="str">
        <f>IF(基本情報入力シート!Q275="","",基本情報入力シート!Q275)</f>
        <v/>
      </c>
      <c r="E240" s="115" t="str">
        <f>IF(基本情報入力シート!V275="","",基本情報入力シート!V275)</f>
        <v/>
      </c>
      <c r="F240" s="115" t="str">
        <f>IF(基本情報入力シート!W275="","",基本情報入力シート!W275)</f>
        <v/>
      </c>
      <c r="G240" s="115" t="str">
        <f>IF(基本情報入力シート!Z275="","",基本情報入力シート!Z275)</f>
        <v/>
      </c>
      <c r="H240" s="211" t="str">
        <f>IF(基本情報入力シート!AD275="","",基本情報入力シート!AD275)</f>
        <v/>
      </c>
      <c r="I240" s="330" t="str">
        <f>IF(基本情報入力シート!AE275="","",基本情報入力シート!AE275)</f>
        <v/>
      </c>
      <c r="J240" s="427"/>
      <c r="K240" s="426"/>
      <c r="L240" s="426"/>
      <c r="M240" s="331" t="str">
        <f>IF(G240="", "", VLOOKUP(AF240,【参考】数式用!$AZ$3:$BA$6, 2, FALSE))</f>
        <v/>
      </c>
      <c r="N240" s="332" t="str">
        <f>IF(G240="","",VLOOKUP(G240,【参考】数式用!$A$4:$L$54,MATCH('別紙様式2-3（個表） '!M240,【参考】数式用!$J$3:$L$3,0)+9,FALSE))</f>
        <v/>
      </c>
      <c r="O240" s="429" t="s">
        <v>197</v>
      </c>
      <c r="P240" s="333" t="str">
        <f t="shared" si="28"/>
        <v>未入力あり</v>
      </c>
      <c r="Q240" s="253" t="str">
        <f>IFERROR(IF(P240="未入力あり","",ROUNDDOWN(ROUNDDOWN($H240*$I240,0)*VLOOKUP($G240,【参考】数式用!$A$4:$E$54,3, FALSE),0)),"")</f>
        <v/>
      </c>
      <c r="R240" s="253" t="str">
        <f>IF(AD240="×", 0,IF(P240="未入力あり","",ROUNDDOWN(ROUNDDOWN($H240*$I240,0)*VLOOKUP($G240,【参考】数式用!$A$4:$E$54,4,FALSE),0)))</f>
        <v/>
      </c>
      <c r="S240" s="334" t="str">
        <f>IF(AE240="×", 0,IF(P240="未入力あり","",ROUNDDOWN(ROUNDDOWN($H240*$I240,0)*VLOOKUP($G240,【参考】数式用!$A$4:$E$54,5, FALSE),0)))</f>
        <v/>
      </c>
      <c r="Z240" s="336" t="e">
        <f>IF(#REF!="○", F240, "")</f>
        <v>#REF!</v>
      </c>
      <c r="AA240" s="46" t="e">
        <f>VLOOKUP('別紙様式2-3（個表） '!$G240,【参考】数式用!$P$4:$Q$54,2, FALSE)</f>
        <v>#N/A</v>
      </c>
      <c r="AB240" s="46" t="e">
        <f>VLOOKUP('別紙様式2-3（個表） '!$G240,【参考】数式用!$P$4:$W$54,8, FALSE)</f>
        <v>#N/A</v>
      </c>
      <c r="AC240" s="46" t="e">
        <f>VLOOKUP('別紙様式2-3（個表） '!$G240,【参考】数式用!$P$4:$AD$54,15, FALSE)</f>
        <v>#N/A</v>
      </c>
      <c r="AD240" s="46" t="str">
        <f t="shared" si="23"/>
        <v/>
      </c>
      <c r="AE240" s="46" t="str">
        <f t="shared" si="24"/>
        <v/>
      </c>
      <c r="AF240" s="46" t="str">
        <f t="shared" si="25"/>
        <v/>
      </c>
      <c r="AG240" s="46" t="str">
        <f>IF(G240="", "", VLOOKUP(G240,【参考】数式用!$A$4:$M$54,13,FALSE))</f>
        <v/>
      </c>
      <c r="AH240" s="46" t="str">
        <f t="shared" si="26"/>
        <v>―</v>
      </c>
    </row>
    <row r="241" spans="1:34" ht="45" customHeight="1">
      <c r="A241" s="113">
        <f t="shared" si="29"/>
        <v>227</v>
      </c>
      <c r="B241" s="114" t="str">
        <f>IF(基本情報入力シート!B276="","",基本情報入力シート!B276)</f>
        <v/>
      </c>
      <c r="C241" s="115" t="str">
        <f>IF(基本情報入力シート!L276="","",基本情報入力シート!L276)</f>
        <v/>
      </c>
      <c r="D241" s="115" t="str">
        <f>IF(基本情報入力シート!Q276="","",基本情報入力シート!Q276)</f>
        <v/>
      </c>
      <c r="E241" s="115" t="str">
        <f>IF(基本情報入力シート!V276="","",基本情報入力シート!V276)</f>
        <v/>
      </c>
      <c r="F241" s="115" t="str">
        <f>IF(基本情報入力シート!W276="","",基本情報入力シート!W276)</f>
        <v/>
      </c>
      <c r="G241" s="115" t="str">
        <f>IF(基本情報入力シート!Z276="","",基本情報入力シート!Z276)</f>
        <v/>
      </c>
      <c r="H241" s="211" t="str">
        <f>IF(基本情報入力シート!AD276="","",基本情報入力シート!AD276)</f>
        <v/>
      </c>
      <c r="I241" s="330" t="str">
        <f>IF(基本情報入力シート!AE276="","",基本情報入力シート!AE276)</f>
        <v/>
      </c>
      <c r="J241" s="427"/>
      <c r="K241" s="428"/>
      <c r="L241" s="426"/>
      <c r="M241" s="331" t="str">
        <f>IF(G241="", "", VLOOKUP(AF241,【参考】数式用!$AZ$3:$BA$6, 2, FALSE))</f>
        <v/>
      </c>
      <c r="N241" s="332" t="str">
        <f>IF(G241="","",VLOOKUP(G241,【参考】数式用!$A$4:$L$54,MATCH('別紙様式2-3（個表） '!M241,【参考】数式用!$J$3:$L$3,0)+9,FALSE))</f>
        <v/>
      </c>
      <c r="O241" s="430" t="s">
        <v>197</v>
      </c>
      <c r="P241" s="333" t="str">
        <f t="shared" si="28"/>
        <v>未入力あり</v>
      </c>
      <c r="Q241" s="253" t="str">
        <f>IFERROR(IF(P241="未入力あり","",ROUNDDOWN(ROUNDDOWN($H241*$I241,0)*VLOOKUP($G241,【参考】数式用!$A$4:$E$54,3, FALSE),0)),"")</f>
        <v/>
      </c>
      <c r="R241" s="253" t="str">
        <f>IF(AD241="×", 0,IF(P241="未入力あり","",ROUNDDOWN(ROUNDDOWN($H241*$I241,0)*VLOOKUP($G241,【参考】数式用!$A$4:$E$54,4,FALSE),0)))</f>
        <v/>
      </c>
      <c r="S241" s="334" t="str">
        <f>IF(AE241="×", 0,IF(P241="未入力あり","",ROUNDDOWN(ROUNDDOWN($H241*$I241,0)*VLOOKUP($G241,【参考】数式用!$A$4:$E$54,5, FALSE),0)))</f>
        <v/>
      </c>
      <c r="Z241" s="336" t="e">
        <f>IF(#REF!="○", F241, "")</f>
        <v>#REF!</v>
      </c>
      <c r="AA241" s="46" t="e">
        <f>VLOOKUP('別紙様式2-3（個表） '!$G241,【参考】数式用!$P$4:$Q$54,2, FALSE)</f>
        <v>#N/A</v>
      </c>
      <c r="AB241" s="46" t="e">
        <f>VLOOKUP('別紙様式2-3（個表） '!$G241,【参考】数式用!$P$4:$W$54,8, FALSE)</f>
        <v>#N/A</v>
      </c>
      <c r="AC241" s="46" t="e">
        <f>VLOOKUP('別紙様式2-3（個表） '!$G241,【参考】数式用!$P$4:$AD$54,15, FALSE)</f>
        <v>#N/A</v>
      </c>
      <c r="AD241" s="46" t="str">
        <f t="shared" si="23"/>
        <v/>
      </c>
      <c r="AE241" s="46" t="str">
        <f t="shared" si="24"/>
        <v/>
      </c>
      <c r="AF241" s="46" t="str">
        <f t="shared" si="25"/>
        <v/>
      </c>
      <c r="AG241" s="46" t="str">
        <f>IF(G241="", "", VLOOKUP(G241,【参考】数式用!$A$4:$M$54,13,FALSE))</f>
        <v/>
      </c>
      <c r="AH241" s="46" t="str">
        <f t="shared" si="26"/>
        <v>―</v>
      </c>
    </row>
    <row r="242" spans="1:34" ht="45" customHeight="1">
      <c r="A242" s="113">
        <f t="shared" si="29"/>
        <v>228</v>
      </c>
      <c r="B242" s="114" t="str">
        <f>IF(基本情報入力シート!B277="","",基本情報入力シート!B277)</f>
        <v/>
      </c>
      <c r="C242" s="115" t="str">
        <f>IF(基本情報入力シート!L277="","",基本情報入力シート!L277)</f>
        <v/>
      </c>
      <c r="D242" s="115" t="str">
        <f>IF(基本情報入力シート!Q277="","",基本情報入力シート!Q277)</f>
        <v/>
      </c>
      <c r="E242" s="115" t="str">
        <f>IF(基本情報入力シート!V277="","",基本情報入力シート!V277)</f>
        <v/>
      </c>
      <c r="F242" s="115" t="str">
        <f>IF(基本情報入力シート!W277="","",基本情報入力シート!W277)</f>
        <v/>
      </c>
      <c r="G242" s="115" t="str">
        <f>IF(基本情報入力シート!Z277="","",基本情報入力シート!Z277)</f>
        <v/>
      </c>
      <c r="H242" s="211" t="str">
        <f>IF(基本情報入力シート!AD277="","",基本情報入力シート!AD277)</f>
        <v/>
      </c>
      <c r="I242" s="330" t="str">
        <f>IF(基本情報入力シート!AE277="","",基本情報入力シート!AE277)</f>
        <v/>
      </c>
      <c r="J242" s="427"/>
      <c r="K242" s="428"/>
      <c r="L242" s="426"/>
      <c r="M242" s="331" t="str">
        <f>IF(G242="", "", VLOOKUP(AF242,【参考】数式用!$AZ$3:$BA$6, 2, FALSE))</f>
        <v/>
      </c>
      <c r="N242" s="332" t="str">
        <f>IF(G242="","",VLOOKUP(G242,【参考】数式用!$A$4:$L$54,MATCH('別紙様式2-3（個表） '!M242,【参考】数式用!$J$3:$L$3,0)+9,FALSE))</f>
        <v/>
      </c>
      <c r="O242" s="430" t="s">
        <v>197</v>
      </c>
      <c r="P242" s="333" t="str">
        <f t="shared" si="28"/>
        <v>未入力あり</v>
      </c>
      <c r="Q242" s="253" t="str">
        <f>IFERROR(IF(P242="未入力あり","",ROUNDDOWN(ROUNDDOWN($H242*$I242,0)*VLOOKUP($G242,【参考】数式用!$A$4:$E$54,3, FALSE),0)),"")</f>
        <v/>
      </c>
      <c r="R242" s="253" t="str">
        <f>IF(AD242="×", 0,IF(P242="未入力あり","",ROUNDDOWN(ROUNDDOWN($H242*$I242,0)*VLOOKUP($G242,【参考】数式用!$A$4:$E$54,4,FALSE),0)))</f>
        <v/>
      </c>
      <c r="S242" s="334" t="str">
        <f>IF(AE242="×", 0,IF(P242="未入力あり","",ROUNDDOWN(ROUNDDOWN($H242*$I242,0)*VLOOKUP($G242,【参考】数式用!$A$4:$E$54,5, FALSE),0)))</f>
        <v/>
      </c>
      <c r="Z242" s="336" t="e">
        <f>IF(#REF!="○", F242, "")</f>
        <v>#REF!</v>
      </c>
      <c r="AA242" s="46" t="e">
        <f>VLOOKUP('別紙様式2-3（個表） '!$G242,【参考】数式用!$P$4:$Q$54,2, FALSE)</f>
        <v>#N/A</v>
      </c>
      <c r="AB242" s="46" t="e">
        <f>VLOOKUP('別紙様式2-3（個表） '!$G242,【参考】数式用!$P$4:$W$54,8, FALSE)</f>
        <v>#N/A</v>
      </c>
      <c r="AC242" s="46" t="e">
        <f>VLOOKUP('別紙様式2-3（個表） '!$G242,【参考】数式用!$P$4:$AD$54,15, FALSE)</f>
        <v>#N/A</v>
      </c>
      <c r="AD242" s="46" t="str">
        <f t="shared" si="23"/>
        <v/>
      </c>
      <c r="AE242" s="46" t="str">
        <f t="shared" si="24"/>
        <v/>
      </c>
      <c r="AF242" s="46" t="str">
        <f t="shared" si="25"/>
        <v/>
      </c>
      <c r="AG242" s="46" t="str">
        <f>IF(G242="", "", VLOOKUP(G242,【参考】数式用!$A$4:$M$54,13,FALSE))</f>
        <v/>
      </c>
      <c r="AH242" s="46" t="str">
        <f t="shared" si="26"/>
        <v>―</v>
      </c>
    </row>
    <row r="243" spans="1:34" ht="45" customHeight="1">
      <c r="A243" s="113">
        <f t="shared" si="29"/>
        <v>229</v>
      </c>
      <c r="B243" s="114" t="str">
        <f>IF(基本情報入力シート!B278="","",基本情報入力シート!B278)</f>
        <v/>
      </c>
      <c r="C243" s="115" t="str">
        <f>IF(基本情報入力シート!L278="","",基本情報入力シート!L278)</f>
        <v/>
      </c>
      <c r="D243" s="115" t="str">
        <f>IF(基本情報入力シート!Q278="","",基本情報入力シート!Q278)</f>
        <v/>
      </c>
      <c r="E243" s="115" t="str">
        <f>IF(基本情報入力シート!V278="","",基本情報入力シート!V278)</f>
        <v/>
      </c>
      <c r="F243" s="115" t="str">
        <f>IF(基本情報入力シート!W278="","",基本情報入力シート!W278)</f>
        <v/>
      </c>
      <c r="G243" s="115" t="str">
        <f>IF(基本情報入力シート!Z278="","",基本情報入力シート!Z278)</f>
        <v/>
      </c>
      <c r="H243" s="211" t="str">
        <f>IF(基本情報入力シート!AD278="","",基本情報入力シート!AD278)</f>
        <v/>
      </c>
      <c r="I243" s="330" t="str">
        <f>IF(基本情報入力シート!AE278="","",基本情報入力シート!AE278)</f>
        <v/>
      </c>
      <c r="J243" s="427"/>
      <c r="K243" s="426"/>
      <c r="L243" s="426"/>
      <c r="M243" s="331" t="str">
        <f>IF(G243="", "", VLOOKUP(AF243,【参考】数式用!$AZ$3:$BA$6, 2, FALSE))</f>
        <v/>
      </c>
      <c r="N243" s="332" t="str">
        <f>IF(G243="","",VLOOKUP(G243,【参考】数式用!$A$4:$L$54,MATCH('別紙様式2-3（個表） '!M243,【参考】数式用!$J$3:$L$3,0)+9,FALSE))</f>
        <v/>
      </c>
      <c r="O243" s="429" t="s">
        <v>197</v>
      </c>
      <c r="P243" s="333" t="str">
        <f t="shared" si="28"/>
        <v>未入力あり</v>
      </c>
      <c r="Q243" s="253" t="str">
        <f>IFERROR(IF(P243="未入力あり","",ROUNDDOWN(ROUNDDOWN($H243*$I243,0)*VLOOKUP($G243,【参考】数式用!$A$4:$E$54,3, FALSE),0)),"")</f>
        <v/>
      </c>
      <c r="R243" s="253" t="str">
        <f>IF(AD243="×", 0,IF(P243="未入力あり","",ROUNDDOWN(ROUNDDOWN($H243*$I243,0)*VLOOKUP($G243,【参考】数式用!$A$4:$E$54,4,FALSE),0)))</f>
        <v/>
      </c>
      <c r="S243" s="334" t="str">
        <f>IF(AE243="×", 0,IF(P243="未入力あり","",ROUNDDOWN(ROUNDDOWN($H243*$I243,0)*VLOOKUP($G243,【参考】数式用!$A$4:$E$54,5, FALSE),0)))</f>
        <v/>
      </c>
      <c r="Z243" s="336" t="e">
        <f>IF(#REF!="○", F243, "")</f>
        <v>#REF!</v>
      </c>
      <c r="AA243" s="46" t="e">
        <f>VLOOKUP('別紙様式2-3（個表） '!$G243,【参考】数式用!$P$4:$Q$54,2, FALSE)</f>
        <v>#N/A</v>
      </c>
      <c r="AB243" s="46" t="e">
        <f>VLOOKUP('別紙様式2-3（個表） '!$G243,【参考】数式用!$P$4:$W$54,8, FALSE)</f>
        <v>#N/A</v>
      </c>
      <c r="AC243" s="46" t="e">
        <f>VLOOKUP('別紙様式2-3（個表） '!$G243,【参考】数式用!$P$4:$AD$54,15, FALSE)</f>
        <v>#N/A</v>
      </c>
      <c r="AD243" s="46" t="str">
        <f t="shared" ref="AD243:AD306" si="30">IF(K243="", "", IF(OR(K243="要件を満たさない",K243="―"), "×","○"))</f>
        <v/>
      </c>
      <c r="AE243" s="46" t="str">
        <f t="shared" ref="AE243:AE306" si="31">IF(L243="", "", IF(OR(L243="要件を満たさない",L243="―"), "×","○"))</f>
        <v/>
      </c>
      <c r="AF243" s="46" t="str">
        <f t="shared" ref="AF243:AF306" si="32">IF(G243="","", "○"&amp;AD243&amp;AE243)</f>
        <v/>
      </c>
      <c r="AG243" s="46" t="str">
        <f>IF(G243="", "", VLOOKUP(G243,【参考】数式用!$A$4:$M$54,13,FALSE))</f>
        <v/>
      </c>
      <c r="AH243" s="46" t="str">
        <f t="shared" ref="AH243:AH306" si="33">IF(AND(AD243="×",L243="②の要件を満たしている"),"×","―")</f>
        <v>―</v>
      </c>
    </row>
    <row r="244" spans="1:34" ht="45" customHeight="1">
      <c r="A244" s="113">
        <f t="shared" si="29"/>
        <v>230</v>
      </c>
      <c r="B244" s="114" t="str">
        <f>IF(基本情報入力シート!B279="","",基本情報入力シート!B279)</f>
        <v/>
      </c>
      <c r="C244" s="115" t="str">
        <f>IF(基本情報入力シート!L279="","",基本情報入力シート!L279)</f>
        <v/>
      </c>
      <c r="D244" s="115" t="str">
        <f>IF(基本情報入力シート!Q279="","",基本情報入力シート!Q279)</f>
        <v/>
      </c>
      <c r="E244" s="115" t="str">
        <f>IF(基本情報入力シート!V279="","",基本情報入力シート!V279)</f>
        <v/>
      </c>
      <c r="F244" s="115" t="str">
        <f>IF(基本情報入力シート!W279="","",基本情報入力シート!W279)</f>
        <v/>
      </c>
      <c r="G244" s="115" t="str">
        <f>IF(基本情報入力シート!Z279="","",基本情報入力シート!Z279)</f>
        <v/>
      </c>
      <c r="H244" s="211" t="str">
        <f>IF(基本情報入力シート!AD279="","",基本情報入力シート!AD279)</f>
        <v/>
      </c>
      <c r="I244" s="330" t="str">
        <f>IF(基本情報入力シート!AE279="","",基本情報入力シート!AE279)</f>
        <v/>
      </c>
      <c r="J244" s="427"/>
      <c r="K244" s="426"/>
      <c r="L244" s="426"/>
      <c r="M244" s="331" t="str">
        <f>IF(G244="", "", VLOOKUP(AF244,【参考】数式用!$AZ$3:$BA$6, 2, FALSE))</f>
        <v/>
      </c>
      <c r="N244" s="332" t="str">
        <f>IF(G244="","",VLOOKUP(G244,【参考】数式用!$A$4:$L$54,MATCH('別紙様式2-3（個表） '!M244,【参考】数式用!$J$3:$L$3,0)+9,FALSE))</f>
        <v/>
      </c>
      <c r="O244" s="430" t="s">
        <v>197</v>
      </c>
      <c r="P244" s="333" t="str">
        <f t="shared" si="28"/>
        <v>未入力あり</v>
      </c>
      <c r="Q244" s="253" t="str">
        <f>IFERROR(IF(P244="未入力あり","",ROUNDDOWN(ROUNDDOWN($H244*$I244,0)*VLOOKUP($G244,【参考】数式用!$A$4:$E$54,3, FALSE),0)),"")</f>
        <v/>
      </c>
      <c r="R244" s="253" t="str">
        <f>IF(AD244="×", 0,IF(P244="未入力あり","",ROUNDDOWN(ROUNDDOWN($H244*$I244,0)*VLOOKUP($G244,【参考】数式用!$A$4:$E$54,4,FALSE),0)))</f>
        <v/>
      </c>
      <c r="S244" s="334" t="str">
        <f>IF(AE244="×", 0,IF(P244="未入力あり","",ROUNDDOWN(ROUNDDOWN($H244*$I244,0)*VLOOKUP($G244,【参考】数式用!$A$4:$E$54,5, FALSE),0)))</f>
        <v/>
      </c>
      <c r="Z244" s="336" t="e">
        <f>IF(#REF!="○", F244, "")</f>
        <v>#REF!</v>
      </c>
      <c r="AA244" s="46" t="e">
        <f>VLOOKUP('別紙様式2-3（個表） '!$G244,【参考】数式用!$P$4:$Q$54,2, FALSE)</f>
        <v>#N/A</v>
      </c>
      <c r="AB244" s="46" t="e">
        <f>VLOOKUP('別紙様式2-3（個表） '!$G244,【参考】数式用!$P$4:$W$54,8, FALSE)</f>
        <v>#N/A</v>
      </c>
      <c r="AC244" s="46" t="e">
        <f>VLOOKUP('別紙様式2-3（個表） '!$G244,【参考】数式用!$P$4:$AD$54,15, FALSE)</f>
        <v>#N/A</v>
      </c>
      <c r="AD244" s="46" t="str">
        <f t="shared" si="30"/>
        <v/>
      </c>
      <c r="AE244" s="46" t="str">
        <f t="shared" si="31"/>
        <v/>
      </c>
      <c r="AF244" s="46" t="str">
        <f t="shared" si="32"/>
        <v/>
      </c>
      <c r="AG244" s="46" t="str">
        <f>IF(G244="", "", VLOOKUP(G244,【参考】数式用!$A$4:$M$54,13,FALSE))</f>
        <v/>
      </c>
      <c r="AH244" s="46" t="str">
        <f t="shared" si="33"/>
        <v>―</v>
      </c>
    </row>
    <row r="245" spans="1:34" ht="45" customHeight="1">
      <c r="A245" s="113">
        <f t="shared" si="29"/>
        <v>231</v>
      </c>
      <c r="B245" s="114" t="str">
        <f>IF(基本情報入力シート!B280="","",基本情報入力シート!B280)</f>
        <v/>
      </c>
      <c r="C245" s="115" t="str">
        <f>IF(基本情報入力シート!L280="","",基本情報入力シート!L280)</f>
        <v/>
      </c>
      <c r="D245" s="115" t="str">
        <f>IF(基本情報入力シート!Q280="","",基本情報入力シート!Q280)</f>
        <v/>
      </c>
      <c r="E245" s="115" t="str">
        <f>IF(基本情報入力シート!V280="","",基本情報入力シート!V280)</f>
        <v/>
      </c>
      <c r="F245" s="115" t="str">
        <f>IF(基本情報入力シート!W280="","",基本情報入力シート!W280)</f>
        <v/>
      </c>
      <c r="G245" s="115" t="str">
        <f>IF(基本情報入力シート!Z280="","",基本情報入力シート!Z280)</f>
        <v/>
      </c>
      <c r="H245" s="211" t="str">
        <f>IF(基本情報入力シート!AD280="","",基本情報入力シート!AD280)</f>
        <v/>
      </c>
      <c r="I245" s="330" t="str">
        <f>IF(基本情報入力シート!AE280="","",基本情報入力シート!AE280)</f>
        <v/>
      </c>
      <c r="J245" s="427"/>
      <c r="K245" s="426"/>
      <c r="L245" s="426"/>
      <c r="M245" s="331" t="str">
        <f>IF(G245="", "", VLOOKUP(AF245,【参考】数式用!$AZ$3:$BA$6, 2, FALSE))</f>
        <v/>
      </c>
      <c r="N245" s="332" t="str">
        <f>IF(G245="","",VLOOKUP(G245,【参考】数式用!$A$4:$L$54,MATCH('別紙様式2-3（個表） '!M245,【参考】数式用!$J$3:$L$3,0)+9,FALSE))</f>
        <v/>
      </c>
      <c r="O245" s="430" t="s">
        <v>197</v>
      </c>
      <c r="P245" s="333" t="str">
        <f t="shared" si="28"/>
        <v>未入力あり</v>
      </c>
      <c r="Q245" s="253" t="str">
        <f>IFERROR(IF(P245="未入力あり","",ROUNDDOWN(ROUNDDOWN($H245*$I245,0)*VLOOKUP($G245,【参考】数式用!$A$4:$E$54,3, FALSE),0)),"")</f>
        <v/>
      </c>
      <c r="R245" s="253" t="str">
        <f>IF(AD245="×", 0,IF(P245="未入力あり","",ROUNDDOWN(ROUNDDOWN($H245*$I245,0)*VLOOKUP($G245,【参考】数式用!$A$4:$E$54,4,FALSE),0)))</f>
        <v/>
      </c>
      <c r="S245" s="334" t="str">
        <f>IF(AE245="×", 0,IF(P245="未入力あり","",ROUNDDOWN(ROUNDDOWN($H245*$I245,0)*VLOOKUP($G245,【参考】数式用!$A$4:$E$54,5, FALSE),0)))</f>
        <v/>
      </c>
      <c r="Z245" s="336" t="e">
        <f>IF(#REF!="○", F245, "")</f>
        <v>#REF!</v>
      </c>
      <c r="AA245" s="46" t="e">
        <f>VLOOKUP('別紙様式2-3（個表） '!$G245,【参考】数式用!$P$4:$Q$54,2, FALSE)</f>
        <v>#N/A</v>
      </c>
      <c r="AB245" s="46" t="e">
        <f>VLOOKUP('別紙様式2-3（個表） '!$G245,【参考】数式用!$P$4:$W$54,8, FALSE)</f>
        <v>#N/A</v>
      </c>
      <c r="AC245" s="46" t="e">
        <f>VLOOKUP('別紙様式2-3（個表） '!$G245,【参考】数式用!$P$4:$AD$54,15, FALSE)</f>
        <v>#N/A</v>
      </c>
      <c r="AD245" s="46" t="str">
        <f t="shared" si="30"/>
        <v/>
      </c>
      <c r="AE245" s="46" t="str">
        <f t="shared" si="31"/>
        <v/>
      </c>
      <c r="AF245" s="46" t="str">
        <f t="shared" si="32"/>
        <v/>
      </c>
      <c r="AG245" s="46" t="str">
        <f>IF(G245="", "", VLOOKUP(G245,【参考】数式用!$A$4:$M$54,13,FALSE))</f>
        <v/>
      </c>
      <c r="AH245" s="46" t="str">
        <f t="shared" si="33"/>
        <v>―</v>
      </c>
    </row>
    <row r="246" spans="1:34" ht="45" customHeight="1">
      <c r="A246" s="113">
        <f t="shared" si="29"/>
        <v>232</v>
      </c>
      <c r="B246" s="114" t="str">
        <f>IF(基本情報入力シート!B281="","",基本情報入力シート!B281)</f>
        <v/>
      </c>
      <c r="C246" s="115" t="str">
        <f>IF(基本情報入力シート!L281="","",基本情報入力シート!L281)</f>
        <v/>
      </c>
      <c r="D246" s="115" t="str">
        <f>IF(基本情報入力シート!Q281="","",基本情報入力シート!Q281)</f>
        <v/>
      </c>
      <c r="E246" s="115" t="str">
        <f>IF(基本情報入力シート!V281="","",基本情報入力シート!V281)</f>
        <v/>
      </c>
      <c r="F246" s="115" t="str">
        <f>IF(基本情報入力シート!W281="","",基本情報入力シート!W281)</f>
        <v/>
      </c>
      <c r="G246" s="115" t="str">
        <f>IF(基本情報入力シート!Z281="","",基本情報入力シート!Z281)</f>
        <v/>
      </c>
      <c r="H246" s="211" t="str">
        <f>IF(基本情報入力シート!AD281="","",基本情報入力シート!AD281)</f>
        <v/>
      </c>
      <c r="I246" s="330" t="str">
        <f>IF(基本情報入力シート!AE281="","",基本情報入力シート!AE281)</f>
        <v/>
      </c>
      <c r="J246" s="427"/>
      <c r="K246" s="426"/>
      <c r="L246" s="426"/>
      <c r="M246" s="331" t="str">
        <f>IF(G246="", "", VLOOKUP(AF246,【参考】数式用!$AZ$3:$BA$6, 2, FALSE))</f>
        <v/>
      </c>
      <c r="N246" s="332" t="str">
        <f>IF(G246="","",VLOOKUP(G246,【参考】数式用!$A$4:$L$54,MATCH('別紙様式2-3（個表） '!M246,【参考】数式用!$J$3:$L$3,0)+9,FALSE))</f>
        <v/>
      </c>
      <c r="O246" s="429" t="s">
        <v>197</v>
      </c>
      <c r="P246" s="333" t="str">
        <f t="shared" si="28"/>
        <v>未入力あり</v>
      </c>
      <c r="Q246" s="253" t="str">
        <f>IFERROR(IF(P246="未入力あり","",ROUNDDOWN(ROUNDDOWN($H246*$I246,0)*VLOOKUP($G246,【参考】数式用!$A$4:$E$54,3, FALSE),0)),"")</f>
        <v/>
      </c>
      <c r="R246" s="253" t="str">
        <f>IF(AD246="×", 0,IF(P246="未入力あり","",ROUNDDOWN(ROUNDDOWN($H246*$I246,0)*VLOOKUP($G246,【参考】数式用!$A$4:$E$54,4,FALSE),0)))</f>
        <v/>
      </c>
      <c r="S246" s="334" t="str">
        <f>IF(AE246="×", 0,IF(P246="未入力あり","",ROUNDDOWN(ROUNDDOWN($H246*$I246,0)*VLOOKUP($G246,【参考】数式用!$A$4:$E$54,5, FALSE),0)))</f>
        <v/>
      </c>
      <c r="Z246" s="336" t="e">
        <f>IF(#REF!="○", F246, "")</f>
        <v>#REF!</v>
      </c>
      <c r="AA246" s="46" t="e">
        <f>VLOOKUP('別紙様式2-3（個表） '!$G246,【参考】数式用!$P$4:$Q$54,2, FALSE)</f>
        <v>#N/A</v>
      </c>
      <c r="AB246" s="46" t="e">
        <f>VLOOKUP('別紙様式2-3（個表） '!$G246,【参考】数式用!$P$4:$W$54,8, FALSE)</f>
        <v>#N/A</v>
      </c>
      <c r="AC246" s="46" t="e">
        <f>VLOOKUP('別紙様式2-3（個表） '!$G246,【参考】数式用!$P$4:$AD$54,15, FALSE)</f>
        <v>#N/A</v>
      </c>
      <c r="AD246" s="46" t="str">
        <f t="shared" si="30"/>
        <v/>
      </c>
      <c r="AE246" s="46" t="str">
        <f t="shared" si="31"/>
        <v/>
      </c>
      <c r="AF246" s="46" t="str">
        <f t="shared" si="32"/>
        <v/>
      </c>
      <c r="AG246" s="46" t="str">
        <f>IF(G246="", "", VLOOKUP(G246,【参考】数式用!$A$4:$M$54,13,FALSE))</f>
        <v/>
      </c>
      <c r="AH246" s="46" t="str">
        <f t="shared" si="33"/>
        <v>―</v>
      </c>
    </row>
    <row r="247" spans="1:34" ht="45" customHeight="1">
      <c r="A247" s="113">
        <f t="shared" si="29"/>
        <v>233</v>
      </c>
      <c r="B247" s="114" t="str">
        <f>IF(基本情報入力シート!B282="","",基本情報入力シート!B282)</f>
        <v/>
      </c>
      <c r="C247" s="115" t="str">
        <f>IF(基本情報入力シート!L282="","",基本情報入力シート!L282)</f>
        <v/>
      </c>
      <c r="D247" s="115" t="str">
        <f>IF(基本情報入力シート!Q282="","",基本情報入力シート!Q282)</f>
        <v/>
      </c>
      <c r="E247" s="115" t="str">
        <f>IF(基本情報入力シート!V282="","",基本情報入力シート!V282)</f>
        <v/>
      </c>
      <c r="F247" s="115" t="str">
        <f>IF(基本情報入力シート!W282="","",基本情報入力シート!W282)</f>
        <v/>
      </c>
      <c r="G247" s="115" t="str">
        <f>IF(基本情報入力シート!Z282="","",基本情報入力シート!Z282)</f>
        <v/>
      </c>
      <c r="H247" s="211" t="str">
        <f>IF(基本情報入力シート!AD282="","",基本情報入力シート!AD282)</f>
        <v/>
      </c>
      <c r="I247" s="330" t="str">
        <f>IF(基本情報入力シート!AE282="","",基本情報入力シート!AE282)</f>
        <v/>
      </c>
      <c r="J247" s="427"/>
      <c r="K247" s="428"/>
      <c r="L247" s="426"/>
      <c r="M247" s="331" t="str">
        <f>IF(G247="", "", VLOOKUP(AF247,【参考】数式用!$AZ$3:$BA$6, 2, FALSE))</f>
        <v/>
      </c>
      <c r="N247" s="332" t="str">
        <f>IF(G247="","",VLOOKUP(G247,【参考】数式用!$A$4:$L$54,MATCH('別紙様式2-3（個表） '!M247,【参考】数式用!$J$3:$L$3,0)+9,FALSE))</f>
        <v/>
      </c>
      <c r="O247" s="430" t="s">
        <v>197</v>
      </c>
      <c r="P247" s="333" t="str">
        <f t="shared" si="28"/>
        <v>未入力あり</v>
      </c>
      <c r="Q247" s="253" t="str">
        <f>IFERROR(IF(P247="未入力あり","",ROUNDDOWN(ROUNDDOWN($H247*$I247,0)*VLOOKUP($G247,【参考】数式用!$A$4:$E$54,3, FALSE),0)),"")</f>
        <v/>
      </c>
      <c r="R247" s="253" t="str">
        <f>IF(AD247="×", 0,IF(P247="未入力あり","",ROUNDDOWN(ROUNDDOWN($H247*$I247,0)*VLOOKUP($G247,【参考】数式用!$A$4:$E$54,4,FALSE),0)))</f>
        <v/>
      </c>
      <c r="S247" s="334" t="str">
        <f>IF(AE247="×", 0,IF(P247="未入力あり","",ROUNDDOWN(ROUNDDOWN($H247*$I247,0)*VLOOKUP($G247,【参考】数式用!$A$4:$E$54,5, FALSE),0)))</f>
        <v/>
      </c>
      <c r="Z247" s="336" t="e">
        <f>IF(#REF!="○", F247, "")</f>
        <v>#REF!</v>
      </c>
      <c r="AA247" s="46" t="e">
        <f>VLOOKUP('別紙様式2-3（個表） '!$G247,【参考】数式用!$P$4:$Q$54,2, FALSE)</f>
        <v>#N/A</v>
      </c>
      <c r="AB247" s="46" t="e">
        <f>VLOOKUP('別紙様式2-3（個表） '!$G247,【参考】数式用!$P$4:$W$54,8, FALSE)</f>
        <v>#N/A</v>
      </c>
      <c r="AC247" s="46" t="e">
        <f>VLOOKUP('別紙様式2-3（個表） '!$G247,【参考】数式用!$P$4:$AD$54,15, FALSE)</f>
        <v>#N/A</v>
      </c>
      <c r="AD247" s="46" t="str">
        <f t="shared" si="30"/>
        <v/>
      </c>
      <c r="AE247" s="46" t="str">
        <f t="shared" si="31"/>
        <v/>
      </c>
      <c r="AF247" s="46" t="str">
        <f t="shared" si="32"/>
        <v/>
      </c>
      <c r="AG247" s="46" t="str">
        <f>IF(G247="", "", VLOOKUP(G247,【参考】数式用!$A$4:$M$54,13,FALSE))</f>
        <v/>
      </c>
      <c r="AH247" s="46" t="str">
        <f t="shared" si="33"/>
        <v>―</v>
      </c>
    </row>
    <row r="248" spans="1:34" ht="45" customHeight="1">
      <c r="A248" s="113">
        <f t="shared" si="29"/>
        <v>234</v>
      </c>
      <c r="B248" s="114" t="str">
        <f>IF(基本情報入力シート!B283="","",基本情報入力シート!B283)</f>
        <v/>
      </c>
      <c r="C248" s="115" t="str">
        <f>IF(基本情報入力シート!L283="","",基本情報入力シート!L283)</f>
        <v/>
      </c>
      <c r="D248" s="115" t="str">
        <f>IF(基本情報入力シート!Q283="","",基本情報入力シート!Q283)</f>
        <v/>
      </c>
      <c r="E248" s="115" t="str">
        <f>IF(基本情報入力シート!V283="","",基本情報入力シート!V283)</f>
        <v/>
      </c>
      <c r="F248" s="115" t="str">
        <f>IF(基本情報入力シート!W283="","",基本情報入力シート!W283)</f>
        <v/>
      </c>
      <c r="G248" s="115" t="str">
        <f>IF(基本情報入力シート!Z283="","",基本情報入力シート!Z283)</f>
        <v/>
      </c>
      <c r="H248" s="211" t="str">
        <f>IF(基本情報入力シート!AD283="","",基本情報入力シート!AD283)</f>
        <v/>
      </c>
      <c r="I248" s="330" t="str">
        <f>IF(基本情報入力シート!AE283="","",基本情報入力シート!AE283)</f>
        <v/>
      </c>
      <c r="J248" s="427"/>
      <c r="K248" s="428"/>
      <c r="L248" s="426"/>
      <c r="M248" s="331" t="str">
        <f>IF(G248="", "", VLOOKUP(AF248,【参考】数式用!$AZ$3:$BA$6, 2, FALSE))</f>
        <v/>
      </c>
      <c r="N248" s="332" t="str">
        <f>IF(G248="","",VLOOKUP(G248,【参考】数式用!$A$4:$L$54,MATCH('別紙様式2-3（個表） '!M248,【参考】数式用!$J$3:$L$3,0)+9,FALSE))</f>
        <v/>
      </c>
      <c r="O248" s="430" t="s">
        <v>197</v>
      </c>
      <c r="P248" s="333" t="str">
        <f t="shared" si="28"/>
        <v>未入力あり</v>
      </c>
      <c r="Q248" s="253" t="str">
        <f>IFERROR(IF(P248="未入力あり","",ROUNDDOWN(ROUNDDOWN($H248*$I248,0)*VLOOKUP($G248,【参考】数式用!$A$4:$E$54,3, FALSE),0)),"")</f>
        <v/>
      </c>
      <c r="R248" s="253" t="str">
        <f>IF(AD248="×", 0,IF(P248="未入力あり","",ROUNDDOWN(ROUNDDOWN($H248*$I248,0)*VLOOKUP($G248,【参考】数式用!$A$4:$E$54,4,FALSE),0)))</f>
        <v/>
      </c>
      <c r="S248" s="334" t="str">
        <f>IF(AE248="×", 0,IF(P248="未入力あり","",ROUNDDOWN(ROUNDDOWN($H248*$I248,0)*VLOOKUP($G248,【参考】数式用!$A$4:$E$54,5, FALSE),0)))</f>
        <v/>
      </c>
      <c r="Z248" s="336" t="e">
        <f>IF(#REF!="○", F248, "")</f>
        <v>#REF!</v>
      </c>
      <c r="AA248" s="46" t="e">
        <f>VLOOKUP('別紙様式2-3（個表） '!$G248,【参考】数式用!$P$4:$Q$54,2, FALSE)</f>
        <v>#N/A</v>
      </c>
      <c r="AB248" s="46" t="e">
        <f>VLOOKUP('別紙様式2-3（個表） '!$G248,【参考】数式用!$P$4:$W$54,8, FALSE)</f>
        <v>#N/A</v>
      </c>
      <c r="AC248" s="46" t="e">
        <f>VLOOKUP('別紙様式2-3（個表） '!$G248,【参考】数式用!$P$4:$AD$54,15, FALSE)</f>
        <v>#N/A</v>
      </c>
      <c r="AD248" s="46" t="str">
        <f t="shared" si="30"/>
        <v/>
      </c>
      <c r="AE248" s="46" t="str">
        <f t="shared" si="31"/>
        <v/>
      </c>
      <c r="AF248" s="46" t="str">
        <f t="shared" si="32"/>
        <v/>
      </c>
      <c r="AG248" s="46" t="str">
        <f>IF(G248="", "", VLOOKUP(G248,【参考】数式用!$A$4:$M$54,13,FALSE))</f>
        <v/>
      </c>
      <c r="AH248" s="46" t="str">
        <f t="shared" si="33"/>
        <v>―</v>
      </c>
    </row>
    <row r="249" spans="1:34" ht="45" customHeight="1">
      <c r="A249" s="113">
        <f t="shared" si="29"/>
        <v>235</v>
      </c>
      <c r="B249" s="114" t="str">
        <f>IF(基本情報入力シート!B284="","",基本情報入力シート!B284)</f>
        <v/>
      </c>
      <c r="C249" s="115" t="str">
        <f>IF(基本情報入力シート!L284="","",基本情報入力シート!L284)</f>
        <v/>
      </c>
      <c r="D249" s="115" t="str">
        <f>IF(基本情報入力シート!Q284="","",基本情報入力シート!Q284)</f>
        <v/>
      </c>
      <c r="E249" s="115" t="str">
        <f>IF(基本情報入力シート!V284="","",基本情報入力シート!V284)</f>
        <v/>
      </c>
      <c r="F249" s="115" t="str">
        <f>IF(基本情報入力シート!W284="","",基本情報入力シート!W284)</f>
        <v/>
      </c>
      <c r="G249" s="115" t="str">
        <f>IF(基本情報入力シート!Z284="","",基本情報入力シート!Z284)</f>
        <v/>
      </c>
      <c r="H249" s="211" t="str">
        <f>IF(基本情報入力シート!AD284="","",基本情報入力シート!AD284)</f>
        <v/>
      </c>
      <c r="I249" s="330" t="str">
        <f>IF(基本情報入力シート!AE284="","",基本情報入力シート!AE284)</f>
        <v/>
      </c>
      <c r="J249" s="427"/>
      <c r="K249" s="426"/>
      <c r="L249" s="426"/>
      <c r="M249" s="331" t="str">
        <f>IF(G249="", "", VLOOKUP(AF249,【参考】数式用!$AZ$3:$BA$6, 2, FALSE))</f>
        <v/>
      </c>
      <c r="N249" s="332" t="str">
        <f>IF(G249="","",VLOOKUP(G249,【参考】数式用!$A$4:$L$54,MATCH('別紙様式2-3（個表） '!M249,【参考】数式用!$J$3:$L$3,0)+9,FALSE))</f>
        <v/>
      </c>
      <c r="O249" s="429" t="s">
        <v>197</v>
      </c>
      <c r="P249" s="333" t="str">
        <f t="shared" si="28"/>
        <v>未入力あり</v>
      </c>
      <c r="Q249" s="253" t="str">
        <f>IFERROR(IF(P249="未入力あり","",ROUNDDOWN(ROUNDDOWN($H249*$I249,0)*VLOOKUP($G249,【参考】数式用!$A$4:$E$54,3, FALSE),0)),"")</f>
        <v/>
      </c>
      <c r="R249" s="253" t="str">
        <f>IF(AD249="×", 0,IF(P249="未入力あり","",ROUNDDOWN(ROUNDDOWN($H249*$I249,0)*VLOOKUP($G249,【参考】数式用!$A$4:$E$54,4,FALSE),0)))</f>
        <v/>
      </c>
      <c r="S249" s="334" t="str">
        <f>IF(AE249="×", 0,IF(P249="未入力あり","",ROUNDDOWN(ROUNDDOWN($H249*$I249,0)*VLOOKUP($G249,【参考】数式用!$A$4:$E$54,5, FALSE),0)))</f>
        <v/>
      </c>
      <c r="Z249" s="336" t="e">
        <f>IF(#REF!="○", F249, "")</f>
        <v>#REF!</v>
      </c>
      <c r="AA249" s="46" t="e">
        <f>VLOOKUP('別紙様式2-3（個表） '!$G249,【参考】数式用!$P$4:$Q$54,2, FALSE)</f>
        <v>#N/A</v>
      </c>
      <c r="AB249" s="46" t="e">
        <f>VLOOKUP('別紙様式2-3（個表） '!$G249,【参考】数式用!$P$4:$W$54,8, FALSE)</f>
        <v>#N/A</v>
      </c>
      <c r="AC249" s="46" t="e">
        <f>VLOOKUP('別紙様式2-3（個表） '!$G249,【参考】数式用!$P$4:$AD$54,15, FALSE)</f>
        <v>#N/A</v>
      </c>
      <c r="AD249" s="46" t="str">
        <f t="shared" si="30"/>
        <v/>
      </c>
      <c r="AE249" s="46" t="str">
        <f t="shared" si="31"/>
        <v/>
      </c>
      <c r="AF249" s="46" t="str">
        <f t="shared" si="32"/>
        <v/>
      </c>
      <c r="AG249" s="46" t="str">
        <f>IF(G249="", "", VLOOKUP(G249,【参考】数式用!$A$4:$M$54,13,FALSE))</f>
        <v/>
      </c>
      <c r="AH249" s="46" t="str">
        <f t="shared" si="33"/>
        <v>―</v>
      </c>
    </row>
    <row r="250" spans="1:34" ht="45" customHeight="1">
      <c r="A250" s="113">
        <f t="shared" si="29"/>
        <v>236</v>
      </c>
      <c r="B250" s="114" t="str">
        <f>IF(基本情報入力シート!B285="","",基本情報入力シート!B285)</f>
        <v/>
      </c>
      <c r="C250" s="115" t="str">
        <f>IF(基本情報入力シート!L285="","",基本情報入力シート!L285)</f>
        <v/>
      </c>
      <c r="D250" s="115" t="str">
        <f>IF(基本情報入力シート!Q285="","",基本情報入力シート!Q285)</f>
        <v/>
      </c>
      <c r="E250" s="115" t="str">
        <f>IF(基本情報入力シート!V285="","",基本情報入力シート!V285)</f>
        <v/>
      </c>
      <c r="F250" s="115" t="str">
        <f>IF(基本情報入力シート!W285="","",基本情報入力シート!W285)</f>
        <v/>
      </c>
      <c r="G250" s="115" t="str">
        <f>IF(基本情報入力シート!Z285="","",基本情報入力シート!Z285)</f>
        <v/>
      </c>
      <c r="H250" s="211" t="str">
        <f>IF(基本情報入力シート!AD285="","",基本情報入力シート!AD285)</f>
        <v/>
      </c>
      <c r="I250" s="330" t="str">
        <f>IF(基本情報入力シート!AE285="","",基本情報入力シート!AE285)</f>
        <v/>
      </c>
      <c r="J250" s="427"/>
      <c r="K250" s="426"/>
      <c r="L250" s="426"/>
      <c r="M250" s="331" t="str">
        <f>IF(G250="", "", VLOOKUP(AF250,【参考】数式用!$AZ$3:$BA$6, 2, FALSE))</f>
        <v/>
      </c>
      <c r="N250" s="332" t="str">
        <f>IF(G250="","",VLOOKUP(G250,【参考】数式用!$A$4:$L$54,MATCH('別紙様式2-3（個表） '!M250,【参考】数式用!$J$3:$L$3,0)+9,FALSE))</f>
        <v/>
      </c>
      <c r="O250" s="430" t="s">
        <v>197</v>
      </c>
      <c r="P250" s="333" t="str">
        <f t="shared" si="28"/>
        <v>未入力あり</v>
      </c>
      <c r="Q250" s="253" t="str">
        <f>IFERROR(IF(P250="未入力あり","",ROUNDDOWN(ROUNDDOWN($H250*$I250,0)*VLOOKUP($G250,【参考】数式用!$A$4:$E$54,3, FALSE),0)),"")</f>
        <v/>
      </c>
      <c r="R250" s="253" t="str">
        <f>IF(AD250="×", 0,IF(P250="未入力あり","",ROUNDDOWN(ROUNDDOWN($H250*$I250,0)*VLOOKUP($G250,【参考】数式用!$A$4:$E$54,4,FALSE),0)))</f>
        <v/>
      </c>
      <c r="S250" s="334" t="str">
        <f>IF(AE250="×", 0,IF(P250="未入力あり","",ROUNDDOWN(ROUNDDOWN($H250*$I250,0)*VLOOKUP($G250,【参考】数式用!$A$4:$E$54,5, FALSE),0)))</f>
        <v/>
      </c>
      <c r="Z250" s="336" t="e">
        <f>IF(#REF!="○", F250, "")</f>
        <v>#REF!</v>
      </c>
      <c r="AA250" s="46" t="e">
        <f>VLOOKUP('別紙様式2-3（個表） '!$G250,【参考】数式用!$P$4:$Q$54,2, FALSE)</f>
        <v>#N/A</v>
      </c>
      <c r="AB250" s="46" t="e">
        <f>VLOOKUP('別紙様式2-3（個表） '!$G250,【参考】数式用!$P$4:$W$54,8, FALSE)</f>
        <v>#N/A</v>
      </c>
      <c r="AC250" s="46" t="e">
        <f>VLOOKUP('別紙様式2-3（個表） '!$G250,【参考】数式用!$P$4:$AD$54,15, FALSE)</f>
        <v>#N/A</v>
      </c>
      <c r="AD250" s="46" t="str">
        <f t="shared" si="30"/>
        <v/>
      </c>
      <c r="AE250" s="46" t="str">
        <f t="shared" si="31"/>
        <v/>
      </c>
      <c r="AF250" s="46" t="str">
        <f t="shared" si="32"/>
        <v/>
      </c>
      <c r="AG250" s="46" t="str">
        <f>IF(G250="", "", VLOOKUP(G250,【参考】数式用!$A$4:$M$54,13,FALSE))</f>
        <v/>
      </c>
      <c r="AH250" s="46" t="str">
        <f t="shared" si="33"/>
        <v>―</v>
      </c>
    </row>
    <row r="251" spans="1:34" ht="45" customHeight="1">
      <c r="A251" s="113">
        <f t="shared" si="29"/>
        <v>237</v>
      </c>
      <c r="B251" s="114" t="str">
        <f>IF(基本情報入力シート!B286="","",基本情報入力シート!B286)</f>
        <v/>
      </c>
      <c r="C251" s="115" t="str">
        <f>IF(基本情報入力シート!L286="","",基本情報入力シート!L286)</f>
        <v/>
      </c>
      <c r="D251" s="115" t="str">
        <f>IF(基本情報入力シート!Q286="","",基本情報入力シート!Q286)</f>
        <v/>
      </c>
      <c r="E251" s="115" t="str">
        <f>IF(基本情報入力シート!V286="","",基本情報入力シート!V286)</f>
        <v/>
      </c>
      <c r="F251" s="115" t="str">
        <f>IF(基本情報入力シート!W286="","",基本情報入力シート!W286)</f>
        <v/>
      </c>
      <c r="G251" s="115" t="str">
        <f>IF(基本情報入力シート!Z286="","",基本情報入力シート!Z286)</f>
        <v/>
      </c>
      <c r="H251" s="211" t="str">
        <f>IF(基本情報入力シート!AD286="","",基本情報入力シート!AD286)</f>
        <v/>
      </c>
      <c r="I251" s="330" t="str">
        <f>IF(基本情報入力シート!AE286="","",基本情報入力シート!AE286)</f>
        <v/>
      </c>
      <c r="J251" s="427"/>
      <c r="K251" s="426"/>
      <c r="L251" s="426"/>
      <c r="M251" s="331" t="str">
        <f>IF(G251="", "", VLOOKUP(AF251,【参考】数式用!$AZ$3:$BA$6, 2, FALSE))</f>
        <v/>
      </c>
      <c r="N251" s="332" t="str">
        <f>IF(G251="","",VLOOKUP(G251,【参考】数式用!$A$4:$L$54,MATCH('別紙様式2-3（個表） '!M251,【参考】数式用!$J$3:$L$3,0)+9,FALSE))</f>
        <v/>
      </c>
      <c r="O251" s="430" t="s">
        <v>197</v>
      </c>
      <c r="P251" s="333" t="str">
        <f t="shared" si="28"/>
        <v>未入力あり</v>
      </c>
      <c r="Q251" s="253" t="str">
        <f>IFERROR(IF(P251="未入力あり","",ROUNDDOWN(ROUNDDOWN($H251*$I251,0)*VLOOKUP($G251,【参考】数式用!$A$4:$E$54,3, FALSE),0)),"")</f>
        <v/>
      </c>
      <c r="R251" s="253" t="str">
        <f>IF(AD251="×", 0,IF(P251="未入力あり","",ROUNDDOWN(ROUNDDOWN($H251*$I251,0)*VLOOKUP($G251,【参考】数式用!$A$4:$E$54,4,FALSE),0)))</f>
        <v/>
      </c>
      <c r="S251" s="334" t="str">
        <f>IF(AE251="×", 0,IF(P251="未入力あり","",ROUNDDOWN(ROUNDDOWN($H251*$I251,0)*VLOOKUP($G251,【参考】数式用!$A$4:$E$54,5, FALSE),0)))</f>
        <v/>
      </c>
      <c r="Z251" s="336" t="e">
        <f>IF(#REF!="○", F251, "")</f>
        <v>#REF!</v>
      </c>
      <c r="AA251" s="46" t="e">
        <f>VLOOKUP('別紙様式2-3（個表） '!$G251,【参考】数式用!$P$4:$Q$54,2, FALSE)</f>
        <v>#N/A</v>
      </c>
      <c r="AB251" s="46" t="e">
        <f>VLOOKUP('別紙様式2-3（個表） '!$G251,【参考】数式用!$P$4:$W$54,8, FALSE)</f>
        <v>#N/A</v>
      </c>
      <c r="AC251" s="46" t="e">
        <f>VLOOKUP('別紙様式2-3（個表） '!$G251,【参考】数式用!$P$4:$AD$54,15, FALSE)</f>
        <v>#N/A</v>
      </c>
      <c r="AD251" s="46" t="str">
        <f t="shared" si="30"/>
        <v/>
      </c>
      <c r="AE251" s="46" t="str">
        <f t="shared" si="31"/>
        <v/>
      </c>
      <c r="AF251" s="46" t="str">
        <f t="shared" si="32"/>
        <v/>
      </c>
      <c r="AG251" s="46" t="str">
        <f>IF(G251="", "", VLOOKUP(G251,【参考】数式用!$A$4:$M$54,13,FALSE))</f>
        <v/>
      </c>
      <c r="AH251" s="46" t="str">
        <f t="shared" si="33"/>
        <v>―</v>
      </c>
    </row>
    <row r="252" spans="1:34" ht="45" customHeight="1">
      <c r="A252" s="113">
        <f t="shared" si="29"/>
        <v>238</v>
      </c>
      <c r="B252" s="114" t="str">
        <f>IF(基本情報入力シート!B287="","",基本情報入力シート!B287)</f>
        <v/>
      </c>
      <c r="C252" s="115" t="str">
        <f>IF(基本情報入力シート!L287="","",基本情報入力シート!L287)</f>
        <v/>
      </c>
      <c r="D252" s="115" t="str">
        <f>IF(基本情報入力シート!Q287="","",基本情報入力シート!Q287)</f>
        <v/>
      </c>
      <c r="E252" s="115" t="str">
        <f>IF(基本情報入力シート!V287="","",基本情報入力シート!V287)</f>
        <v/>
      </c>
      <c r="F252" s="115" t="str">
        <f>IF(基本情報入力シート!W287="","",基本情報入力シート!W287)</f>
        <v/>
      </c>
      <c r="G252" s="115" t="str">
        <f>IF(基本情報入力シート!Z287="","",基本情報入力シート!Z287)</f>
        <v/>
      </c>
      <c r="H252" s="211" t="str">
        <f>IF(基本情報入力シート!AD287="","",基本情報入力シート!AD287)</f>
        <v/>
      </c>
      <c r="I252" s="330" t="str">
        <f>IF(基本情報入力シート!AE287="","",基本情報入力シート!AE287)</f>
        <v/>
      </c>
      <c r="J252" s="427"/>
      <c r="K252" s="426"/>
      <c r="L252" s="426"/>
      <c r="M252" s="331" t="str">
        <f>IF(G252="", "", VLOOKUP(AF252,【参考】数式用!$AZ$3:$BA$6, 2, FALSE))</f>
        <v/>
      </c>
      <c r="N252" s="332" t="str">
        <f>IF(G252="","",VLOOKUP(G252,【参考】数式用!$A$4:$L$54,MATCH('別紙様式2-3（個表） '!M252,【参考】数式用!$J$3:$L$3,0)+9,FALSE))</f>
        <v/>
      </c>
      <c r="O252" s="429" t="s">
        <v>197</v>
      </c>
      <c r="P252" s="333" t="str">
        <f t="shared" si="28"/>
        <v>未入力あり</v>
      </c>
      <c r="Q252" s="253" t="str">
        <f>IFERROR(IF(P252="未入力あり","",ROUNDDOWN(ROUNDDOWN($H252*$I252,0)*VLOOKUP($G252,【参考】数式用!$A$4:$E$54,3, FALSE),0)),"")</f>
        <v/>
      </c>
      <c r="R252" s="253" t="str">
        <f>IF(AD252="×", 0,IF(P252="未入力あり","",ROUNDDOWN(ROUNDDOWN($H252*$I252,0)*VLOOKUP($G252,【参考】数式用!$A$4:$E$54,4,FALSE),0)))</f>
        <v/>
      </c>
      <c r="S252" s="334" t="str">
        <f>IF(AE252="×", 0,IF(P252="未入力あり","",ROUNDDOWN(ROUNDDOWN($H252*$I252,0)*VLOOKUP($G252,【参考】数式用!$A$4:$E$54,5, FALSE),0)))</f>
        <v/>
      </c>
      <c r="Z252" s="336" t="e">
        <f>IF(#REF!="○", F252, "")</f>
        <v>#REF!</v>
      </c>
      <c r="AA252" s="46" t="e">
        <f>VLOOKUP('別紙様式2-3（個表） '!$G252,【参考】数式用!$P$4:$Q$54,2, FALSE)</f>
        <v>#N/A</v>
      </c>
      <c r="AB252" s="46" t="e">
        <f>VLOOKUP('別紙様式2-3（個表） '!$G252,【参考】数式用!$P$4:$W$54,8, FALSE)</f>
        <v>#N/A</v>
      </c>
      <c r="AC252" s="46" t="e">
        <f>VLOOKUP('別紙様式2-3（個表） '!$G252,【参考】数式用!$P$4:$AD$54,15, FALSE)</f>
        <v>#N/A</v>
      </c>
      <c r="AD252" s="46" t="str">
        <f t="shared" si="30"/>
        <v/>
      </c>
      <c r="AE252" s="46" t="str">
        <f t="shared" si="31"/>
        <v/>
      </c>
      <c r="AF252" s="46" t="str">
        <f t="shared" si="32"/>
        <v/>
      </c>
      <c r="AG252" s="46" t="str">
        <f>IF(G252="", "", VLOOKUP(G252,【参考】数式用!$A$4:$M$54,13,FALSE))</f>
        <v/>
      </c>
      <c r="AH252" s="46" t="str">
        <f t="shared" si="33"/>
        <v>―</v>
      </c>
    </row>
    <row r="253" spans="1:34" ht="45" customHeight="1">
      <c r="A253" s="113">
        <f t="shared" si="29"/>
        <v>239</v>
      </c>
      <c r="B253" s="114" t="str">
        <f>IF(基本情報入力シート!B288="","",基本情報入力シート!B288)</f>
        <v/>
      </c>
      <c r="C253" s="115" t="str">
        <f>IF(基本情報入力シート!L288="","",基本情報入力シート!L288)</f>
        <v/>
      </c>
      <c r="D253" s="115" t="str">
        <f>IF(基本情報入力シート!Q288="","",基本情報入力シート!Q288)</f>
        <v/>
      </c>
      <c r="E253" s="115" t="str">
        <f>IF(基本情報入力シート!V288="","",基本情報入力シート!V288)</f>
        <v/>
      </c>
      <c r="F253" s="115" t="str">
        <f>IF(基本情報入力シート!W288="","",基本情報入力シート!W288)</f>
        <v/>
      </c>
      <c r="G253" s="115" t="str">
        <f>IF(基本情報入力シート!Z288="","",基本情報入力シート!Z288)</f>
        <v/>
      </c>
      <c r="H253" s="211" t="str">
        <f>IF(基本情報入力シート!AD288="","",基本情報入力シート!AD288)</f>
        <v/>
      </c>
      <c r="I253" s="330" t="str">
        <f>IF(基本情報入力シート!AE288="","",基本情報入力シート!AE288)</f>
        <v/>
      </c>
      <c r="J253" s="427"/>
      <c r="K253" s="426"/>
      <c r="L253" s="426"/>
      <c r="M253" s="331" t="str">
        <f>IF(G253="", "", VLOOKUP(AF253,【参考】数式用!$AZ$3:$BA$6, 2, FALSE))</f>
        <v/>
      </c>
      <c r="N253" s="332" t="str">
        <f>IF(G253="","",VLOOKUP(G253,【参考】数式用!$A$4:$L$54,MATCH('別紙様式2-3（個表） '!M253,【参考】数式用!$J$3:$L$3,0)+9,FALSE))</f>
        <v/>
      </c>
      <c r="O253" s="430" t="s">
        <v>197</v>
      </c>
      <c r="P253" s="333" t="str">
        <f t="shared" si="28"/>
        <v>未入力あり</v>
      </c>
      <c r="Q253" s="253" t="str">
        <f>IFERROR(IF(P253="未入力あり","",ROUNDDOWN(ROUNDDOWN($H253*$I253,0)*VLOOKUP($G253,【参考】数式用!$A$4:$E$54,3, FALSE),0)),"")</f>
        <v/>
      </c>
      <c r="R253" s="253" t="str">
        <f>IF(AD253="×", 0,IF(P253="未入力あり","",ROUNDDOWN(ROUNDDOWN($H253*$I253,0)*VLOOKUP($G253,【参考】数式用!$A$4:$E$54,4,FALSE),0)))</f>
        <v/>
      </c>
      <c r="S253" s="334" t="str">
        <f>IF(AE253="×", 0,IF(P253="未入力あり","",ROUNDDOWN(ROUNDDOWN($H253*$I253,0)*VLOOKUP($G253,【参考】数式用!$A$4:$E$54,5, FALSE),0)))</f>
        <v/>
      </c>
      <c r="Z253" s="336" t="e">
        <f>IF(#REF!="○", F253, "")</f>
        <v>#REF!</v>
      </c>
      <c r="AA253" s="46" t="e">
        <f>VLOOKUP('別紙様式2-3（個表） '!$G253,【参考】数式用!$P$4:$Q$54,2, FALSE)</f>
        <v>#N/A</v>
      </c>
      <c r="AB253" s="46" t="e">
        <f>VLOOKUP('別紙様式2-3（個表） '!$G253,【参考】数式用!$P$4:$W$54,8, FALSE)</f>
        <v>#N/A</v>
      </c>
      <c r="AC253" s="46" t="e">
        <f>VLOOKUP('別紙様式2-3（個表） '!$G253,【参考】数式用!$P$4:$AD$54,15, FALSE)</f>
        <v>#N/A</v>
      </c>
      <c r="AD253" s="46" t="str">
        <f t="shared" si="30"/>
        <v/>
      </c>
      <c r="AE253" s="46" t="str">
        <f t="shared" si="31"/>
        <v/>
      </c>
      <c r="AF253" s="46" t="str">
        <f t="shared" si="32"/>
        <v/>
      </c>
      <c r="AG253" s="46" t="str">
        <f>IF(G253="", "", VLOOKUP(G253,【参考】数式用!$A$4:$M$54,13,FALSE))</f>
        <v/>
      </c>
      <c r="AH253" s="46" t="str">
        <f t="shared" si="33"/>
        <v>―</v>
      </c>
    </row>
    <row r="254" spans="1:34" ht="45" customHeight="1">
      <c r="A254" s="113">
        <f t="shared" si="29"/>
        <v>240</v>
      </c>
      <c r="B254" s="114" t="str">
        <f>IF(基本情報入力シート!B289="","",基本情報入力シート!B289)</f>
        <v/>
      </c>
      <c r="C254" s="115" t="str">
        <f>IF(基本情報入力シート!L289="","",基本情報入力シート!L289)</f>
        <v/>
      </c>
      <c r="D254" s="115" t="str">
        <f>IF(基本情報入力シート!Q289="","",基本情報入力シート!Q289)</f>
        <v/>
      </c>
      <c r="E254" s="115" t="str">
        <f>IF(基本情報入力シート!V289="","",基本情報入力シート!V289)</f>
        <v/>
      </c>
      <c r="F254" s="115" t="str">
        <f>IF(基本情報入力シート!W289="","",基本情報入力シート!W289)</f>
        <v/>
      </c>
      <c r="G254" s="115" t="str">
        <f>IF(基本情報入力シート!Z289="","",基本情報入力シート!Z289)</f>
        <v/>
      </c>
      <c r="H254" s="211" t="str">
        <f>IF(基本情報入力シート!AD289="","",基本情報入力シート!AD289)</f>
        <v/>
      </c>
      <c r="I254" s="330" t="str">
        <f>IF(基本情報入力シート!AE289="","",基本情報入力シート!AE289)</f>
        <v/>
      </c>
      <c r="J254" s="427"/>
      <c r="K254" s="428"/>
      <c r="L254" s="426"/>
      <c r="M254" s="331" t="str">
        <f>IF(G254="", "", VLOOKUP(AF254,【参考】数式用!$AZ$3:$BA$6, 2, FALSE))</f>
        <v/>
      </c>
      <c r="N254" s="332" t="str">
        <f>IF(G254="","",VLOOKUP(G254,【参考】数式用!$A$4:$L$54,MATCH('別紙様式2-3（個表） '!M254,【参考】数式用!$J$3:$L$3,0)+9,FALSE))</f>
        <v/>
      </c>
      <c r="O254" s="430" t="s">
        <v>197</v>
      </c>
      <c r="P254" s="333" t="str">
        <f t="shared" si="28"/>
        <v>未入力あり</v>
      </c>
      <c r="Q254" s="253" t="str">
        <f>IFERROR(IF(P254="未入力あり","",ROUNDDOWN(ROUNDDOWN($H254*$I254,0)*VLOOKUP($G254,【参考】数式用!$A$4:$E$54,3, FALSE),0)),"")</f>
        <v/>
      </c>
      <c r="R254" s="253" t="str">
        <f>IF(AD254="×", 0,IF(P254="未入力あり","",ROUNDDOWN(ROUNDDOWN($H254*$I254,0)*VLOOKUP($G254,【参考】数式用!$A$4:$E$54,4,FALSE),0)))</f>
        <v/>
      </c>
      <c r="S254" s="334" t="str">
        <f>IF(AE254="×", 0,IF(P254="未入力あり","",ROUNDDOWN(ROUNDDOWN($H254*$I254,0)*VLOOKUP($G254,【参考】数式用!$A$4:$E$54,5, FALSE),0)))</f>
        <v/>
      </c>
      <c r="Z254" s="336" t="e">
        <f>IF(#REF!="○", F254, "")</f>
        <v>#REF!</v>
      </c>
      <c r="AA254" s="46" t="e">
        <f>VLOOKUP('別紙様式2-3（個表） '!$G254,【参考】数式用!$P$4:$Q$54,2, FALSE)</f>
        <v>#N/A</v>
      </c>
      <c r="AB254" s="46" t="e">
        <f>VLOOKUP('別紙様式2-3（個表） '!$G254,【参考】数式用!$P$4:$W$54,8, FALSE)</f>
        <v>#N/A</v>
      </c>
      <c r="AC254" s="46" t="e">
        <f>VLOOKUP('別紙様式2-3（個表） '!$G254,【参考】数式用!$P$4:$AD$54,15, FALSE)</f>
        <v>#N/A</v>
      </c>
      <c r="AD254" s="46" t="str">
        <f t="shared" si="30"/>
        <v/>
      </c>
      <c r="AE254" s="46" t="str">
        <f t="shared" si="31"/>
        <v/>
      </c>
      <c r="AF254" s="46" t="str">
        <f t="shared" si="32"/>
        <v/>
      </c>
      <c r="AG254" s="46" t="str">
        <f>IF(G254="", "", VLOOKUP(G254,【参考】数式用!$A$4:$M$54,13,FALSE))</f>
        <v/>
      </c>
      <c r="AH254" s="46" t="str">
        <f t="shared" si="33"/>
        <v>―</v>
      </c>
    </row>
    <row r="255" spans="1:34" ht="45" customHeight="1">
      <c r="A255" s="113">
        <f t="shared" si="29"/>
        <v>241</v>
      </c>
      <c r="B255" s="114" t="str">
        <f>IF(基本情報入力シート!B290="","",基本情報入力シート!B290)</f>
        <v/>
      </c>
      <c r="C255" s="115" t="str">
        <f>IF(基本情報入力シート!L290="","",基本情報入力シート!L290)</f>
        <v/>
      </c>
      <c r="D255" s="115" t="str">
        <f>IF(基本情報入力シート!Q290="","",基本情報入力シート!Q290)</f>
        <v/>
      </c>
      <c r="E255" s="115" t="str">
        <f>IF(基本情報入力シート!V290="","",基本情報入力シート!V290)</f>
        <v/>
      </c>
      <c r="F255" s="115" t="str">
        <f>IF(基本情報入力シート!W290="","",基本情報入力シート!W290)</f>
        <v/>
      </c>
      <c r="G255" s="115" t="str">
        <f>IF(基本情報入力シート!Z290="","",基本情報入力シート!Z290)</f>
        <v/>
      </c>
      <c r="H255" s="211" t="str">
        <f>IF(基本情報入力シート!AD290="","",基本情報入力シート!AD290)</f>
        <v/>
      </c>
      <c r="I255" s="330" t="str">
        <f>IF(基本情報入力シート!AE290="","",基本情報入力シート!AE290)</f>
        <v/>
      </c>
      <c r="J255" s="427"/>
      <c r="K255" s="428"/>
      <c r="L255" s="426"/>
      <c r="M255" s="331" t="str">
        <f>IF(G255="", "", VLOOKUP(AF255,【参考】数式用!$AZ$3:$BA$6, 2, FALSE))</f>
        <v/>
      </c>
      <c r="N255" s="332" t="str">
        <f>IF(G255="","",VLOOKUP(G255,【参考】数式用!$A$4:$L$54,MATCH('別紙様式2-3（個表） '!M255,【参考】数式用!$J$3:$L$3,0)+9,FALSE))</f>
        <v/>
      </c>
      <c r="O255" s="429" t="s">
        <v>197</v>
      </c>
      <c r="P255" s="333" t="str">
        <f t="shared" si="28"/>
        <v>未入力あり</v>
      </c>
      <c r="Q255" s="253" t="str">
        <f>IFERROR(IF(P255="未入力あり","",ROUNDDOWN(ROUNDDOWN($H255*$I255,0)*VLOOKUP($G255,【参考】数式用!$A$4:$E$54,3, FALSE),0)),"")</f>
        <v/>
      </c>
      <c r="R255" s="253" t="str">
        <f>IF(AD255="×", 0,IF(P255="未入力あり","",ROUNDDOWN(ROUNDDOWN($H255*$I255,0)*VLOOKUP($G255,【参考】数式用!$A$4:$E$54,4,FALSE),0)))</f>
        <v/>
      </c>
      <c r="S255" s="334" t="str">
        <f>IF(AE255="×", 0,IF(P255="未入力あり","",ROUNDDOWN(ROUNDDOWN($H255*$I255,0)*VLOOKUP($G255,【参考】数式用!$A$4:$E$54,5, FALSE),0)))</f>
        <v/>
      </c>
      <c r="Z255" s="336" t="e">
        <f>IF(#REF!="○", F255, "")</f>
        <v>#REF!</v>
      </c>
      <c r="AA255" s="46" t="e">
        <f>VLOOKUP('別紙様式2-3（個表） '!$G255,【参考】数式用!$P$4:$Q$54,2, FALSE)</f>
        <v>#N/A</v>
      </c>
      <c r="AB255" s="46" t="e">
        <f>VLOOKUP('別紙様式2-3（個表） '!$G255,【参考】数式用!$P$4:$W$54,8, FALSE)</f>
        <v>#N/A</v>
      </c>
      <c r="AC255" s="46" t="e">
        <f>VLOOKUP('別紙様式2-3（個表） '!$G255,【参考】数式用!$P$4:$AD$54,15, FALSE)</f>
        <v>#N/A</v>
      </c>
      <c r="AD255" s="46" t="str">
        <f t="shared" si="30"/>
        <v/>
      </c>
      <c r="AE255" s="46" t="str">
        <f t="shared" si="31"/>
        <v/>
      </c>
      <c r="AF255" s="46" t="str">
        <f t="shared" si="32"/>
        <v/>
      </c>
      <c r="AG255" s="46" t="str">
        <f>IF(G255="", "", VLOOKUP(G255,【参考】数式用!$A$4:$M$54,13,FALSE))</f>
        <v/>
      </c>
      <c r="AH255" s="46" t="str">
        <f t="shared" si="33"/>
        <v>―</v>
      </c>
    </row>
    <row r="256" spans="1:34" ht="45" customHeight="1">
      <c r="A256" s="113">
        <f t="shared" si="29"/>
        <v>242</v>
      </c>
      <c r="B256" s="114" t="str">
        <f>IF(基本情報入力シート!B291="","",基本情報入力シート!B291)</f>
        <v/>
      </c>
      <c r="C256" s="115" t="str">
        <f>IF(基本情報入力シート!L291="","",基本情報入力シート!L291)</f>
        <v/>
      </c>
      <c r="D256" s="115" t="str">
        <f>IF(基本情報入力シート!Q291="","",基本情報入力シート!Q291)</f>
        <v/>
      </c>
      <c r="E256" s="115" t="str">
        <f>IF(基本情報入力シート!V291="","",基本情報入力シート!V291)</f>
        <v/>
      </c>
      <c r="F256" s="115" t="str">
        <f>IF(基本情報入力シート!W291="","",基本情報入力シート!W291)</f>
        <v/>
      </c>
      <c r="G256" s="115" t="str">
        <f>IF(基本情報入力シート!Z291="","",基本情報入力シート!Z291)</f>
        <v/>
      </c>
      <c r="H256" s="211" t="str">
        <f>IF(基本情報入力シート!AD291="","",基本情報入力シート!AD291)</f>
        <v/>
      </c>
      <c r="I256" s="330" t="str">
        <f>IF(基本情報入力シート!AE291="","",基本情報入力シート!AE291)</f>
        <v/>
      </c>
      <c r="J256" s="427"/>
      <c r="K256" s="428"/>
      <c r="L256" s="426"/>
      <c r="M256" s="331" t="str">
        <f>IF(G256="", "", VLOOKUP(AF256,【参考】数式用!$AZ$3:$BA$6, 2, FALSE))</f>
        <v/>
      </c>
      <c r="N256" s="332" t="str">
        <f>IF(G256="","",VLOOKUP(G256,【参考】数式用!$A$4:$L$54,MATCH('別紙様式2-3（個表） '!M256,【参考】数式用!$J$3:$L$3,0)+9,FALSE))</f>
        <v/>
      </c>
      <c r="O256" s="430" t="s">
        <v>197</v>
      </c>
      <c r="P256" s="333" t="str">
        <f t="shared" si="28"/>
        <v>未入力あり</v>
      </c>
      <c r="Q256" s="253" t="str">
        <f>IFERROR(IF(P256="未入力あり","",ROUNDDOWN(ROUNDDOWN($H256*$I256,0)*VLOOKUP($G256,【参考】数式用!$A$4:$E$54,3, FALSE),0)),"")</f>
        <v/>
      </c>
      <c r="R256" s="253" t="str">
        <f>IF(AD256="×", 0,IF(P256="未入力あり","",ROUNDDOWN(ROUNDDOWN($H256*$I256,0)*VLOOKUP($G256,【参考】数式用!$A$4:$E$54,4,FALSE),0)))</f>
        <v/>
      </c>
      <c r="S256" s="334" t="str">
        <f>IF(AE256="×", 0,IF(P256="未入力あり","",ROUNDDOWN(ROUNDDOWN($H256*$I256,0)*VLOOKUP($G256,【参考】数式用!$A$4:$E$54,5, FALSE),0)))</f>
        <v/>
      </c>
      <c r="Z256" s="336" t="e">
        <f>IF(#REF!="○", F256, "")</f>
        <v>#REF!</v>
      </c>
      <c r="AA256" s="46" t="e">
        <f>VLOOKUP('別紙様式2-3（個表） '!$G256,【参考】数式用!$P$4:$Q$54,2, FALSE)</f>
        <v>#N/A</v>
      </c>
      <c r="AB256" s="46" t="e">
        <f>VLOOKUP('別紙様式2-3（個表） '!$G256,【参考】数式用!$P$4:$W$54,8, FALSE)</f>
        <v>#N/A</v>
      </c>
      <c r="AC256" s="46" t="e">
        <f>VLOOKUP('別紙様式2-3（個表） '!$G256,【参考】数式用!$P$4:$AD$54,15, FALSE)</f>
        <v>#N/A</v>
      </c>
      <c r="AD256" s="46" t="str">
        <f t="shared" si="30"/>
        <v/>
      </c>
      <c r="AE256" s="46" t="str">
        <f t="shared" si="31"/>
        <v/>
      </c>
      <c r="AF256" s="46" t="str">
        <f t="shared" si="32"/>
        <v/>
      </c>
      <c r="AG256" s="46" t="str">
        <f>IF(G256="", "", VLOOKUP(G256,【参考】数式用!$A$4:$M$54,13,FALSE))</f>
        <v/>
      </c>
      <c r="AH256" s="46" t="str">
        <f t="shared" si="33"/>
        <v>―</v>
      </c>
    </row>
    <row r="257" spans="1:34" ht="45" customHeight="1">
      <c r="A257" s="113">
        <f t="shared" si="29"/>
        <v>243</v>
      </c>
      <c r="B257" s="114" t="str">
        <f>IF(基本情報入力シート!B292="","",基本情報入力シート!B292)</f>
        <v/>
      </c>
      <c r="C257" s="115" t="str">
        <f>IF(基本情報入力シート!L292="","",基本情報入力シート!L292)</f>
        <v/>
      </c>
      <c r="D257" s="115" t="str">
        <f>IF(基本情報入力シート!Q292="","",基本情報入力シート!Q292)</f>
        <v/>
      </c>
      <c r="E257" s="115" t="str">
        <f>IF(基本情報入力シート!V292="","",基本情報入力シート!V292)</f>
        <v/>
      </c>
      <c r="F257" s="115" t="str">
        <f>IF(基本情報入力シート!W292="","",基本情報入力シート!W292)</f>
        <v/>
      </c>
      <c r="G257" s="115" t="str">
        <f>IF(基本情報入力シート!Z292="","",基本情報入力シート!Z292)</f>
        <v/>
      </c>
      <c r="H257" s="211" t="str">
        <f>IF(基本情報入力シート!AD292="","",基本情報入力シート!AD292)</f>
        <v/>
      </c>
      <c r="I257" s="330" t="str">
        <f>IF(基本情報入力シート!AE292="","",基本情報入力シート!AE292)</f>
        <v/>
      </c>
      <c r="J257" s="427"/>
      <c r="K257" s="428"/>
      <c r="L257" s="428"/>
      <c r="M257" s="331" t="str">
        <f>IF(G257="", "", VLOOKUP(AF257,【参考】数式用!$AZ$3:$BA$6, 2, FALSE))</f>
        <v/>
      </c>
      <c r="N257" s="332" t="str">
        <f>IF(G257="","",VLOOKUP(G257,【参考】数式用!$A$4:$L$54,MATCH('別紙様式2-3（個表） '!M257,【参考】数式用!$J$3:$L$3,0)+9,FALSE))</f>
        <v/>
      </c>
      <c r="O257" s="430" t="s">
        <v>197</v>
      </c>
      <c r="P257" s="333" t="str">
        <f t="shared" si="28"/>
        <v>未入力あり</v>
      </c>
      <c r="Q257" s="253" t="str">
        <f>IFERROR(IF(P257="未入力あり","",ROUNDDOWN(ROUNDDOWN($H257*$I257,0)*VLOOKUP($G257,【参考】数式用!$A$4:$E$54,3, FALSE),0)),"")</f>
        <v/>
      </c>
      <c r="R257" s="253" t="str">
        <f>IF(AD257="×", 0,IF(P257="未入力あり","",ROUNDDOWN(ROUNDDOWN($H257*$I257,0)*VLOOKUP($G257,【参考】数式用!$A$4:$E$54,4,FALSE),0)))</f>
        <v/>
      </c>
      <c r="S257" s="334" t="str">
        <f>IF(AE257="×", 0,IF(P257="未入力あり","",ROUNDDOWN(ROUNDDOWN($H257*$I257,0)*VLOOKUP($G257,【参考】数式用!$A$4:$E$54,5, FALSE),0)))</f>
        <v/>
      </c>
      <c r="Z257" s="336" t="e">
        <f>IF(#REF!="○", F257, "")</f>
        <v>#REF!</v>
      </c>
      <c r="AA257" s="46" t="e">
        <f>VLOOKUP('別紙様式2-3（個表） '!$G257,【参考】数式用!$P$4:$Q$54,2, FALSE)</f>
        <v>#N/A</v>
      </c>
      <c r="AB257" s="46" t="e">
        <f>VLOOKUP('別紙様式2-3（個表） '!$G257,【参考】数式用!$P$4:$W$54,8, FALSE)</f>
        <v>#N/A</v>
      </c>
      <c r="AC257" s="46" t="e">
        <f>VLOOKUP('別紙様式2-3（個表） '!$G257,【参考】数式用!$P$4:$AD$54,15, FALSE)</f>
        <v>#N/A</v>
      </c>
      <c r="AD257" s="46" t="str">
        <f t="shared" si="30"/>
        <v/>
      </c>
      <c r="AE257" s="46" t="str">
        <f t="shared" si="31"/>
        <v/>
      </c>
      <c r="AF257" s="46" t="str">
        <f t="shared" si="32"/>
        <v/>
      </c>
      <c r="AG257" s="46" t="str">
        <f>IF(G257="", "", VLOOKUP(G257,【参考】数式用!$A$4:$M$54,13,FALSE))</f>
        <v/>
      </c>
      <c r="AH257" s="46" t="str">
        <f t="shared" si="33"/>
        <v>―</v>
      </c>
    </row>
    <row r="258" spans="1:34" ht="45" customHeight="1">
      <c r="A258" s="113">
        <f t="shared" si="29"/>
        <v>244</v>
      </c>
      <c r="B258" s="114" t="str">
        <f>IF(基本情報入力シート!B293="","",基本情報入力シート!B293)</f>
        <v/>
      </c>
      <c r="C258" s="115" t="str">
        <f>IF(基本情報入力シート!L293="","",基本情報入力シート!L293)</f>
        <v/>
      </c>
      <c r="D258" s="115" t="str">
        <f>IF(基本情報入力シート!Q293="","",基本情報入力シート!Q293)</f>
        <v/>
      </c>
      <c r="E258" s="115" t="str">
        <f>IF(基本情報入力シート!V293="","",基本情報入力シート!V293)</f>
        <v/>
      </c>
      <c r="F258" s="115" t="str">
        <f>IF(基本情報入力シート!W293="","",基本情報入力シート!W293)</f>
        <v/>
      </c>
      <c r="G258" s="115" t="str">
        <f>IF(基本情報入力シート!Z293="","",基本情報入力シート!Z293)</f>
        <v/>
      </c>
      <c r="H258" s="211" t="str">
        <f>IF(基本情報入力シート!AD293="","",基本情報入力シート!AD293)</f>
        <v/>
      </c>
      <c r="I258" s="330" t="str">
        <f>IF(基本情報入力シート!AE293="","",基本情報入力シート!AE293)</f>
        <v/>
      </c>
      <c r="J258" s="427"/>
      <c r="K258" s="428"/>
      <c r="L258" s="428"/>
      <c r="M258" s="331" t="str">
        <f>IF(G258="", "", VLOOKUP(AF258,【参考】数式用!$AZ$3:$BA$6, 2, FALSE))</f>
        <v/>
      </c>
      <c r="N258" s="332" t="str">
        <f>IF(G258="","",VLOOKUP(G258,【参考】数式用!$A$4:$L$54,MATCH('別紙様式2-3（個表） '!M258,【参考】数式用!$J$3:$L$3,0)+9,FALSE))</f>
        <v/>
      </c>
      <c r="O258" s="429" t="s">
        <v>197</v>
      </c>
      <c r="P258" s="333" t="str">
        <f t="shared" si="28"/>
        <v>未入力あり</v>
      </c>
      <c r="Q258" s="253" t="str">
        <f>IFERROR(IF(P258="未入力あり","",ROUNDDOWN(ROUNDDOWN($H258*$I258,0)*VLOOKUP($G258,【参考】数式用!$A$4:$E$54,3, FALSE),0)),"")</f>
        <v/>
      </c>
      <c r="R258" s="253" t="str">
        <f>IF(AD258="×", 0,IF(P258="未入力あり","",ROUNDDOWN(ROUNDDOWN($H258*$I258,0)*VLOOKUP($G258,【参考】数式用!$A$4:$E$54,4,FALSE),0)))</f>
        <v/>
      </c>
      <c r="S258" s="334" t="str">
        <f>IF(AE258="×", 0,IF(P258="未入力あり","",ROUNDDOWN(ROUNDDOWN($H258*$I258,0)*VLOOKUP($G258,【参考】数式用!$A$4:$E$54,5, FALSE),0)))</f>
        <v/>
      </c>
      <c r="Z258" s="336" t="e">
        <f>IF(#REF!="○", F258, "")</f>
        <v>#REF!</v>
      </c>
      <c r="AA258" s="46" t="e">
        <f>VLOOKUP('別紙様式2-3（個表） '!$G258,【参考】数式用!$P$4:$Q$54,2, FALSE)</f>
        <v>#N/A</v>
      </c>
      <c r="AB258" s="46" t="e">
        <f>VLOOKUP('別紙様式2-3（個表） '!$G258,【参考】数式用!$P$4:$W$54,8, FALSE)</f>
        <v>#N/A</v>
      </c>
      <c r="AC258" s="46" t="e">
        <f>VLOOKUP('別紙様式2-3（個表） '!$G258,【参考】数式用!$P$4:$AD$54,15, FALSE)</f>
        <v>#N/A</v>
      </c>
      <c r="AD258" s="46" t="str">
        <f t="shared" si="30"/>
        <v/>
      </c>
      <c r="AE258" s="46" t="str">
        <f t="shared" si="31"/>
        <v/>
      </c>
      <c r="AF258" s="46" t="str">
        <f t="shared" si="32"/>
        <v/>
      </c>
      <c r="AG258" s="46" t="str">
        <f>IF(G258="", "", VLOOKUP(G258,【参考】数式用!$A$4:$M$54,13,FALSE))</f>
        <v/>
      </c>
      <c r="AH258" s="46" t="str">
        <f t="shared" si="33"/>
        <v>―</v>
      </c>
    </row>
    <row r="259" spans="1:34" ht="45" customHeight="1">
      <c r="A259" s="113">
        <f t="shared" si="29"/>
        <v>245</v>
      </c>
      <c r="B259" s="114" t="str">
        <f>IF(基本情報入力シート!B294="","",基本情報入力シート!B294)</f>
        <v/>
      </c>
      <c r="C259" s="115" t="str">
        <f>IF(基本情報入力シート!L294="","",基本情報入力シート!L294)</f>
        <v/>
      </c>
      <c r="D259" s="115" t="str">
        <f>IF(基本情報入力シート!Q294="","",基本情報入力シート!Q294)</f>
        <v/>
      </c>
      <c r="E259" s="115" t="str">
        <f>IF(基本情報入力シート!V294="","",基本情報入力シート!V294)</f>
        <v/>
      </c>
      <c r="F259" s="115" t="str">
        <f>IF(基本情報入力シート!W294="","",基本情報入力シート!W294)</f>
        <v/>
      </c>
      <c r="G259" s="115" t="str">
        <f>IF(基本情報入力シート!Z294="","",基本情報入力シート!Z294)</f>
        <v/>
      </c>
      <c r="H259" s="211" t="str">
        <f>IF(基本情報入力シート!AD294="","",基本情報入力シート!AD294)</f>
        <v/>
      </c>
      <c r="I259" s="330" t="str">
        <f>IF(基本情報入力シート!AE294="","",基本情報入力シート!AE294)</f>
        <v/>
      </c>
      <c r="J259" s="427"/>
      <c r="K259" s="428"/>
      <c r="L259" s="428"/>
      <c r="M259" s="331" t="str">
        <f>IF(G259="", "", VLOOKUP(AF259,【参考】数式用!$AZ$3:$BA$6, 2, FALSE))</f>
        <v/>
      </c>
      <c r="N259" s="332" t="str">
        <f>IF(G259="","",VLOOKUP(G259,【参考】数式用!$A$4:$L$54,MATCH('別紙様式2-3（個表） '!M259,【参考】数式用!$J$3:$L$3,0)+9,FALSE))</f>
        <v/>
      </c>
      <c r="O259" s="430" t="s">
        <v>197</v>
      </c>
      <c r="P259" s="333" t="str">
        <f t="shared" si="28"/>
        <v>未入力あり</v>
      </c>
      <c r="Q259" s="253" t="str">
        <f>IFERROR(IF(P259="未入力あり","",ROUNDDOWN(ROUNDDOWN($H259*$I259,0)*VLOOKUP($G259,【参考】数式用!$A$4:$E$54,3, FALSE),0)),"")</f>
        <v/>
      </c>
      <c r="R259" s="253" t="str">
        <f>IF(AD259="×", 0,IF(P259="未入力あり","",ROUNDDOWN(ROUNDDOWN($H259*$I259,0)*VLOOKUP($G259,【参考】数式用!$A$4:$E$54,4,FALSE),0)))</f>
        <v/>
      </c>
      <c r="S259" s="334" t="str">
        <f>IF(AE259="×", 0,IF(P259="未入力あり","",ROUNDDOWN(ROUNDDOWN($H259*$I259,0)*VLOOKUP($G259,【参考】数式用!$A$4:$E$54,5, FALSE),0)))</f>
        <v/>
      </c>
      <c r="Z259" s="336" t="e">
        <f>IF(#REF!="○", F259, "")</f>
        <v>#REF!</v>
      </c>
      <c r="AA259" s="46" t="e">
        <f>VLOOKUP('別紙様式2-3（個表） '!$G259,【参考】数式用!$P$4:$Q$54,2, FALSE)</f>
        <v>#N/A</v>
      </c>
      <c r="AB259" s="46" t="e">
        <f>VLOOKUP('別紙様式2-3（個表） '!$G259,【参考】数式用!$P$4:$W$54,8, FALSE)</f>
        <v>#N/A</v>
      </c>
      <c r="AC259" s="46" t="e">
        <f>VLOOKUP('別紙様式2-3（個表） '!$G259,【参考】数式用!$P$4:$AD$54,15, FALSE)</f>
        <v>#N/A</v>
      </c>
      <c r="AD259" s="46" t="str">
        <f t="shared" si="30"/>
        <v/>
      </c>
      <c r="AE259" s="46" t="str">
        <f t="shared" si="31"/>
        <v/>
      </c>
      <c r="AF259" s="46" t="str">
        <f t="shared" si="32"/>
        <v/>
      </c>
      <c r="AG259" s="46" t="str">
        <f>IF(G259="", "", VLOOKUP(G259,【参考】数式用!$A$4:$M$54,13,FALSE))</f>
        <v/>
      </c>
      <c r="AH259" s="46" t="str">
        <f t="shared" si="33"/>
        <v>―</v>
      </c>
    </row>
    <row r="260" spans="1:34" ht="45" customHeight="1">
      <c r="A260" s="113">
        <f t="shared" si="29"/>
        <v>246</v>
      </c>
      <c r="B260" s="114" t="str">
        <f>IF(基本情報入力シート!B295="","",基本情報入力シート!B295)</f>
        <v/>
      </c>
      <c r="C260" s="115" t="str">
        <f>IF(基本情報入力シート!L295="","",基本情報入力シート!L295)</f>
        <v/>
      </c>
      <c r="D260" s="115" t="str">
        <f>IF(基本情報入力シート!Q295="","",基本情報入力シート!Q295)</f>
        <v/>
      </c>
      <c r="E260" s="115" t="str">
        <f>IF(基本情報入力シート!V295="","",基本情報入力シート!V295)</f>
        <v/>
      </c>
      <c r="F260" s="115" t="str">
        <f>IF(基本情報入力シート!W295="","",基本情報入力シート!W295)</f>
        <v/>
      </c>
      <c r="G260" s="115" t="str">
        <f>IF(基本情報入力シート!Z295="","",基本情報入力シート!Z295)</f>
        <v/>
      </c>
      <c r="H260" s="211" t="str">
        <f>IF(基本情報入力シート!AD295="","",基本情報入力シート!AD295)</f>
        <v/>
      </c>
      <c r="I260" s="330" t="str">
        <f>IF(基本情報入力シート!AE295="","",基本情報入力シート!AE295)</f>
        <v/>
      </c>
      <c r="J260" s="427"/>
      <c r="K260" s="428"/>
      <c r="L260" s="428"/>
      <c r="M260" s="331" t="str">
        <f>IF(G260="", "", VLOOKUP(AF260,【参考】数式用!$AZ$3:$BA$6, 2, FALSE))</f>
        <v/>
      </c>
      <c r="N260" s="332" t="str">
        <f>IF(G260="","",VLOOKUP(G260,【参考】数式用!$A$4:$L$54,MATCH('別紙様式2-3（個表） '!M260,【参考】数式用!$J$3:$L$3,0)+9,FALSE))</f>
        <v/>
      </c>
      <c r="O260" s="430" t="s">
        <v>197</v>
      </c>
      <c r="P260" s="333" t="str">
        <f t="shared" si="28"/>
        <v>未入力あり</v>
      </c>
      <c r="Q260" s="253" t="str">
        <f>IFERROR(IF(P260="未入力あり","",ROUNDDOWN(ROUNDDOWN($H260*$I260,0)*VLOOKUP($G260,【参考】数式用!$A$4:$E$54,3, FALSE),0)),"")</f>
        <v/>
      </c>
      <c r="R260" s="253" t="str">
        <f>IF(AD260="×", 0,IF(P260="未入力あり","",ROUNDDOWN(ROUNDDOWN($H260*$I260,0)*VLOOKUP($G260,【参考】数式用!$A$4:$E$54,4,FALSE),0)))</f>
        <v/>
      </c>
      <c r="S260" s="334" t="str">
        <f>IF(AE260="×", 0,IF(P260="未入力あり","",ROUNDDOWN(ROUNDDOWN($H260*$I260,0)*VLOOKUP($G260,【参考】数式用!$A$4:$E$54,5, FALSE),0)))</f>
        <v/>
      </c>
      <c r="Z260" s="336" t="e">
        <f>IF(#REF!="○", F260, "")</f>
        <v>#REF!</v>
      </c>
      <c r="AA260" s="46" t="e">
        <f>VLOOKUP('別紙様式2-3（個表） '!$G260,【参考】数式用!$P$4:$Q$54,2, FALSE)</f>
        <v>#N/A</v>
      </c>
      <c r="AB260" s="46" t="e">
        <f>VLOOKUP('別紙様式2-3（個表） '!$G260,【参考】数式用!$P$4:$W$54,8, FALSE)</f>
        <v>#N/A</v>
      </c>
      <c r="AC260" s="46" t="e">
        <f>VLOOKUP('別紙様式2-3（個表） '!$G260,【参考】数式用!$P$4:$AD$54,15, FALSE)</f>
        <v>#N/A</v>
      </c>
      <c r="AD260" s="46" t="str">
        <f t="shared" si="30"/>
        <v/>
      </c>
      <c r="AE260" s="46" t="str">
        <f t="shared" si="31"/>
        <v/>
      </c>
      <c r="AF260" s="46" t="str">
        <f t="shared" si="32"/>
        <v/>
      </c>
      <c r="AG260" s="46" t="str">
        <f>IF(G260="", "", VLOOKUP(G260,【参考】数式用!$A$4:$M$54,13,FALSE))</f>
        <v/>
      </c>
      <c r="AH260" s="46" t="str">
        <f t="shared" si="33"/>
        <v>―</v>
      </c>
    </row>
    <row r="261" spans="1:34" ht="45" customHeight="1">
      <c r="A261" s="113">
        <f t="shared" si="29"/>
        <v>247</v>
      </c>
      <c r="B261" s="114" t="str">
        <f>IF(基本情報入力シート!B296="","",基本情報入力シート!B296)</f>
        <v/>
      </c>
      <c r="C261" s="115" t="str">
        <f>IF(基本情報入力シート!L296="","",基本情報入力シート!L296)</f>
        <v/>
      </c>
      <c r="D261" s="115" t="str">
        <f>IF(基本情報入力シート!Q296="","",基本情報入力シート!Q296)</f>
        <v/>
      </c>
      <c r="E261" s="115" t="str">
        <f>IF(基本情報入力シート!V296="","",基本情報入力シート!V296)</f>
        <v/>
      </c>
      <c r="F261" s="115" t="str">
        <f>IF(基本情報入力シート!W296="","",基本情報入力シート!W296)</f>
        <v/>
      </c>
      <c r="G261" s="115" t="str">
        <f>IF(基本情報入力シート!Z296="","",基本情報入力シート!Z296)</f>
        <v/>
      </c>
      <c r="H261" s="211" t="str">
        <f>IF(基本情報入力シート!AD296="","",基本情報入力シート!AD296)</f>
        <v/>
      </c>
      <c r="I261" s="330" t="str">
        <f>IF(基本情報入力シート!AE296="","",基本情報入力シート!AE296)</f>
        <v/>
      </c>
      <c r="J261" s="427"/>
      <c r="K261" s="428"/>
      <c r="L261" s="428"/>
      <c r="M261" s="331" t="str">
        <f>IF(G261="", "", VLOOKUP(AF261,【参考】数式用!$AZ$3:$BA$6, 2, FALSE))</f>
        <v/>
      </c>
      <c r="N261" s="332" t="str">
        <f>IF(G261="","",VLOOKUP(G261,【参考】数式用!$A$4:$L$54,MATCH('別紙様式2-3（個表） '!M261,【参考】数式用!$J$3:$L$3,0)+9,FALSE))</f>
        <v/>
      </c>
      <c r="O261" s="429" t="s">
        <v>197</v>
      </c>
      <c r="P261" s="333" t="str">
        <f t="shared" si="28"/>
        <v>未入力あり</v>
      </c>
      <c r="Q261" s="253" t="str">
        <f>IFERROR(IF(P261="未入力あり","",ROUNDDOWN(ROUNDDOWN($H261*$I261,0)*VLOOKUP($G261,【参考】数式用!$A$4:$E$54,3, FALSE),0)),"")</f>
        <v/>
      </c>
      <c r="R261" s="253" t="str">
        <f>IF(AD261="×", 0,IF(P261="未入力あり","",ROUNDDOWN(ROUNDDOWN($H261*$I261,0)*VLOOKUP($G261,【参考】数式用!$A$4:$E$54,4,FALSE),0)))</f>
        <v/>
      </c>
      <c r="S261" s="334" t="str">
        <f>IF(AE261="×", 0,IF(P261="未入力あり","",ROUNDDOWN(ROUNDDOWN($H261*$I261,0)*VLOOKUP($G261,【参考】数式用!$A$4:$E$54,5, FALSE),0)))</f>
        <v/>
      </c>
      <c r="Z261" s="336" t="e">
        <f>IF(#REF!="○", F261, "")</f>
        <v>#REF!</v>
      </c>
      <c r="AA261" s="46" t="e">
        <f>VLOOKUP('別紙様式2-3（個表） '!$G261,【参考】数式用!$P$4:$Q$54,2, FALSE)</f>
        <v>#N/A</v>
      </c>
      <c r="AB261" s="46" t="e">
        <f>VLOOKUP('別紙様式2-3（個表） '!$G261,【参考】数式用!$P$4:$W$54,8, FALSE)</f>
        <v>#N/A</v>
      </c>
      <c r="AC261" s="46" t="e">
        <f>VLOOKUP('別紙様式2-3（個表） '!$G261,【参考】数式用!$P$4:$AD$54,15, FALSE)</f>
        <v>#N/A</v>
      </c>
      <c r="AD261" s="46" t="str">
        <f t="shared" si="30"/>
        <v/>
      </c>
      <c r="AE261" s="46" t="str">
        <f t="shared" si="31"/>
        <v/>
      </c>
      <c r="AF261" s="46" t="str">
        <f t="shared" si="32"/>
        <v/>
      </c>
      <c r="AG261" s="46" t="str">
        <f>IF(G261="", "", VLOOKUP(G261,【参考】数式用!$A$4:$M$54,13,FALSE))</f>
        <v/>
      </c>
      <c r="AH261" s="46" t="str">
        <f t="shared" si="33"/>
        <v>―</v>
      </c>
    </row>
    <row r="262" spans="1:34" ht="45" customHeight="1">
      <c r="A262" s="113">
        <f t="shared" si="29"/>
        <v>248</v>
      </c>
      <c r="B262" s="114" t="str">
        <f>IF(基本情報入力シート!B297="","",基本情報入力シート!B297)</f>
        <v/>
      </c>
      <c r="C262" s="115" t="str">
        <f>IF(基本情報入力シート!L297="","",基本情報入力シート!L297)</f>
        <v/>
      </c>
      <c r="D262" s="115" t="str">
        <f>IF(基本情報入力シート!Q297="","",基本情報入力シート!Q297)</f>
        <v/>
      </c>
      <c r="E262" s="115" t="str">
        <f>IF(基本情報入力シート!V297="","",基本情報入力シート!V297)</f>
        <v/>
      </c>
      <c r="F262" s="115" t="str">
        <f>IF(基本情報入力シート!W297="","",基本情報入力シート!W297)</f>
        <v/>
      </c>
      <c r="G262" s="115" t="str">
        <f>IF(基本情報入力シート!Z297="","",基本情報入力シート!Z297)</f>
        <v/>
      </c>
      <c r="H262" s="211" t="str">
        <f>IF(基本情報入力シート!AD297="","",基本情報入力シート!AD297)</f>
        <v/>
      </c>
      <c r="I262" s="330" t="str">
        <f>IF(基本情報入力シート!AE297="","",基本情報入力シート!AE297)</f>
        <v/>
      </c>
      <c r="J262" s="427"/>
      <c r="K262" s="428"/>
      <c r="L262" s="428"/>
      <c r="M262" s="331" t="str">
        <f>IF(G262="", "", VLOOKUP(AF262,【参考】数式用!$AZ$3:$BA$6, 2, FALSE))</f>
        <v/>
      </c>
      <c r="N262" s="332" t="str">
        <f>IF(G262="","",VLOOKUP(G262,【参考】数式用!$A$4:$L$54,MATCH('別紙様式2-3（個表） '!M262,【参考】数式用!$J$3:$L$3,0)+9,FALSE))</f>
        <v/>
      </c>
      <c r="O262" s="430" t="s">
        <v>197</v>
      </c>
      <c r="P262" s="333" t="str">
        <f t="shared" si="28"/>
        <v>未入力あり</v>
      </c>
      <c r="Q262" s="253" t="str">
        <f>IFERROR(IF(P262="未入力あり","",ROUNDDOWN(ROUNDDOWN($H262*$I262,0)*VLOOKUP($G262,【参考】数式用!$A$4:$E$54,3, FALSE),0)),"")</f>
        <v/>
      </c>
      <c r="R262" s="253" t="str">
        <f>IF(AD262="×", 0,IF(P262="未入力あり","",ROUNDDOWN(ROUNDDOWN($H262*$I262,0)*VLOOKUP($G262,【参考】数式用!$A$4:$E$54,4,FALSE),0)))</f>
        <v/>
      </c>
      <c r="S262" s="334" t="str">
        <f>IF(AE262="×", 0,IF(P262="未入力あり","",ROUNDDOWN(ROUNDDOWN($H262*$I262,0)*VLOOKUP($G262,【参考】数式用!$A$4:$E$54,5, FALSE),0)))</f>
        <v/>
      </c>
      <c r="Z262" s="336" t="e">
        <f>IF(#REF!="○", F262, "")</f>
        <v>#REF!</v>
      </c>
      <c r="AA262" s="46" t="e">
        <f>VLOOKUP('別紙様式2-3（個表） '!$G262,【参考】数式用!$P$4:$Q$54,2, FALSE)</f>
        <v>#N/A</v>
      </c>
      <c r="AB262" s="46" t="e">
        <f>VLOOKUP('別紙様式2-3（個表） '!$G262,【参考】数式用!$P$4:$W$54,8, FALSE)</f>
        <v>#N/A</v>
      </c>
      <c r="AC262" s="46" t="e">
        <f>VLOOKUP('別紙様式2-3（個表） '!$G262,【参考】数式用!$P$4:$AD$54,15, FALSE)</f>
        <v>#N/A</v>
      </c>
      <c r="AD262" s="46" t="str">
        <f t="shared" si="30"/>
        <v/>
      </c>
      <c r="AE262" s="46" t="str">
        <f t="shared" si="31"/>
        <v/>
      </c>
      <c r="AF262" s="46" t="str">
        <f t="shared" si="32"/>
        <v/>
      </c>
      <c r="AG262" s="46" t="str">
        <f>IF(G262="", "", VLOOKUP(G262,【参考】数式用!$A$4:$M$54,13,FALSE))</f>
        <v/>
      </c>
      <c r="AH262" s="46" t="str">
        <f t="shared" si="33"/>
        <v>―</v>
      </c>
    </row>
    <row r="263" spans="1:34" ht="45" customHeight="1">
      <c r="A263" s="113">
        <f t="shared" si="29"/>
        <v>249</v>
      </c>
      <c r="B263" s="114" t="str">
        <f>IF(基本情報入力シート!B298="","",基本情報入力シート!B298)</f>
        <v/>
      </c>
      <c r="C263" s="115" t="str">
        <f>IF(基本情報入力シート!L298="","",基本情報入力シート!L298)</f>
        <v/>
      </c>
      <c r="D263" s="115" t="str">
        <f>IF(基本情報入力シート!Q298="","",基本情報入力シート!Q298)</f>
        <v/>
      </c>
      <c r="E263" s="115" t="str">
        <f>IF(基本情報入力シート!V298="","",基本情報入力シート!V298)</f>
        <v/>
      </c>
      <c r="F263" s="115" t="str">
        <f>IF(基本情報入力シート!W298="","",基本情報入力シート!W298)</f>
        <v/>
      </c>
      <c r="G263" s="115" t="str">
        <f>IF(基本情報入力シート!Z298="","",基本情報入力シート!Z298)</f>
        <v/>
      </c>
      <c r="H263" s="211" t="str">
        <f>IF(基本情報入力シート!AD298="","",基本情報入力シート!AD298)</f>
        <v/>
      </c>
      <c r="I263" s="330" t="str">
        <f>IF(基本情報入力シート!AE298="","",基本情報入力シート!AE298)</f>
        <v/>
      </c>
      <c r="J263" s="427"/>
      <c r="K263" s="428"/>
      <c r="L263" s="428"/>
      <c r="M263" s="331" t="str">
        <f>IF(G263="", "", VLOOKUP(AF263,【参考】数式用!$AZ$3:$BA$6, 2, FALSE))</f>
        <v/>
      </c>
      <c r="N263" s="332" t="str">
        <f>IF(G263="","",VLOOKUP(G263,【参考】数式用!$A$4:$L$54,MATCH('別紙様式2-3（個表） '!M263,【参考】数式用!$J$3:$L$3,0)+9,FALSE))</f>
        <v/>
      </c>
      <c r="O263" s="430" t="s">
        <v>197</v>
      </c>
      <c r="P263" s="333" t="str">
        <f t="shared" si="28"/>
        <v>未入力あり</v>
      </c>
      <c r="Q263" s="253" t="str">
        <f>IFERROR(IF(P263="未入力あり","",ROUNDDOWN(ROUNDDOWN($H263*$I263,0)*VLOOKUP($G263,【参考】数式用!$A$4:$E$54,3, FALSE),0)),"")</f>
        <v/>
      </c>
      <c r="R263" s="253" t="str">
        <f>IF(AD263="×", 0,IF(P263="未入力あり","",ROUNDDOWN(ROUNDDOWN($H263*$I263,0)*VLOOKUP($G263,【参考】数式用!$A$4:$E$54,4,FALSE),0)))</f>
        <v/>
      </c>
      <c r="S263" s="334" t="str">
        <f>IF(AE263="×", 0,IF(P263="未入力あり","",ROUNDDOWN(ROUNDDOWN($H263*$I263,0)*VLOOKUP($G263,【参考】数式用!$A$4:$E$54,5, FALSE),0)))</f>
        <v/>
      </c>
      <c r="Z263" s="336" t="e">
        <f>IF(#REF!="○", F263, "")</f>
        <v>#REF!</v>
      </c>
      <c r="AA263" s="46" t="e">
        <f>VLOOKUP('別紙様式2-3（個表） '!$G263,【参考】数式用!$P$4:$Q$54,2, FALSE)</f>
        <v>#N/A</v>
      </c>
      <c r="AB263" s="46" t="e">
        <f>VLOOKUP('別紙様式2-3（個表） '!$G263,【参考】数式用!$P$4:$W$54,8, FALSE)</f>
        <v>#N/A</v>
      </c>
      <c r="AC263" s="46" t="e">
        <f>VLOOKUP('別紙様式2-3（個表） '!$G263,【参考】数式用!$P$4:$AD$54,15, FALSE)</f>
        <v>#N/A</v>
      </c>
      <c r="AD263" s="46" t="str">
        <f t="shared" si="30"/>
        <v/>
      </c>
      <c r="AE263" s="46" t="str">
        <f t="shared" si="31"/>
        <v/>
      </c>
      <c r="AF263" s="46" t="str">
        <f t="shared" si="32"/>
        <v/>
      </c>
      <c r="AG263" s="46" t="str">
        <f>IF(G263="", "", VLOOKUP(G263,【参考】数式用!$A$4:$M$54,13,FALSE))</f>
        <v/>
      </c>
      <c r="AH263" s="46" t="str">
        <f t="shared" si="33"/>
        <v>―</v>
      </c>
    </row>
    <row r="264" spans="1:34" ht="45" customHeight="1">
      <c r="A264" s="113">
        <f t="shared" si="29"/>
        <v>250</v>
      </c>
      <c r="B264" s="114" t="str">
        <f>IF(基本情報入力シート!B299="","",基本情報入力シート!B299)</f>
        <v/>
      </c>
      <c r="C264" s="115" t="str">
        <f>IF(基本情報入力シート!L299="","",基本情報入力シート!L299)</f>
        <v/>
      </c>
      <c r="D264" s="115" t="str">
        <f>IF(基本情報入力シート!Q299="","",基本情報入力シート!Q299)</f>
        <v/>
      </c>
      <c r="E264" s="115" t="str">
        <f>IF(基本情報入力シート!V299="","",基本情報入力シート!V299)</f>
        <v/>
      </c>
      <c r="F264" s="115" t="str">
        <f>IF(基本情報入力シート!W299="","",基本情報入力シート!W299)</f>
        <v/>
      </c>
      <c r="G264" s="115" t="str">
        <f>IF(基本情報入力シート!Z299="","",基本情報入力シート!Z299)</f>
        <v/>
      </c>
      <c r="H264" s="211" t="str">
        <f>IF(基本情報入力シート!AD299="","",基本情報入力シート!AD299)</f>
        <v/>
      </c>
      <c r="I264" s="330" t="str">
        <f>IF(基本情報入力シート!AE299="","",基本情報入力シート!AE299)</f>
        <v/>
      </c>
      <c r="J264" s="427"/>
      <c r="K264" s="428"/>
      <c r="L264" s="426"/>
      <c r="M264" s="331" t="str">
        <f>IF(G264="", "", VLOOKUP(AF264,【参考】数式用!$AZ$3:$BA$6, 2, FALSE))</f>
        <v/>
      </c>
      <c r="N264" s="332" t="str">
        <f>IF(G264="","",VLOOKUP(G264,【参考】数式用!$A$4:$L$54,MATCH('別紙様式2-3（個表） '!M264,【参考】数式用!$J$3:$L$3,0)+9,FALSE))</f>
        <v/>
      </c>
      <c r="O264" s="429" t="s">
        <v>197</v>
      </c>
      <c r="P264" s="333" t="str">
        <f t="shared" si="28"/>
        <v>未入力あり</v>
      </c>
      <c r="Q264" s="253" t="str">
        <f>IFERROR(IF(P264="未入力あり","",ROUNDDOWN(ROUNDDOWN($H264*$I264,0)*VLOOKUP($G264,【参考】数式用!$A$4:$E$54,3, FALSE),0)),"")</f>
        <v/>
      </c>
      <c r="R264" s="253" t="str">
        <f>IF(AD264="×", 0,IF(P264="未入力あり","",ROUNDDOWN(ROUNDDOWN($H264*$I264,0)*VLOOKUP($G264,【参考】数式用!$A$4:$E$54,4,FALSE),0)))</f>
        <v/>
      </c>
      <c r="S264" s="334" t="str">
        <f>IF(AE264="×", 0,IF(P264="未入力あり","",ROUNDDOWN(ROUNDDOWN($H264*$I264,0)*VLOOKUP($G264,【参考】数式用!$A$4:$E$54,5, FALSE),0)))</f>
        <v/>
      </c>
      <c r="Z264" s="336" t="e">
        <f>IF(#REF!="○", F264, "")</f>
        <v>#REF!</v>
      </c>
      <c r="AA264" s="46" t="e">
        <f>VLOOKUP('別紙様式2-3（個表） '!$G264,【参考】数式用!$P$4:$Q$54,2, FALSE)</f>
        <v>#N/A</v>
      </c>
      <c r="AB264" s="46" t="e">
        <f>VLOOKUP('別紙様式2-3（個表） '!$G264,【参考】数式用!$P$4:$W$54,8, FALSE)</f>
        <v>#N/A</v>
      </c>
      <c r="AC264" s="46" t="e">
        <f>VLOOKUP('別紙様式2-3（個表） '!$G264,【参考】数式用!$P$4:$AD$54,15, FALSE)</f>
        <v>#N/A</v>
      </c>
      <c r="AD264" s="46" t="str">
        <f t="shared" si="30"/>
        <v/>
      </c>
      <c r="AE264" s="46" t="str">
        <f t="shared" si="31"/>
        <v/>
      </c>
      <c r="AF264" s="46" t="str">
        <f t="shared" si="32"/>
        <v/>
      </c>
      <c r="AG264" s="46" t="str">
        <f>IF(G264="", "", VLOOKUP(G264,【参考】数式用!$A$4:$M$54,13,FALSE))</f>
        <v/>
      </c>
      <c r="AH264" s="46" t="str">
        <f t="shared" si="33"/>
        <v>―</v>
      </c>
    </row>
    <row r="265" spans="1:34" ht="45" customHeight="1">
      <c r="A265" s="113">
        <f t="shared" si="29"/>
        <v>251</v>
      </c>
      <c r="B265" s="114" t="str">
        <f>IF(基本情報入力シート!B300="","",基本情報入力シート!B300)</f>
        <v/>
      </c>
      <c r="C265" s="115" t="str">
        <f>IF(基本情報入力シート!L300="","",基本情報入力シート!L300)</f>
        <v/>
      </c>
      <c r="D265" s="115" t="str">
        <f>IF(基本情報入力シート!Q300="","",基本情報入力シート!Q300)</f>
        <v/>
      </c>
      <c r="E265" s="115" t="str">
        <f>IF(基本情報入力シート!V300="","",基本情報入力シート!V300)</f>
        <v/>
      </c>
      <c r="F265" s="115" t="str">
        <f>IF(基本情報入力シート!W300="","",基本情報入力シート!W300)</f>
        <v/>
      </c>
      <c r="G265" s="115" t="str">
        <f>IF(基本情報入力シート!Z300="","",基本情報入力シート!Z300)</f>
        <v/>
      </c>
      <c r="H265" s="211" t="str">
        <f>IF(基本情報入力シート!AD300="","",基本情報入力シート!AD300)</f>
        <v/>
      </c>
      <c r="I265" s="330" t="str">
        <f>IF(基本情報入力シート!AE300="","",基本情報入力シート!AE300)</f>
        <v/>
      </c>
      <c r="J265" s="427"/>
      <c r="K265" s="428"/>
      <c r="L265" s="426"/>
      <c r="M265" s="331" t="str">
        <f>IF(G265="", "", VLOOKUP(AF265,【参考】数式用!$AZ$3:$BA$6, 2, FALSE))</f>
        <v/>
      </c>
      <c r="N265" s="332" t="str">
        <f>IF(G265="","",VLOOKUP(G265,【参考】数式用!$A$4:$L$54,MATCH('別紙様式2-3（個表） '!M265,【参考】数式用!$J$3:$L$3,0)+9,FALSE))</f>
        <v/>
      </c>
      <c r="O265" s="430" t="s">
        <v>197</v>
      </c>
      <c r="P265" s="333" t="str">
        <f t="shared" si="28"/>
        <v>未入力あり</v>
      </c>
      <c r="Q265" s="253" t="str">
        <f>IFERROR(IF(P265="未入力あり","",ROUNDDOWN(ROUNDDOWN($H265*$I265,0)*VLOOKUP($G265,【参考】数式用!$A$4:$E$54,3, FALSE),0)),"")</f>
        <v/>
      </c>
      <c r="R265" s="253" t="str">
        <f>IF(AD265="×", 0,IF(P265="未入力あり","",ROUNDDOWN(ROUNDDOWN($H265*$I265,0)*VLOOKUP($G265,【参考】数式用!$A$4:$E$54,4,FALSE),0)))</f>
        <v/>
      </c>
      <c r="S265" s="334" t="str">
        <f>IF(AE265="×", 0,IF(P265="未入力あり","",ROUNDDOWN(ROUNDDOWN($H265*$I265,0)*VLOOKUP($G265,【参考】数式用!$A$4:$E$54,5, FALSE),0)))</f>
        <v/>
      </c>
      <c r="Z265" s="336" t="e">
        <f>IF(#REF!="○", F265, "")</f>
        <v>#REF!</v>
      </c>
      <c r="AA265" s="46" t="e">
        <f>VLOOKUP('別紙様式2-3（個表） '!$G265,【参考】数式用!$P$4:$Q$54,2, FALSE)</f>
        <v>#N/A</v>
      </c>
      <c r="AB265" s="46" t="e">
        <f>VLOOKUP('別紙様式2-3（個表） '!$G265,【参考】数式用!$P$4:$W$54,8, FALSE)</f>
        <v>#N/A</v>
      </c>
      <c r="AC265" s="46" t="e">
        <f>VLOOKUP('別紙様式2-3（個表） '!$G265,【参考】数式用!$P$4:$AD$54,15, FALSE)</f>
        <v>#N/A</v>
      </c>
      <c r="AD265" s="46" t="str">
        <f t="shared" si="30"/>
        <v/>
      </c>
      <c r="AE265" s="46" t="str">
        <f t="shared" si="31"/>
        <v/>
      </c>
      <c r="AF265" s="46" t="str">
        <f t="shared" si="32"/>
        <v/>
      </c>
      <c r="AG265" s="46" t="str">
        <f>IF(G265="", "", VLOOKUP(G265,【参考】数式用!$A$4:$M$54,13,FALSE))</f>
        <v/>
      </c>
      <c r="AH265" s="46" t="str">
        <f t="shared" si="33"/>
        <v>―</v>
      </c>
    </row>
    <row r="266" spans="1:34" ht="45" customHeight="1">
      <c r="A266" s="113">
        <f t="shared" si="29"/>
        <v>252</v>
      </c>
      <c r="B266" s="114" t="str">
        <f>IF(基本情報入力シート!B301="","",基本情報入力シート!B301)</f>
        <v/>
      </c>
      <c r="C266" s="115" t="str">
        <f>IF(基本情報入力シート!L301="","",基本情報入力シート!L301)</f>
        <v/>
      </c>
      <c r="D266" s="115" t="str">
        <f>IF(基本情報入力シート!Q301="","",基本情報入力シート!Q301)</f>
        <v/>
      </c>
      <c r="E266" s="115" t="str">
        <f>IF(基本情報入力シート!V301="","",基本情報入力シート!V301)</f>
        <v/>
      </c>
      <c r="F266" s="115" t="str">
        <f>IF(基本情報入力シート!W301="","",基本情報入力シート!W301)</f>
        <v/>
      </c>
      <c r="G266" s="115" t="str">
        <f>IF(基本情報入力シート!Z301="","",基本情報入力シート!Z301)</f>
        <v/>
      </c>
      <c r="H266" s="211" t="str">
        <f>IF(基本情報入力シート!AD301="","",基本情報入力シート!AD301)</f>
        <v/>
      </c>
      <c r="I266" s="330" t="str">
        <f>IF(基本情報入力シート!AE301="","",基本情報入力シート!AE301)</f>
        <v/>
      </c>
      <c r="J266" s="427"/>
      <c r="K266" s="428"/>
      <c r="L266" s="426"/>
      <c r="M266" s="331" t="str">
        <f>IF(G266="", "", VLOOKUP(AF266,【参考】数式用!$AZ$3:$BA$6, 2, FALSE))</f>
        <v/>
      </c>
      <c r="N266" s="332" t="str">
        <f>IF(G266="","",VLOOKUP(G266,【参考】数式用!$A$4:$L$54,MATCH('別紙様式2-3（個表） '!M266,【参考】数式用!$J$3:$L$3,0)+9,FALSE))</f>
        <v/>
      </c>
      <c r="O266" s="429" t="s">
        <v>197</v>
      </c>
      <c r="P266" s="333" t="str">
        <f t="shared" si="28"/>
        <v>未入力あり</v>
      </c>
      <c r="Q266" s="253" t="str">
        <f>IFERROR(IF(P266="未入力あり","",ROUNDDOWN(ROUNDDOWN($H266*$I266,0)*VLOOKUP($G266,【参考】数式用!$A$4:$E$54,3, FALSE),0)),"")</f>
        <v/>
      </c>
      <c r="R266" s="253" t="str">
        <f>IF(AD266="×", 0,IF(P266="未入力あり","",ROUNDDOWN(ROUNDDOWN($H266*$I266,0)*VLOOKUP($G266,【参考】数式用!$A$4:$E$54,4,FALSE),0)))</f>
        <v/>
      </c>
      <c r="S266" s="334" t="str">
        <f>IF(AE266="×", 0,IF(P266="未入力あり","",ROUNDDOWN(ROUNDDOWN($H266*$I266,0)*VLOOKUP($G266,【参考】数式用!$A$4:$E$54,5, FALSE),0)))</f>
        <v/>
      </c>
      <c r="Z266" s="336" t="e">
        <f>IF(#REF!="○", F266, "")</f>
        <v>#REF!</v>
      </c>
      <c r="AA266" s="46" t="e">
        <f>VLOOKUP('別紙様式2-3（個表） '!$G266,【参考】数式用!$P$4:$Q$54,2, FALSE)</f>
        <v>#N/A</v>
      </c>
      <c r="AB266" s="46" t="e">
        <f>VLOOKUP('別紙様式2-3（個表） '!$G266,【参考】数式用!$P$4:$W$54,8, FALSE)</f>
        <v>#N/A</v>
      </c>
      <c r="AC266" s="46" t="e">
        <f>VLOOKUP('別紙様式2-3（個表） '!$G266,【参考】数式用!$P$4:$AD$54,15, FALSE)</f>
        <v>#N/A</v>
      </c>
      <c r="AD266" s="46" t="str">
        <f t="shared" si="30"/>
        <v/>
      </c>
      <c r="AE266" s="46" t="str">
        <f t="shared" si="31"/>
        <v/>
      </c>
      <c r="AF266" s="46" t="str">
        <f t="shared" si="32"/>
        <v/>
      </c>
      <c r="AG266" s="46" t="str">
        <f>IF(G266="", "", VLOOKUP(G266,【参考】数式用!$A$4:$M$54,13,FALSE))</f>
        <v/>
      </c>
      <c r="AH266" s="46" t="str">
        <f t="shared" si="33"/>
        <v>―</v>
      </c>
    </row>
    <row r="267" spans="1:34" ht="45" customHeight="1">
      <c r="A267" s="113">
        <f t="shared" si="29"/>
        <v>253</v>
      </c>
      <c r="B267" s="114" t="str">
        <f>IF(基本情報入力シート!B302="","",基本情報入力シート!B302)</f>
        <v/>
      </c>
      <c r="C267" s="115" t="str">
        <f>IF(基本情報入力シート!L302="","",基本情報入力シート!L302)</f>
        <v/>
      </c>
      <c r="D267" s="115" t="str">
        <f>IF(基本情報入力シート!Q302="","",基本情報入力シート!Q302)</f>
        <v/>
      </c>
      <c r="E267" s="115" t="str">
        <f>IF(基本情報入力シート!V302="","",基本情報入力シート!V302)</f>
        <v/>
      </c>
      <c r="F267" s="115" t="str">
        <f>IF(基本情報入力シート!W302="","",基本情報入力シート!W302)</f>
        <v/>
      </c>
      <c r="G267" s="115" t="str">
        <f>IF(基本情報入力シート!Z302="","",基本情報入力シート!Z302)</f>
        <v/>
      </c>
      <c r="H267" s="211" t="str">
        <f>IF(基本情報入力シート!AD302="","",基本情報入力シート!AD302)</f>
        <v/>
      </c>
      <c r="I267" s="330" t="str">
        <f>IF(基本情報入力シート!AE302="","",基本情報入力シート!AE302)</f>
        <v/>
      </c>
      <c r="J267" s="427"/>
      <c r="K267" s="428"/>
      <c r="L267" s="426"/>
      <c r="M267" s="331" t="str">
        <f>IF(G267="", "", VLOOKUP(AF267,【参考】数式用!$AZ$3:$BA$6, 2, FALSE))</f>
        <v/>
      </c>
      <c r="N267" s="332" t="str">
        <f>IF(G267="","",VLOOKUP(G267,【参考】数式用!$A$4:$L$54,MATCH('別紙様式2-3（個表） '!M267,【参考】数式用!$J$3:$L$3,0)+9,FALSE))</f>
        <v/>
      </c>
      <c r="O267" s="430" t="s">
        <v>197</v>
      </c>
      <c r="P267" s="333" t="str">
        <f t="shared" si="28"/>
        <v>未入力あり</v>
      </c>
      <c r="Q267" s="253" t="str">
        <f>IFERROR(IF(P267="未入力あり","",ROUNDDOWN(ROUNDDOWN($H267*$I267,0)*VLOOKUP($G267,【参考】数式用!$A$4:$E$54,3, FALSE),0)),"")</f>
        <v/>
      </c>
      <c r="R267" s="253" t="str">
        <f>IF(AD267="×", 0,IF(P267="未入力あり","",ROUNDDOWN(ROUNDDOWN($H267*$I267,0)*VLOOKUP($G267,【参考】数式用!$A$4:$E$54,4,FALSE),0)))</f>
        <v/>
      </c>
      <c r="S267" s="334" t="str">
        <f>IF(AE267="×", 0,IF(P267="未入力あり","",ROUNDDOWN(ROUNDDOWN($H267*$I267,0)*VLOOKUP($G267,【参考】数式用!$A$4:$E$54,5, FALSE),0)))</f>
        <v/>
      </c>
      <c r="Z267" s="336" t="e">
        <f>IF(#REF!="○", F267, "")</f>
        <v>#REF!</v>
      </c>
      <c r="AA267" s="46" t="e">
        <f>VLOOKUP('別紙様式2-3（個表） '!$G267,【参考】数式用!$P$4:$Q$54,2, FALSE)</f>
        <v>#N/A</v>
      </c>
      <c r="AB267" s="46" t="e">
        <f>VLOOKUP('別紙様式2-3（個表） '!$G267,【参考】数式用!$P$4:$W$54,8, FALSE)</f>
        <v>#N/A</v>
      </c>
      <c r="AC267" s="46" t="e">
        <f>VLOOKUP('別紙様式2-3（個表） '!$G267,【参考】数式用!$P$4:$AD$54,15, FALSE)</f>
        <v>#N/A</v>
      </c>
      <c r="AD267" s="46" t="str">
        <f t="shared" si="30"/>
        <v/>
      </c>
      <c r="AE267" s="46" t="str">
        <f t="shared" si="31"/>
        <v/>
      </c>
      <c r="AF267" s="46" t="str">
        <f t="shared" si="32"/>
        <v/>
      </c>
      <c r="AG267" s="46" t="str">
        <f>IF(G267="", "", VLOOKUP(G267,【参考】数式用!$A$4:$M$54,13,FALSE))</f>
        <v/>
      </c>
      <c r="AH267" s="46" t="str">
        <f t="shared" si="33"/>
        <v>―</v>
      </c>
    </row>
    <row r="268" spans="1:34" ht="45" customHeight="1">
      <c r="A268" s="113">
        <f t="shared" si="29"/>
        <v>254</v>
      </c>
      <c r="B268" s="114" t="str">
        <f>IF(基本情報入力シート!B303="","",基本情報入力シート!B303)</f>
        <v/>
      </c>
      <c r="C268" s="115" t="str">
        <f>IF(基本情報入力シート!L303="","",基本情報入力シート!L303)</f>
        <v/>
      </c>
      <c r="D268" s="115" t="str">
        <f>IF(基本情報入力シート!Q303="","",基本情報入力シート!Q303)</f>
        <v/>
      </c>
      <c r="E268" s="115" t="str">
        <f>IF(基本情報入力シート!V303="","",基本情報入力シート!V303)</f>
        <v/>
      </c>
      <c r="F268" s="115" t="str">
        <f>IF(基本情報入力シート!W303="","",基本情報入力シート!W303)</f>
        <v/>
      </c>
      <c r="G268" s="115" t="str">
        <f>IF(基本情報入力シート!Z303="","",基本情報入力シート!Z303)</f>
        <v/>
      </c>
      <c r="H268" s="211" t="str">
        <f>IF(基本情報入力シート!AD303="","",基本情報入力シート!AD303)</f>
        <v/>
      </c>
      <c r="I268" s="330" t="str">
        <f>IF(基本情報入力シート!AE303="","",基本情報入力シート!AE303)</f>
        <v/>
      </c>
      <c r="J268" s="427"/>
      <c r="K268" s="428"/>
      <c r="L268" s="426"/>
      <c r="M268" s="331" t="str">
        <f>IF(G268="", "", VLOOKUP(AF268,【参考】数式用!$AZ$3:$BA$6, 2, FALSE))</f>
        <v/>
      </c>
      <c r="N268" s="332" t="str">
        <f>IF(G268="","",VLOOKUP(G268,【参考】数式用!$A$4:$L$54,MATCH('別紙様式2-3（個表） '!M268,【参考】数式用!$J$3:$L$3,0)+9,FALSE))</f>
        <v/>
      </c>
      <c r="O268" s="430" t="s">
        <v>197</v>
      </c>
      <c r="P268" s="333" t="str">
        <f t="shared" si="28"/>
        <v>未入力あり</v>
      </c>
      <c r="Q268" s="253" t="str">
        <f>IFERROR(IF(P268="未入力あり","",ROUNDDOWN(ROUNDDOWN($H268*$I268,0)*VLOOKUP($G268,【参考】数式用!$A$4:$E$54,3, FALSE),0)),"")</f>
        <v/>
      </c>
      <c r="R268" s="253" t="str">
        <f>IF(AD268="×", 0,IF(P268="未入力あり","",ROUNDDOWN(ROUNDDOWN($H268*$I268,0)*VLOOKUP($G268,【参考】数式用!$A$4:$E$54,4,FALSE),0)))</f>
        <v/>
      </c>
      <c r="S268" s="334" t="str">
        <f>IF(AE268="×", 0,IF(P268="未入力あり","",ROUNDDOWN(ROUNDDOWN($H268*$I268,0)*VLOOKUP($G268,【参考】数式用!$A$4:$E$54,5, FALSE),0)))</f>
        <v/>
      </c>
      <c r="Z268" s="336" t="e">
        <f>IF(#REF!="○", F268, "")</f>
        <v>#REF!</v>
      </c>
      <c r="AA268" s="46" t="e">
        <f>VLOOKUP('別紙様式2-3（個表） '!$G268,【参考】数式用!$P$4:$Q$54,2, FALSE)</f>
        <v>#N/A</v>
      </c>
      <c r="AB268" s="46" t="e">
        <f>VLOOKUP('別紙様式2-3（個表） '!$G268,【参考】数式用!$P$4:$W$54,8, FALSE)</f>
        <v>#N/A</v>
      </c>
      <c r="AC268" s="46" t="e">
        <f>VLOOKUP('別紙様式2-3（個表） '!$G268,【参考】数式用!$P$4:$AD$54,15, FALSE)</f>
        <v>#N/A</v>
      </c>
      <c r="AD268" s="46" t="str">
        <f t="shared" si="30"/>
        <v/>
      </c>
      <c r="AE268" s="46" t="str">
        <f t="shared" si="31"/>
        <v/>
      </c>
      <c r="AF268" s="46" t="str">
        <f t="shared" si="32"/>
        <v/>
      </c>
      <c r="AG268" s="46" t="str">
        <f>IF(G268="", "", VLOOKUP(G268,【参考】数式用!$A$4:$M$54,13,FALSE))</f>
        <v/>
      </c>
      <c r="AH268" s="46" t="str">
        <f t="shared" si="33"/>
        <v>―</v>
      </c>
    </row>
    <row r="269" spans="1:34" ht="45" customHeight="1">
      <c r="A269" s="113">
        <f t="shared" si="29"/>
        <v>255</v>
      </c>
      <c r="B269" s="114" t="str">
        <f>IF(基本情報入力シート!B304="","",基本情報入力シート!B304)</f>
        <v/>
      </c>
      <c r="C269" s="115" t="str">
        <f>IF(基本情報入力シート!L304="","",基本情報入力シート!L304)</f>
        <v/>
      </c>
      <c r="D269" s="115" t="str">
        <f>IF(基本情報入力シート!Q304="","",基本情報入力シート!Q304)</f>
        <v/>
      </c>
      <c r="E269" s="115" t="str">
        <f>IF(基本情報入力シート!V304="","",基本情報入力シート!V304)</f>
        <v/>
      </c>
      <c r="F269" s="115" t="str">
        <f>IF(基本情報入力シート!W304="","",基本情報入力シート!W304)</f>
        <v/>
      </c>
      <c r="G269" s="115" t="str">
        <f>IF(基本情報入力シート!Z304="","",基本情報入力シート!Z304)</f>
        <v/>
      </c>
      <c r="H269" s="211" t="str">
        <f>IF(基本情報入力シート!AD304="","",基本情報入力シート!AD304)</f>
        <v/>
      </c>
      <c r="I269" s="330" t="str">
        <f>IF(基本情報入力シート!AE304="","",基本情報入力シート!AE304)</f>
        <v/>
      </c>
      <c r="J269" s="427"/>
      <c r="K269" s="428"/>
      <c r="L269" s="426"/>
      <c r="M269" s="331" t="str">
        <f>IF(G269="", "", VLOOKUP(AF269,【参考】数式用!$AZ$3:$BA$6, 2, FALSE))</f>
        <v/>
      </c>
      <c r="N269" s="332" t="str">
        <f>IF(G269="","",VLOOKUP(G269,【参考】数式用!$A$4:$L$54,MATCH('別紙様式2-3（個表） '!M269,【参考】数式用!$J$3:$L$3,0)+9,FALSE))</f>
        <v/>
      </c>
      <c r="O269" s="429" t="s">
        <v>197</v>
      </c>
      <c r="P269" s="333" t="str">
        <f t="shared" si="28"/>
        <v>未入力あり</v>
      </c>
      <c r="Q269" s="253" t="str">
        <f>IFERROR(IF(P269="未入力あり","",ROUNDDOWN(ROUNDDOWN($H269*$I269,0)*VLOOKUP($G269,【参考】数式用!$A$4:$E$54,3, FALSE),0)),"")</f>
        <v/>
      </c>
      <c r="R269" s="253" t="str">
        <f>IF(AD269="×", 0,IF(P269="未入力あり","",ROUNDDOWN(ROUNDDOWN($H269*$I269,0)*VLOOKUP($G269,【参考】数式用!$A$4:$E$54,4,FALSE),0)))</f>
        <v/>
      </c>
      <c r="S269" s="334" t="str">
        <f>IF(AE269="×", 0,IF(P269="未入力あり","",ROUNDDOWN(ROUNDDOWN($H269*$I269,0)*VLOOKUP($G269,【参考】数式用!$A$4:$E$54,5, FALSE),0)))</f>
        <v/>
      </c>
      <c r="Z269" s="336" t="e">
        <f>IF(#REF!="○", F269, "")</f>
        <v>#REF!</v>
      </c>
      <c r="AA269" s="46" t="e">
        <f>VLOOKUP('別紙様式2-3（個表） '!$G269,【参考】数式用!$P$4:$Q$54,2, FALSE)</f>
        <v>#N/A</v>
      </c>
      <c r="AB269" s="46" t="e">
        <f>VLOOKUP('別紙様式2-3（個表） '!$G269,【参考】数式用!$P$4:$W$54,8, FALSE)</f>
        <v>#N/A</v>
      </c>
      <c r="AC269" s="46" t="e">
        <f>VLOOKUP('別紙様式2-3（個表） '!$G269,【参考】数式用!$P$4:$AD$54,15, FALSE)</f>
        <v>#N/A</v>
      </c>
      <c r="AD269" s="46" t="str">
        <f t="shared" si="30"/>
        <v/>
      </c>
      <c r="AE269" s="46" t="str">
        <f t="shared" si="31"/>
        <v/>
      </c>
      <c r="AF269" s="46" t="str">
        <f t="shared" si="32"/>
        <v/>
      </c>
      <c r="AG269" s="46" t="str">
        <f>IF(G269="", "", VLOOKUP(G269,【参考】数式用!$A$4:$M$54,13,FALSE))</f>
        <v/>
      </c>
      <c r="AH269" s="46" t="str">
        <f t="shared" si="33"/>
        <v>―</v>
      </c>
    </row>
    <row r="270" spans="1:34" ht="45" customHeight="1">
      <c r="A270" s="113">
        <f t="shared" si="29"/>
        <v>256</v>
      </c>
      <c r="B270" s="114" t="str">
        <f>IF(基本情報入力シート!B305="","",基本情報入力シート!B305)</f>
        <v/>
      </c>
      <c r="C270" s="115" t="str">
        <f>IF(基本情報入力シート!L305="","",基本情報入力シート!L305)</f>
        <v/>
      </c>
      <c r="D270" s="115" t="str">
        <f>IF(基本情報入力シート!Q305="","",基本情報入力シート!Q305)</f>
        <v/>
      </c>
      <c r="E270" s="115" t="str">
        <f>IF(基本情報入力シート!V305="","",基本情報入力シート!V305)</f>
        <v/>
      </c>
      <c r="F270" s="115" t="str">
        <f>IF(基本情報入力シート!W305="","",基本情報入力シート!W305)</f>
        <v/>
      </c>
      <c r="G270" s="115" t="str">
        <f>IF(基本情報入力シート!Z305="","",基本情報入力シート!Z305)</f>
        <v/>
      </c>
      <c r="H270" s="211" t="str">
        <f>IF(基本情報入力シート!AD305="","",基本情報入力シート!AD305)</f>
        <v/>
      </c>
      <c r="I270" s="330" t="str">
        <f>IF(基本情報入力シート!AE305="","",基本情報入力シート!AE305)</f>
        <v/>
      </c>
      <c r="J270" s="427"/>
      <c r="K270" s="428"/>
      <c r="L270" s="426"/>
      <c r="M270" s="331" t="str">
        <f>IF(G270="", "", VLOOKUP(AF270,【参考】数式用!$AZ$3:$BA$6, 2, FALSE))</f>
        <v/>
      </c>
      <c r="N270" s="332" t="str">
        <f>IF(G270="","",VLOOKUP(G270,【参考】数式用!$A$4:$L$54,MATCH('別紙様式2-3（個表） '!M270,【参考】数式用!$J$3:$L$3,0)+9,FALSE))</f>
        <v/>
      </c>
      <c r="O270" s="430" t="s">
        <v>197</v>
      </c>
      <c r="P270" s="333" t="str">
        <f t="shared" si="28"/>
        <v>未入力あり</v>
      </c>
      <c r="Q270" s="253" t="str">
        <f>IFERROR(IF(P270="未入力あり","",ROUNDDOWN(ROUNDDOWN($H270*$I270,0)*VLOOKUP($G270,【参考】数式用!$A$4:$E$54,3, FALSE),0)),"")</f>
        <v/>
      </c>
      <c r="R270" s="253" t="str">
        <f>IF(AD270="×", 0,IF(P270="未入力あり","",ROUNDDOWN(ROUNDDOWN($H270*$I270,0)*VLOOKUP($G270,【参考】数式用!$A$4:$E$54,4,FALSE),0)))</f>
        <v/>
      </c>
      <c r="S270" s="334" t="str">
        <f>IF(AE270="×", 0,IF(P270="未入力あり","",ROUNDDOWN(ROUNDDOWN($H270*$I270,0)*VLOOKUP($G270,【参考】数式用!$A$4:$E$54,5, FALSE),0)))</f>
        <v/>
      </c>
      <c r="Z270" s="336" t="e">
        <f>IF(#REF!="○", F270, "")</f>
        <v>#REF!</v>
      </c>
      <c r="AA270" s="46" t="e">
        <f>VLOOKUP('別紙様式2-3（個表） '!$G270,【参考】数式用!$P$4:$Q$54,2, FALSE)</f>
        <v>#N/A</v>
      </c>
      <c r="AB270" s="46" t="e">
        <f>VLOOKUP('別紙様式2-3（個表） '!$G270,【参考】数式用!$P$4:$W$54,8, FALSE)</f>
        <v>#N/A</v>
      </c>
      <c r="AC270" s="46" t="e">
        <f>VLOOKUP('別紙様式2-3（個表） '!$G270,【参考】数式用!$P$4:$AD$54,15, FALSE)</f>
        <v>#N/A</v>
      </c>
      <c r="AD270" s="46" t="str">
        <f t="shared" si="30"/>
        <v/>
      </c>
      <c r="AE270" s="46" t="str">
        <f t="shared" si="31"/>
        <v/>
      </c>
      <c r="AF270" s="46" t="str">
        <f t="shared" si="32"/>
        <v/>
      </c>
      <c r="AG270" s="46" t="str">
        <f>IF(G270="", "", VLOOKUP(G270,【参考】数式用!$A$4:$M$54,13,FALSE))</f>
        <v/>
      </c>
      <c r="AH270" s="46" t="str">
        <f t="shared" si="33"/>
        <v>―</v>
      </c>
    </row>
    <row r="271" spans="1:34" ht="45" customHeight="1">
      <c r="A271" s="113">
        <f t="shared" si="29"/>
        <v>257</v>
      </c>
      <c r="B271" s="114" t="str">
        <f>IF(基本情報入力シート!B306="","",基本情報入力シート!B306)</f>
        <v/>
      </c>
      <c r="C271" s="115" t="str">
        <f>IF(基本情報入力シート!L306="","",基本情報入力シート!L306)</f>
        <v/>
      </c>
      <c r="D271" s="115" t="str">
        <f>IF(基本情報入力シート!Q306="","",基本情報入力シート!Q306)</f>
        <v/>
      </c>
      <c r="E271" s="115" t="str">
        <f>IF(基本情報入力シート!V306="","",基本情報入力シート!V306)</f>
        <v/>
      </c>
      <c r="F271" s="115" t="str">
        <f>IF(基本情報入力シート!W306="","",基本情報入力シート!W306)</f>
        <v/>
      </c>
      <c r="G271" s="115" t="str">
        <f>IF(基本情報入力シート!Z306="","",基本情報入力シート!Z306)</f>
        <v/>
      </c>
      <c r="H271" s="211" t="str">
        <f>IF(基本情報入力シート!AD306="","",基本情報入力シート!AD306)</f>
        <v/>
      </c>
      <c r="I271" s="330" t="str">
        <f>IF(基本情報入力シート!AE306="","",基本情報入力シート!AE306)</f>
        <v/>
      </c>
      <c r="J271" s="427"/>
      <c r="K271" s="428"/>
      <c r="L271" s="426"/>
      <c r="M271" s="331" t="str">
        <f>IF(G271="", "", VLOOKUP(AF271,【参考】数式用!$AZ$3:$BA$6, 2, FALSE))</f>
        <v/>
      </c>
      <c r="N271" s="332" t="str">
        <f>IF(G271="","",VLOOKUP(G271,【参考】数式用!$A$4:$L$54,MATCH('別紙様式2-3（個表） '!M271,【参考】数式用!$J$3:$L$3,0)+9,FALSE))</f>
        <v/>
      </c>
      <c r="O271" s="430" t="s">
        <v>197</v>
      </c>
      <c r="P271" s="333" t="str">
        <f t="shared" si="28"/>
        <v>未入力あり</v>
      </c>
      <c r="Q271" s="253" t="str">
        <f>IFERROR(IF(P271="未入力あり","",ROUNDDOWN(ROUNDDOWN($H271*$I271,0)*VLOOKUP($G271,【参考】数式用!$A$4:$E$54,3, FALSE),0)),"")</f>
        <v/>
      </c>
      <c r="R271" s="253" t="str">
        <f>IF(AD271="×", 0,IF(P271="未入力あり","",ROUNDDOWN(ROUNDDOWN($H271*$I271,0)*VLOOKUP($G271,【参考】数式用!$A$4:$E$54,4,FALSE),0)))</f>
        <v/>
      </c>
      <c r="S271" s="334" t="str">
        <f>IF(AE271="×", 0,IF(P271="未入力あり","",ROUNDDOWN(ROUNDDOWN($H271*$I271,0)*VLOOKUP($G271,【参考】数式用!$A$4:$E$54,5, FALSE),0)))</f>
        <v/>
      </c>
      <c r="Z271" s="336" t="e">
        <f>IF(#REF!="○", F271, "")</f>
        <v>#REF!</v>
      </c>
      <c r="AA271" s="46" t="e">
        <f>VLOOKUP('別紙様式2-3（個表） '!$G271,【参考】数式用!$P$4:$Q$54,2, FALSE)</f>
        <v>#N/A</v>
      </c>
      <c r="AB271" s="46" t="e">
        <f>VLOOKUP('別紙様式2-3（個表） '!$G271,【参考】数式用!$P$4:$W$54,8, FALSE)</f>
        <v>#N/A</v>
      </c>
      <c r="AC271" s="46" t="e">
        <f>VLOOKUP('別紙様式2-3（個表） '!$G271,【参考】数式用!$P$4:$AD$54,15, FALSE)</f>
        <v>#N/A</v>
      </c>
      <c r="AD271" s="46" t="str">
        <f t="shared" si="30"/>
        <v/>
      </c>
      <c r="AE271" s="46" t="str">
        <f t="shared" si="31"/>
        <v/>
      </c>
      <c r="AF271" s="46" t="str">
        <f t="shared" si="32"/>
        <v/>
      </c>
      <c r="AG271" s="46" t="str">
        <f>IF(G271="", "", VLOOKUP(G271,【参考】数式用!$A$4:$M$54,13,FALSE))</f>
        <v/>
      </c>
      <c r="AH271" s="46" t="str">
        <f t="shared" si="33"/>
        <v>―</v>
      </c>
    </row>
    <row r="272" spans="1:34" ht="45" customHeight="1">
      <c r="A272" s="113">
        <f t="shared" si="29"/>
        <v>258</v>
      </c>
      <c r="B272" s="114" t="str">
        <f>IF(基本情報入力シート!B307="","",基本情報入力シート!B307)</f>
        <v/>
      </c>
      <c r="C272" s="115" t="str">
        <f>IF(基本情報入力シート!L307="","",基本情報入力シート!L307)</f>
        <v/>
      </c>
      <c r="D272" s="115" t="str">
        <f>IF(基本情報入力シート!Q307="","",基本情報入力シート!Q307)</f>
        <v/>
      </c>
      <c r="E272" s="115" t="str">
        <f>IF(基本情報入力シート!V307="","",基本情報入力シート!V307)</f>
        <v/>
      </c>
      <c r="F272" s="115" t="str">
        <f>IF(基本情報入力シート!W307="","",基本情報入力シート!W307)</f>
        <v/>
      </c>
      <c r="G272" s="115" t="str">
        <f>IF(基本情報入力シート!Z307="","",基本情報入力シート!Z307)</f>
        <v/>
      </c>
      <c r="H272" s="211" t="str">
        <f>IF(基本情報入力シート!AD307="","",基本情報入力シート!AD307)</f>
        <v/>
      </c>
      <c r="I272" s="330" t="str">
        <f>IF(基本情報入力シート!AE307="","",基本情報入力シート!AE307)</f>
        <v/>
      </c>
      <c r="J272" s="427"/>
      <c r="K272" s="428"/>
      <c r="L272" s="426"/>
      <c r="M272" s="331" t="str">
        <f>IF(G272="", "", VLOOKUP(AF272,【参考】数式用!$AZ$3:$BA$6, 2, FALSE))</f>
        <v/>
      </c>
      <c r="N272" s="332" t="str">
        <f>IF(G272="","",VLOOKUP(G272,【参考】数式用!$A$4:$L$54,MATCH('別紙様式2-3（個表） '!M272,【参考】数式用!$J$3:$L$3,0)+9,FALSE))</f>
        <v/>
      </c>
      <c r="O272" s="429" t="s">
        <v>197</v>
      </c>
      <c r="P272" s="333" t="str">
        <f t="shared" ref="P272:P335" si="34">IFERROR(ROUNDDOWN(ROUNDDOWN($H272*$I272,0)*$N272,0),"未入力あり")</f>
        <v>未入力あり</v>
      </c>
      <c r="Q272" s="253" t="str">
        <f>IFERROR(IF(P272="未入力あり","",ROUNDDOWN(ROUNDDOWN($H272*$I272,0)*VLOOKUP($G272,【参考】数式用!$A$4:$E$54,3, FALSE),0)),"")</f>
        <v/>
      </c>
      <c r="R272" s="253" t="str">
        <f>IF(AD272="×", 0,IF(P272="未入力あり","",ROUNDDOWN(ROUNDDOWN($H272*$I272,0)*VLOOKUP($G272,【参考】数式用!$A$4:$E$54,4,FALSE),0)))</f>
        <v/>
      </c>
      <c r="S272" s="334" t="str">
        <f>IF(AE272="×", 0,IF(P272="未入力あり","",ROUNDDOWN(ROUNDDOWN($H272*$I272,0)*VLOOKUP($G272,【参考】数式用!$A$4:$E$54,5, FALSE),0)))</f>
        <v/>
      </c>
      <c r="Z272" s="336" t="e">
        <f>IF(#REF!="○", F272, "")</f>
        <v>#REF!</v>
      </c>
      <c r="AA272" s="46" t="e">
        <f>VLOOKUP('別紙様式2-3（個表） '!$G272,【参考】数式用!$P$4:$Q$54,2, FALSE)</f>
        <v>#N/A</v>
      </c>
      <c r="AB272" s="46" t="e">
        <f>VLOOKUP('別紙様式2-3（個表） '!$G272,【参考】数式用!$P$4:$W$54,8, FALSE)</f>
        <v>#N/A</v>
      </c>
      <c r="AC272" s="46" t="e">
        <f>VLOOKUP('別紙様式2-3（個表） '!$G272,【参考】数式用!$P$4:$AD$54,15, FALSE)</f>
        <v>#N/A</v>
      </c>
      <c r="AD272" s="46" t="str">
        <f t="shared" si="30"/>
        <v/>
      </c>
      <c r="AE272" s="46" t="str">
        <f t="shared" si="31"/>
        <v/>
      </c>
      <c r="AF272" s="46" t="str">
        <f t="shared" si="32"/>
        <v/>
      </c>
      <c r="AG272" s="46" t="str">
        <f>IF(G272="", "", VLOOKUP(G272,【参考】数式用!$A$4:$M$54,13,FALSE))</f>
        <v/>
      </c>
      <c r="AH272" s="46" t="str">
        <f t="shared" si="33"/>
        <v>―</v>
      </c>
    </row>
    <row r="273" spans="1:34" ht="45" customHeight="1">
      <c r="A273" s="113">
        <f t="shared" si="29"/>
        <v>259</v>
      </c>
      <c r="B273" s="114" t="str">
        <f>IF(基本情報入力シート!B308="","",基本情報入力シート!B308)</f>
        <v/>
      </c>
      <c r="C273" s="115" t="str">
        <f>IF(基本情報入力シート!L308="","",基本情報入力シート!L308)</f>
        <v/>
      </c>
      <c r="D273" s="115" t="str">
        <f>IF(基本情報入力シート!Q308="","",基本情報入力シート!Q308)</f>
        <v/>
      </c>
      <c r="E273" s="115" t="str">
        <f>IF(基本情報入力シート!V308="","",基本情報入力シート!V308)</f>
        <v/>
      </c>
      <c r="F273" s="115" t="str">
        <f>IF(基本情報入力シート!W308="","",基本情報入力シート!W308)</f>
        <v/>
      </c>
      <c r="G273" s="115" t="str">
        <f>IF(基本情報入力シート!Z308="","",基本情報入力シート!Z308)</f>
        <v/>
      </c>
      <c r="H273" s="211" t="str">
        <f>IF(基本情報入力シート!AD308="","",基本情報入力シート!AD308)</f>
        <v/>
      </c>
      <c r="I273" s="330" t="str">
        <f>IF(基本情報入力シート!AE308="","",基本情報入力シート!AE308)</f>
        <v/>
      </c>
      <c r="J273" s="427"/>
      <c r="K273" s="428"/>
      <c r="L273" s="426"/>
      <c r="M273" s="331" t="str">
        <f>IF(G273="", "", VLOOKUP(AF273,【参考】数式用!$AZ$3:$BA$6, 2, FALSE))</f>
        <v/>
      </c>
      <c r="N273" s="332" t="str">
        <f>IF(G273="","",VLOOKUP(G273,【参考】数式用!$A$4:$L$54,MATCH('別紙様式2-3（個表） '!M273,【参考】数式用!$J$3:$L$3,0)+9,FALSE))</f>
        <v/>
      </c>
      <c r="O273" s="430" t="s">
        <v>197</v>
      </c>
      <c r="P273" s="333" t="str">
        <f t="shared" si="34"/>
        <v>未入力あり</v>
      </c>
      <c r="Q273" s="253" t="str">
        <f>IFERROR(IF(P273="未入力あり","",ROUNDDOWN(ROUNDDOWN($H273*$I273,0)*VLOOKUP($G273,【参考】数式用!$A$4:$E$54,3, FALSE),0)),"")</f>
        <v/>
      </c>
      <c r="R273" s="253" t="str">
        <f>IF(AD273="×", 0,IF(P273="未入力あり","",ROUNDDOWN(ROUNDDOWN($H273*$I273,0)*VLOOKUP($G273,【参考】数式用!$A$4:$E$54,4,FALSE),0)))</f>
        <v/>
      </c>
      <c r="S273" s="334" t="str">
        <f>IF(AE273="×", 0,IF(P273="未入力あり","",ROUNDDOWN(ROUNDDOWN($H273*$I273,0)*VLOOKUP($G273,【参考】数式用!$A$4:$E$54,5, FALSE),0)))</f>
        <v/>
      </c>
      <c r="Z273" s="336" t="e">
        <f>IF(#REF!="○", F273, "")</f>
        <v>#REF!</v>
      </c>
      <c r="AA273" s="46" t="e">
        <f>VLOOKUP('別紙様式2-3（個表） '!$G273,【参考】数式用!$P$4:$Q$54,2, FALSE)</f>
        <v>#N/A</v>
      </c>
      <c r="AB273" s="46" t="e">
        <f>VLOOKUP('別紙様式2-3（個表） '!$G273,【参考】数式用!$P$4:$W$54,8, FALSE)</f>
        <v>#N/A</v>
      </c>
      <c r="AC273" s="46" t="e">
        <f>VLOOKUP('別紙様式2-3（個表） '!$G273,【参考】数式用!$P$4:$AD$54,15, FALSE)</f>
        <v>#N/A</v>
      </c>
      <c r="AD273" s="46" t="str">
        <f t="shared" si="30"/>
        <v/>
      </c>
      <c r="AE273" s="46" t="str">
        <f t="shared" si="31"/>
        <v/>
      </c>
      <c r="AF273" s="46" t="str">
        <f t="shared" si="32"/>
        <v/>
      </c>
      <c r="AG273" s="46" t="str">
        <f>IF(G273="", "", VLOOKUP(G273,【参考】数式用!$A$4:$M$54,13,FALSE))</f>
        <v/>
      </c>
      <c r="AH273" s="46" t="str">
        <f t="shared" si="33"/>
        <v>―</v>
      </c>
    </row>
    <row r="274" spans="1:34" ht="45" customHeight="1">
      <c r="A274" s="113">
        <f t="shared" si="29"/>
        <v>260</v>
      </c>
      <c r="B274" s="114" t="str">
        <f>IF(基本情報入力シート!B309="","",基本情報入力シート!B309)</f>
        <v/>
      </c>
      <c r="C274" s="115" t="str">
        <f>IF(基本情報入力シート!L309="","",基本情報入力シート!L309)</f>
        <v/>
      </c>
      <c r="D274" s="115" t="str">
        <f>IF(基本情報入力シート!Q309="","",基本情報入力シート!Q309)</f>
        <v/>
      </c>
      <c r="E274" s="115" t="str">
        <f>IF(基本情報入力シート!V309="","",基本情報入力シート!V309)</f>
        <v/>
      </c>
      <c r="F274" s="115" t="str">
        <f>IF(基本情報入力シート!W309="","",基本情報入力シート!W309)</f>
        <v/>
      </c>
      <c r="G274" s="115" t="str">
        <f>IF(基本情報入力シート!Z309="","",基本情報入力シート!Z309)</f>
        <v/>
      </c>
      <c r="H274" s="211" t="str">
        <f>IF(基本情報入力シート!AD309="","",基本情報入力シート!AD309)</f>
        <v/>
      </c>
      <c r="I274" s="330" t="str">
        <f>IF(基本情報入力シート!AE309="","",基本情報入力シート!AE309)</f>
        <v/>
      </c>
      <c r="J274" s="427"/>
      <c r="K274" s="428"/>
      <c r="L274" s="426"/>
      <c r="M274" s="331" t="str">
        <f>IF(G274="", "", VLOOKUP(AF274,【参考】数式用!$AZ$3:$BA$6, 2, FALSE))</f>
        <v/>
      </c>
      <c r="N274" s="332" t="str">
        <f>IF(G274="","",VLOOKUP(G274,【参考】数式用!$A$4:$L$54,MATCH('別紙様式2-3（個表） '!M274,【参考】数式用!$J$3:$L$3,0)+9,FALSE))</f>
        <v/>
      </c>
      <c r="O274" s="430" t="s">
        <v>197</v>
      </c>
      <c r="P274" s="333" t="str">
        <f t="shared" si="34"/>
        <v>未入力あり</v>
      </c>
      <c r="Q274" s="253" t="str">
        <f>IFERROR(IF(P274="未入力あり","",ROUNDDOWN(ROUNDDOWN($H274*$I274,0)*VLOOKUP($G274,【参考】数式用!$A$4:$E$54,3, FALSE),0)),"")</f>
        <v/>
      </c>
      <c r="R274" s="253" t="str">
        <f>IF(AD274="×", 0,IF(P274="未入力あり","",ROUNDDOWN(ROUNDDOWN($H274*$I274,0)*VLOOKUP($G274,【参考】数式用!$A$4:$E$54,4,FALSE),0)))</f>
        <v/>
      </c>
      <c r="S274" s="334" t="str">
        <f>IF(AE274="×", 0,IF(P274="未入力あり","",ROUNDDOWN(ROUNDDOWN($H274*$I274,0)*VLOOKUP($G274,【参考】数式用!$A$4:$E$54,5, FALSE),0)))</f>
        <v/>
      </c>
      <c r="Z274" s="336" t="e">
        <f>IF(#REF!="○", F274, "")</f>
        <v>#REF!</v>
      </c>
      <c r="AA274" s="46" t="e">
        <f>VLOOKUP('別紙様式2-3（個表） '!$G274,【参考】数式用!$P$4:$Q$54,2, FALSE)</f>
        <v>#N/A</v>
      </c>
      <c r="AB274" s="46" t="e">
        <f>VLOOKUP('別紙様式2-3（個表） '!$G274,【参考】数式用!$P$4:$W$54,8, FALSE)</f>
        <v>#N/A</v>
      </c>
      <c r="AC274" s="46" t="e">
        <f>VLOOKUP('別紙様式2-3（個表） '!$G274,【参考】数式用!$P$4:$AD$54,15, FALSE)</f>
        <v>#N/A</v>
      </c>
      <c r="AD274" s="46" t="str">
        <f t="shared" si="30"/>
        <v/>
      </c>
      <c r="AE274" s="46" t="str">
        <f t="shared" si="31"/>
        <v/>
      </c>
      <c r="AF274" s="46" t="str">
        <f t="shared" si="32"/>
        <v/>
      </c>
      <c r="AG274" s="46" t="str">
        <f>IF(G274="", "", VLOOKUP(G274,【参考】数式用!$A$4:$M$54,13,FALSE))</f>
        <v/>
      </c>
      <c r="AH274" s="46" t="str">
        <f t="shared" si="33"/>
        <v>―</v>
      </c>
    </row>
    <row r="275" spans="1:34" ht="45" customHeight="1">
      <c r="A275" s="113">
        <f t="shared" si="29"/>
        <v>261</v>
      </c>
      <c r="B275" s="114" t="str">
        <f>IF(基本情報入力シート!B310="","",基本情報入力シート!B310)</f>
        <v/>
      </c>
      <c r="C275" s="115" t="str">
        <f>IF(基本情報入力シート!L310="","",基本情報入力シート!L310)</f>
        <v/>
      </c>
      <c r="D275" s="115" t="str">
        <f>IF(基本情報入力シート!Q310="","",基本情報入力シート!Q310)</f>
        <v/>
      </c>
      <c r="E275" s="115" t="str">
        <f>IF(基本情報入力シート!V310="","",基本情報入力シート!V310)</f>
        <v/>
      </c>
      <c r="F275" s="115" t="str">
        <f>IF(基本情報入力シート!W310="","",基本情報入力シート!W310)</f>
        <v/>
      </c>
      <c r="G275" s="115" t="str">
        <f>IF(基本情報入力シート!Z310="","",基本情報入力シート!Z310)</f>
        <v/>
      </c>
      <c r="H275" s="211" t="str">
        <f>IF(基本情報入力シート!AD310="","",基本情報入力シート!AD310)</f>
        <v/>
      </c>
      <c r="I275" s="330" t="str">
        <f>IF(基本情報入力シート!AE310="","",基本情報入力シート!AE310)</f>
        <v/>
      </c>
      <c r="J275" s="427"/>
      <c r="K275" s="428"/>
      <c r="L275" s="426"/>
      <c r="M275" s="331" t="str">
        <f>IF(G275="", "", VLOOKUP(AF275,【参考】数式用!$AZ$3:$BA$6, 2, FALSE))</f>
        <v/>
      </c>
      <c r="N275" s="332" t="str">
        <f>IF(G275="","",VLOOKUP(G275,【参考】数式用!$A$4:$L$54,MATCH('別紙様式2-3（個表） '!M275,【参考】数式用!$J$3:$L$3,0)+9,FALSE))</f>
        <v/>
      </c>
      <c r="O275" s="429" t="s">
        <v>197</v>
      </c>
      <c r="P275" s="333" t="str">
        <f t="shared" si="34"/>
        <v>未入力あり</v>
      </c>
      <c r="Q275" s="253" t="str">
        <f>IFERROR(IF(P275="未入力あり","",ROUNDDOWN(ROUNDDOWN($H275*$I275,0)*VLOOKUP($G275,【参考】数式用!$A$4:$E$54,3, FALSE),0)),"")</f>
        <v/>
      </c>
      <c r="R275" s="253" t="str">
        <f>IF(AD275="×", 0,IF(P275="未入力あり","",ROUNDDOWN(ROUNDDOWN($H275*$I275,0)*VLOOKUP($G275,【参考】数式用!$A$4:$E$54,4,FALSE),0)))</f>
        <v/>
      </c>
      <c r="S275" s="334" t="str">
        <f>IF(AE275="×", 0,IF(P275="未入力あり","",ROUNDDOWN(ROUNDDOWN($H275*$I275,0)*VLOOKUP($G275,【参考】数式用!$A$4:$E$54,5, FALSE),0)))</f>
        <v/>
      </c>
      <c r="Z275" s="336" t="e">
        <f>IF(#REF!="○", F275, "")</f>
        <v>#REF!</v>
      </c>
      <c r="AA275" s="46" t="e">
        <f>VLOOKUP('別紙様式2-3（個表） '!$G275,【参考】数式用!$P$4:$Q$54,2, FALSE)</f>
        <v>#N/A</v>
      </c>
      <c r="AB275" s="46" t="e">
        <f>VLOOKUP('別紙様式2-3（個表） '!$G275,【参考】数式用!$P$4:$W$54,8, FALSE)</f>
        <v>#N/A</v>
      </c>
      <c r="AC275" s="46" t="e">
        <f>VLOOKUP('別紙様式2-3（個表） '!$G275,【参考】数式用!$P$4:$AD$54,15, FALSE)</f>
        <v>#N/A</v>
      </c>
      <c r="AD275" s="46" t="str">
        <f t="shared" si="30"/>
        <v/>
      </c>
      <c r="AE275" s="46" t="str">
        <f t="shared" si="31"/>
        <v/>
      </c>
      <c r="AF275" s="46" t="str">
        <f t="shared" si="32"/>
        <v/>
      </c>
      <c r="AG275" s="46" t="str">
        <f>IF(G275="", "", VLOOKUP(G275,【参考】数式用!$A$4:$M$54,13,FALSE))</f>
        <v/>
      </c>
      <c r="AH275" s="46" t="str">
        <f t="shared" si="33"/>
        <v>―</v>
      </c>
    </row>
    <row r="276" spans="1:34" ht="45" customHeight="1">
      <c r="A276" s="113">
        <f t="shared" si="29"/>
        <v>262</v>
      </c>
      <c r="B276" s="114" t="str">
        <f>IF(基本情報入力シート!B311="","",基本情報入力シート!B311)</f>
        <v/>
      </c>
      <c r="C276" s="115" t="str">
        <f>IF(基本情報入力シート!L311="","",基本情報入力シート!L311)</f>
        <v/>
      </c>
      <c r="D276" s="115" t="str">
        <f>IF(基本情報入力シート!Q311="","",基本情報入力シート!Q311)</f>
        <v/>
      </c>
      <c r="E276" s="115" t="str">
        <f>IF(基本情報入力シート!V311="","",基本情報入力シート!V311)</f>
        <v/>
      </c>
      <c r="F276" s="115" t="str">
        <f>IF(基本情報入力シート!W311="","",基本情報入力シート!W311)</f>
        <v/>
      </c>
      <c r="G276" s="115" t="str">
        <f>IF(基本情報入力シート!Z311="","",基本情報入力シート!Z311)</f>
        <v/>
      </c>
      <c r="H276" s="211" t="str">
        <f>IF(基本情報入力シート!AD311="","",基本情報入力シート!AD311)</f>
        <v/>
      </c>
      <c r="I276" s="330" t="str">
        <f>IF(基本情報入力シート!AE311="","",基本情報入力シート!AE311)</f>
        <v/>
      </c>
      <c r="J276" s="427"/>
      <c r="K276" s="428"/>
      <c r="L276" s="426"/>
      <c r="M276" s="331" t="str">
        <f>IF(G276="", "", VLOOKUP(AF276,【参考】数式用!$AZ$3:$BA$6, 2, FALSE))</f>
        <v/>
      </c>
      <c r="N276" s="332" t="str">
        <f>IF(G276="","",VLOOKUP(G276,【参考】数式用!$A$4:$L$54,MATCH('別紙様式2-3（個表） '!M276,【参考】数式用!$J$3:$L$3,0)+9,FALSE))</f>
        <v/>
      </c>
      <c r="O276" s="430" t="s">
        <v>197</v>
      </c>
      <c r="P276" s="333" t="str">
        <f t="shared" si="34"/>
        <v>未入力あり</v>
      </c>
      <c r="Q276" s="253" t="str">
        <f>IFERROR(IF(P276="未入力あり","",ROUNDDOWN(ROUNDDOWN($H276*$I276,0)*VLOOKUP($G276,【参考】数式用!$A$4:$E$54,3, FALSE),0)),"")</f>
        <v/>
      </c>
      <c r="R276" s="253" t="str">
        <f>IF(AD276="×", 0,IF(P276="未入力あり","",ROUNDDOWN(ROUNDDOWN($H276*$I276,0)*VLOOKUP($G276,【参考】数式用!$A$4:$E$54,4,FALSE),0)))</f>
        <v/>
      </c>
      <c r="S276" s="334" t="str">
        <f>IF(AE276="×", 0,IF(P276="未入力あり","",ROUNDDOWN(ROUNDDOWN($H276*$I276,0)*VLOOKUP($G276,【参考】数式用!$A$4:$E$54,5, FALSE),0)))</f>
        <v/>
      </c>
      <c r="Z276" s="336" t="e">
        <f>IF(#REF!="○", F276, "")</f>
        <v>#REF!</v>
      </c>
      <c r="AA276" s="46" t="e">
        <f>VLOOKUP('別紙様式2-3（個表） '!$G276,【参考】数式用!$P$4:$Q$54,2, FALSE)</f>
        <v>#N/A</v>
      </c>
      <c r="AB276" s="46" t="e">
        <f>VLOOKUP('別紙様式2-3（個表） '!$G276,【参考】数式用!$P$4:$W$54,8, FALSE)</f>
        <v>#N/A</v>
      </c>
      <c r="AC276" s="46" t="e">
        <f>VLOOKUP('別紙様式2-3（個表） '!$G276,【参考】数式用!$P$4:$AD$54,15, FALSE)</f>
        <v>#N/A</v>
      </c>
      <c r="AD276" s="46" t="str">
        <f t="shared" si="30"/>
        <v/>
      </c>
      <c r="AE276" s="46" t="str">
        <f t="shared" si="31"/>
        <v/>
      </c>
      <c r="AF276" s="46" t="str">
        <f t="shared" si="32"/>
        <v/>
      </c>
      <c r="AG276" s="46" t="str">
        <f>IF(G276="", "", VLOOKUP(G276,【参考】数式用!$A$4:$M$54,13,FALSE))</f>
        <v/>
      </c>
      <c r="AH276" s="46" t="str">
        <f t="shared" si="33"/>
        <v>―</v>
      </c>
    </row>
    <row r="277" spans="1:34" ht="45" customHeight="1">
      <c r="A277" s="113">
        <f t="shared" si="29"/>
        <v>263</v>
      </c>
      <c r="B277" s="114" t="str">
        <f>IF(基本情報入力シート!B312="","",基本情報入力シート!B312)</f>
        <v/>
      </c>
      <c r="C277" s="115" t="str">
        <f>IF(基本情報入力シート!L312="","",基本情報入力シート!L312)</f>
        <v/>
      </c>
      <c r="D277" s="115" t="str">
        <f>IF(基本情報入力シート!Q312="","",基本情報入力シート!Q312)</f>
        <v/>
      </c>
      <c r="E277" s="115" t="str">
        <f>IF(基本情報入力シート!V312="","",基本情報入力シート!V312)</f>
        <v/>
      </c>
      <c r="F277" s="115" t="str">
        <f>IF(基本情報入力シート!W312="","",基本情報入力シート!W312)</f>
        <v/>
      </c>
      <c r="G277" s="115" t="str">
        <f>IF(基本情報入力シート!Z312="","",基本情報入力シート!Z312)</f>
        <v/>
      </c>
      <c r="H277" s="211" t="str">
        <f>IF(基本情報入力シート!AD312="","",基本情報入力シート!AD312)</f>
        <v/>
      </c>
      <c r="I277" s="330" t="str">
        <f>IF(基本情報入力シート!AE312="","",基本情報入力シート!AE312)</f>
        <v/>
      </c>
      <c r="J277" s="427"/>
      <c r="K277" s="428"/>
      <c r="L277" s="426"/>
      <c r="M277" s="331" t="str">
        <f>IF(G277="", "", VLOOKUP(AF277,【参考】数式用!$AZ$3:$BA$6, 2, FALSE))</f>
        <v/>
      </c>
      <c r="N277" s="332" t="str">
        <f>IF(G277="","",VLOOKUP(G277,【参考】数式用!$A$4:$L$54,MATCH('別紙様式2-3（個表） '!M277,【参考】数式用!$J$3:$L$3,0)+9,FALSE))</f>
        <v/>
      </c>
      <c r="O277" s="430" t="s">
        <v>197</v>
      </c>
      <c r="P277" s="333" t="str">
        <f t="shared" si="34"/>
        <v>未入力あり</v>
      </c>
      <c r="Q277" s="253" t="str">
        <f>IFERROR(IF(P277="未入力あり","",ROUNDDOWN(ROUNDDOWN($H277*$I277,0)*VLOOKUP($G277,【参考】数式用!$A$4:$E$54,3, FALSE),0)),"")</f>
        <v/>
      </c>
      <c r="R277" s="253" t="str">
        <f>IF(AD277="×", 0,IF(P277="未入力あり","",ROUNDDOWN(ROUNDDOWN($H277*$I277,0)*VLOOKUP($G277,【参考】数式用!$A$4:$E$54,4,FALSE),0)))</f>
        <v/>
      </c>
      <c r="S277" s="334" t="str">
        <f>IF(AE277="×", 0,IF(P277="未入力あり","",ROUNDDOWN(ROUNDDOWN($H277*$I277,0)*VLOOKUP($G277,【参考】数式用!$A$4:$E$54,5, FALSE),0)))</f>
        <v/>
      </c>
      <c r="Z277" s="336" t="e">
        <f>IF(#REF!="○", F277, "")</f>
        <v>#REF!</v>
      </c>
      <c r="AA277" s="46" t="e">
        <f>VLOOKUP('別紙様式2-3（個表） '!$G277,【参考】数式用!$P$4:$Q$54,2, FALSE)</f>
        <v>#N/A</v>
      </c>
      <c r="AB277" s="46" t="e">
        <f>VLOOKUP('別紙様式2-3（個表） '!$G277,【参考】数式用!$P$4:$W$54,8, FALSE)</f>
        <v>#N/A</v>
      </c>
      <c r="AC277" s="46" t="e">
        <f>VLOOKUP('別紙様式2-3（個表） '!$G277,【参考】数式用!$P$4:$AD$54,15, FALSE)</f>
        <v>#N/A</v>
      </c>
      <c r="AD277" s="46" t="str">
        <f t="shared" si="30"/>
        <v/>
      </c>
      <c r="AE277" s="46" t="str">
        <f t="shared" si="31"/>
        <v/>
      </c>
      <c r="AF277" s="46" t="str">
        <f t="shared" si="32"/>
        <v/>
      </c>
      <c r="AG277" s="46" t="str">
        <f>IF(G277="", "", VLOOKUP(G277,【参考】数式用!$A$4:$M$54,13,FALSE))</f>
        <v/>
      </c>
      <c r="AH277" s="46" t="str">
        <f t="shared" si="33"/>
        <v>―</v>
      </c>
    </row>
    <row r="278" spans="1:34" ht="45" customHeight="1">
      <c r="A278" s="113">
        <f t="shared" si="29"/>
        <v>264</v>
      </c>
      <c r="B278" s="114" t="str">
        <f>IF(基本情報入力シート!B313="","",基本情報入力シート!B313)</f>
        <v/>
      </c>
      <c r="C278" s="115" t="str">
        <f>IF(基本情報入力シート!L313="","",基本情報入力シート!L313)</f>
        <v/>
      </c>
      <c r="D278" s="115" t="str">
        <f>IF(基本情報入力シート!Q313="","",基本情報入力シート!Q313)</f>
        <v/>
      </c>
      <c r="E278" s="115" t="str">
        <f>IF(基本情報入力シート!V313="","",基本情報入力シート!V313)</f>
        <v/>
      </c>
      <c r="F278" s="115" t="str">
        <f>IF(基本情報入力シート!W313="","",基本情報入力シート!W313)</f>
        <v/>
      </c>
      <c r="G278" s="115" t="str">
        <f>IF(基本情報入力シート!Z313="","",基本情報入力シート!Z313)</f>
        <v/>
      </c>
      <c r="H278" s="211" t="str">
        <f>IF(基本情報入力シート!AD313="","",基本情報入力シート!AD313)</f>
        <v/>
      </c>
      <c r="I278" s="330" t="str">
        <f>IF(基本情報入力シート!AE313="","",基本情報入力シート!AE313)</f>
        <v/>
      </c>
      <c r="J278" s="427"/>
      <c r="K278" s="428"/>
      <c r="L278" s="426"/>
      <c r="M278" s="331" t="str">
        <f>IF(G278="", "", VLOOKUP(AF278,【参考】数式用!$AZ$3:$BA$6, 2, FALSE))</f>
        <v/>
      </c>
      <c r="N278" s="332" t="str">
        <f>IF(G278="","",VLOOKUP(G278,【参考】数式用!$A$4:$L$54,MATCH('別紙様式2-3（個表） '!M278,【参考】数式用!$J$3:$L$3,0)+9,FALSE))</f>
        <v/>
      </c>
      <c r="O278" s="429" t="s">
        <v>197</v>
      </c>
      <c r="P278" s="333" t="str">
        <f t="shared" si="34"/>
        <v>未入力あり</v>
      </c>
      <c r="Q278" s="253" t="str">
        <f>IFERROR(IF(P278="未入力あり","",ROUNDDOWN(ROUNDDOWN($H278*$I278,0)*VLOOKUP($G278,【参考】数式用!$A$4:$E$54,3, FALSE),0)),"")</f>
        <v/>
      </c>
      <c r="R278" s="253" t="str">
        <f>IF(AD278="×", 0,IF(P278="未入力あり","",ROUNDDOWN(ROUNDDOWN($H278*$I278,0)*VLOOKUP($G278,【参考】数式用!$A$4:$E$54,4,FALSE),0)))</f>
        <v/>
      </c>
      <c r="S278" s="334" t="str">
        <f>IF(AE278="×", 0,IF(P278="未入力あり","",ROUNDDOWN(ROUNDDOWN($H278*$I278,0)*VLOOKUP($G278,【参考】数式用!$A$4:$E$54,5, FALSE),0)))</f>
        <v/>
      </c>
      <c r="Z278" s="336" t="e">
        <f>IF(#REF!="○", F278, "")</f>
        <v>#REF!</v>
      </c>
      <c r="AA278" s="46" t="e">
        <f>VLOOKUP('別紙様式2-3（個表） '!$G278,【参考】数式用!$P$4:$Q$54,2, FALSE)</f>
        <v>#N/A</v>
      </c>
      <c r="AB278" s="46" t="e">
        <f>VLOOKUP('別紙様式2-3（個表） '!$G278,【参考】数式用!$P$4:$W$54,8, FALSE)</f>
        <v>#N/A</v>
      </c>
      <c r="AC278" s="46" t="e">
        <f>VLOOKUP('別紙様式2-3（個表） '!$G278,【参考】数式用!$P$4:$AD$54,15, FALSE)</f>
        <v>#N/A</v>
      </c>
      <c r="AD278" s="46" t="str">
        <f t="shared" si="30"/>
        <v/>
      </c>
      <c r="AE278" s="46" t="str">
        <f t="shared" si="31"/>
        <v/>
      </c>
      <c r="AF278" s="46" t="str">
        <f t="shared" si="32"/>
        <v/>
      </c>
      <c r="AG278" s="46" t="str">
        <f>IF(G278="", "", VLOOKUP(G278,【参考】数式用!$A$4:$M$54,13,FALSE))</f>
        <v/>
      </c>
      <c r="AH278" s="46" t="str">
        <f t="shared" si="33"/>
        <v>―</v>
      </c>
    </row>
    <row r="279" spans="1:34" ht="45" customHeight="1">
      <c r="A279" s="113">
        <f t="shared" ref="A279:A312" si="35">A278+1</f>
        <v>265</v>
      </c>
      <c r="B279" s="114" t="str">
        <f>IF(基本情報入力シート!B314="","",基本情報入力シート!B314)</f>
        <v/>
      </c>
      <c r="C279" s="115" t="str">
        <f>IF(基本情報入力シート!L314="","",基本情報入力シート!L314)</f>
        <v/>
      </c>
      <c r="D279" s="115" t="str">
        <f>IF(基本情報入力シート!Q314="","",基本情報入力シート!Q314)</f>
        <v/>
      </c>
      <c r="E279" s="115" t="str">
        <f>IF(基本情報入力シート!V314="","",基本情報入力シート!V314)</f>
        <v/>
      </c>
      <c r="F279" s="115" t="str">
        <f>IF(基本情報入力シート!W314="","",基本情報入力シート!W314)</f>
        <v/>
      </c>
      <c r="G279" s="115" t="str">
        <f>IF(基本情報入力シート!Z314="","",基本情報入力シート!Z314)</f>
        <v/>
      </c>
      <c r="H279" s="211" t="str">
        <f>IF(基本情報入力シート!AD314="","",基本情報入力シート!AD314)</f>
        <v/>
      </c>
      <c r="I279" s="330" t="str">
        <f>IF(基本情報入力シート!AE314="","",基本情報入力シート!AE314)</f>
        <v/>
      </c>
      <c r="J279" s="427"/>
      <c r="K279" s="428"/>
      <c r="L279" s="426"/>
      <c r="M279" s="331" t="str">
        <f>IF(G279="", "", VLOOKUP(AF279,【参考】数式用!$AZ$3:$BA$6, 2, FALSE))</f>
        <v/>
      </c>
      <c r="N279" s="332" t="str">
        <f>IF(G279="","",VLOOKUP(G279,【参考】数式用!$A$4:$L$54,MATCH('別紙様式2-3（個表） '!M279,【参考】数式用!$J$3:$L$3,0)+9,FALSE))</f>
        <v/>
      </c>
      <c r="O279" s="430" t="s">
        <v>197</v>
      </c>
      <c r="P279" s="333" t="str">
        <f t="shared" si="34"/>
        <v>未入力あり</v>
      </c>
      <c r="Q279" s="253" t="str">
        <f>IFERROR(IF(P279="未入力あり","",ROUNDDOWN(ROUNDDOWN($H279*$I279,0)*VLOOKUP($G279,【参考】数式用!$A$4:$E$54,3, FALSE),0)),"")</f>
        <v/>
      </c>
      <c r="R279" s="253" t="str">
        <f>IF(AD279="×", 0,IF(P279="未入力あり","",ROUNDDOWN(ROUNDDOWN($H279*$I279,0)*VLOOKUP($G279,【参考】数式用!$A$4:$E$54,4,FALSE),0)))</f>
        <v/>
      </c>
      <c r="S279" s="334" t="str">
        <f>IF(AE279="×", 0,IF(P279="未入力あり","",ROUNDDOWN(ROUNDDOWN($H279*$I279,0)*VLOOKUP($G279,【参考】数式用!$A$4:$E$54,5, FALSE),0)))</f>
        <v/>
      </c>
      <c r="Z279" s="336" t="e">
        <f>IF(#REF!="○", F279, "")</f>
        <v>#REF!</v>
      </c>
      <c r="AA279" s="46" t="e">
        <f>VLOOKUP('別紙様式2-3（個表） '!$G279,【参考】数式用!$P$4:$Q$54,2, FALSE)</f>
        <v>#N/A</v>
      </c>
      <c r="AB279" s="46" t="e">
        <f>VLOOKUP('別紙様式2-3（個表） '!$G279,【参考】数式用!$P$4:$W$54,8, FALSE)</f>
        <v>#N/A</v>
      </c>
      <c r="AC279" s="46" t="e">
        <f>VLOOKUP('別紙様式2-3（個表） '!$G279,【参考】数式用!$P$4:$AD$54,15, FALSE)</f>
        <v>#N/A</v>
      </c>
      <c r="AD279" s="46" t="str">
        <f t="shared" si="30"/>
        <v/>
      </c>
      <c r="AE279" s="46" t="str">
        <f t="shared" si="31"/>
        <v/>
      </c>
      <c r="AF279" s="46" t="str">
        <f t="shared" si="32"/>
        <v/>
      </c>
      <c r="AG279" s="46" t="str">
        <f>IF(G279="", "", VLOOKUP(G279,【参考】数式用!$A$4:$M$54,13,FALSE))</f>
        <v/>
      </c>
      <c r="AH279" s="46" t="str">
        <f t="shared" si="33"/>
        <v>―</v>
      </c>
    </row>
    <row r="280" spans="1:34" ht="45" customHeight="1">
      <c r="A280" s="113">
        <f t="shared" si="35"/>
        <v>266</v>
      </c>
      <c r="B280" s="114" t="str">
        <f>IF(基本情報入力シート!B315="","",基本情報入力シート!B315)</f>
        <v/>
      </c>
      <c r="C280" s="115" t="str">
        <f>IF(基本情報入力シート!L315="","",基本情報入力シート!L315)</f>
        <v/>
      </c>
      <c r="D280" s="115" t="str">
        <f>IF(基本情報入力シート!Q315="","",基本情報入力シート!Q315)</f>
        <v/>
      </c>
      <c r="E280" s="115" t="str">
        <f>IF(基本情報入力シート!V315="","",基本情報入力シート!V315)</f>
        <v/>
      </c>
      <c r="F280" s="115" t="str">
        <f>IF(基本情報入力シート!W315="","",基本情報入力シート!W315)</f>
        <v/>
      </c>
      <c r="G280" s="115" t="str">
        <f>IF(基本情報入力シート!Z315="","",基本情報入力シート!Z315)</f>
        <v/>
      </c>
      <c r="H280" s="211" t="str">
        <f>IF(基本情報入力シート!AD315="","",基本情報入力シート!AD315)</f>
        <v/>
      </c>
      <c r="I280" s="330" t="str">
        <f>IF(基本情報入力シート!AE315="","",基本情報入力シート!AE315)</f>
        <v/>
      </c>
      <c r="J280" s="427"/>
      <c r="K280" s="428"/>
      <c r="L280" s="426"/>
      <c r="M280" s="331" t="str">
        <f>IF(G280="", "", VLOOKUP(AF280,【参考】数式用!$AZ$3:$BA$6, 2, FALSE))</f>
        <v/>
      </c>
      <c r="N280" s="332" t="str">
        <f>IF(G280="","",VLOOKUP(G280,【参考】数式用!$A$4:$L$54,MATCH('別紙様式2-3（個表） '!M280,【参考】数式用!$J$3:$L$3,0)+9,FALSE))</f>
        <v/>
      </c>
      <c r="O280" s="430" t="s">
        <v>197</v>
      </c>
      <c r="P280" s="333" t="str">
        <f t="shared" si="34"/>
        <v>未入力あり</v>
      </c>
      <c r="Q280" s="253" t="str">
        <f>IFERROR(IF(P280="未入力あり","",ROUNDDOWN(ROUNDDOWN($H280*$I280,0)*VLOOKUP($G280,【参考】数式用!$A$4:$E$54,3, FALSE),0)),"")</f>
        <v/>
      </c>
      <c r="R280" s="253" t="str">
        <f>IF(AD280="×", 0,IF(P280="未入力あり","",ROUNDDOWN(ROUNDDOWN($H280*$I280,0)*VLOOKUP($G280,【参考】数式用!$A$4:$E$54,4,FALSE),0)))</f>
        <v/>
      </c>
      <c r="S280" s="334" t="str">
        <f>IF(AE280="×", 0,IF(P280="未入力あり","",ROUNDDOWN(ROUNDDOWN($H280*$I280,0)*VLOOKUP($G280,【参考】数式用!$A$4:$E$54,5, FALSE),0)))</f>
        <v/>
      </c>
      <c r="Z280" s="336" t="e">
        <f>IF(#REF!="○", F280, "")</f>
        <v>#REF!</v>
      </c>
      <c r="AA280" s="46" t="e">
        <f>VLOOKUP('別紙様式2-3（個表） '!$G280,【参考】数式用!$P$4:$Q$54,2, FALSE)</f>
        <v>#N/A</v>
      </c>
      <c r="AB280" s="46" t="e">
        <f>VLOOKUP('別紙様式2-3（個表） '!$G280,【参考】数式用!$P$4:$W$54,8, FALSE)</f>
        <v>#N/A</v>
      </c>
      <c r="AC280" s="46" t="e">
        <f>VLOOKUP('別紙様式2-3（個表） '!$G280,【参考】数式用!$P$4:$AD$54,15, FALSE)</f>
        <v>#N/A</v>
      </c>
      <c r="AD280" s="46" t="str">
        <f t="shared" si="30"/>
        <v/>
      </c>
      <c r="AE280" s="46" t="str">
        <f t="shared" si="31"/>
        <v/>
      </c>
      <c r="AF280" s="46" t="str">
        <f t="shared" si="32"/>
        <v/>
      </c>
      <c r="AG280" s="46" t="str">
        <f>IF(G280="", "", VLOOKUP(G280,【参考】数式用!$A$4:$M$54,13,FALSE))</f>
        <v/>
      </c>
      <c r="AH280" s="46" t="str">
        <f t="shared" si="33"/>
        <v>―</v>
      </c>
    </row>
    <row r="281" spans="1:34" ht="45" customHeight="1">
      <c r="A281" s="113">
        <f t="shared" si="35"/>
        <v>267</v>
      </c>
      <c r="B281" s="114" t="str">
        <f>IF(基本情報入力シート!B316="","",基本情報入力シート!B316)</f>
        <v/>
      </c>
      <c r="C281" s="115" t="str">
        <f>IF(基本情報入力シート!L316="","",基本情報入力シート!L316)</f>
        <v/>
      </c>
      <c r="D281" s="115" t="str">
        <f>IF(基本情報入力シート!Q316="","",基本情報入力シート!Q316)</f>
        <v/>
      </c>
      <c r="E281" s="115" t="str">
        <f>IF(基本情報入力シート!V316="","",基本情報入力シート!V316)</f>
        <v/>
      </c>
      <c r="F281" s="115" t="str">
        <f>IF(基本情報入力シート!W316="","",基本情報入力シート!W316)</f>
        <v/>
      </c>
      <c r="G281" s="115" t="str">
        <f>IF(基本情報入力シート!Z316="","",基本情報入力シート!Z316)</f>
        <v/>
      </c>
      <c r="H281" s="211" t="str">
        <f>IF(基本情報入力シート!AD316="","",基本情報入力シート!AD316)</f>
        <v/>
      </c>
      <c r="I281" s="330" t="str">
        <f>IF(基本情報入力シート!AE316="","",基本情報入力シート!AE316)</f>
        <v/>
      </c>
      <c r="J281" s="427"/>
      <c r="K281" s="428"/>
      <c r="L281" s="426"/>
      <c r="M281" s="331" t="str">
        <f>IF(G281="", "", VLOOKUP(AF281,【参考】数式用!$AZ$3:$BA$6, 2, FALSE))</f>
        <v/>
      </c>
      <c r="N281" s="332" t="str">
        <f>IF(G281="","",VLOOKUP(G281,【参考】数式用!$A$4:$L$54,MATCH('別紙様式2-3（個表） '!M281,【参考】数式用!$J$3:$L$3,0)+9,FALSE))</f>
        <v/>
      </c>
      <c r="O281" s="429" t="s">
        <v>197</v>
      </c>
      <c r="P281" s="333" t="str">
        <f t="shared" si="34"/>
        <v>未入力あり</v>
      </c>
      <c r="Q281" s="253" t="str">
        <f>IFERROR(IF(P281="未入力あり","",ROUNDDOWN(ROUNDDOWN($H281*$I281,0)*VLOOKUP($G281,【参考】数式用!$A$4:$E$54,3, FALSE),0)),"")</f>
        <v/>
      </c>
      <c r="R281" s="253" t="str">
        <f>IF(AD281="×", 0,IF(P281="未入力あり","",ROUNDDOWN(ROUNDDOWN($H281*$I281,0)*VLOOKUP($G281,【参考】数式用!$A$4:$E$54,4,FALSE),0)))</f>
        <v/>
      </c>
      <c r="S281" s="334" t="str">
        <f>IF(AE281="×", 0,IF(P281="未入力あり","",ROUNDDOWN(ROUNDDOWN($H281*$I281,0)*VLOOKUP($G281,【参考】数式用!$A$4:$E$54,5, FALSE),0)))</f>
        <v/>
      </c>
      <c r="Z281" s="336" t="e">
        <f>IF(#REF!="○", F281, "")</f>
        <v>#REF!</v>
      </c>
      <c r="AA281" s="46" t="e">
        <f>VLOOKUP('別紙様式2-3（個表） '!$G281,【参考】数式用!$P$4:$Q$54,2, FALSE)</f>
        <v>#N/A</v>
      </c>
      <c r="AB281" s="46" t="e">
        <f>VLOOKUP('別紙様式2-3（個表） '!$G281,【参考】数式用!$P$4:$W$54,8, FALSE)</f>
        <v>#N/A</v>
      </c>
      <c r="AC281" s="46" t="e">
        <f>VLOOKUP('別紙様式2-3（個表） '!$G281,【参考】数式用!$P$4:$AD$54,15, FALSE)</f>
        <v>#N/A</v>
      </c>
      <c r="AD281" s="46" t="str">
        <f t="shared" si="30"/>
        <v/>
      </c>
      <c r="AE281" s="46" t="str">
        <f t="shared" si="31"/>
        <v/>
      </c>
      <c r="AF281" s="46" t="str">
        <f t="shared" si="32"/>
        <v/>
      </c>
      <c r="AG281" s="46" t="str">
        <f>IF(G281="", "", VLOOKUP(G281,【参考】数式用!$A$4:$M$54,13,FALSE))</f>
        <v/>
      </c>
      <c r="AH281" s="46" t="str">
        <f t="shared" si="33"/>
        <v>―</v>
      </c>
    </row>
    <row r="282" spans="1:34" ht="45" customHeight="1">
      <c r="A282" s="113">
        <f t="shared" si="35"/>
        <v>268</v>
      </c>
      <c r="B282" s="114" t="str">
        <f>IF(基本情報入力シート!B317="","",基本情報入力シート!B317)</f>
        <v/>
      </c>
      <c r="C282" s="115" t="str">
        <f>IF(基本情報入力シート!L317="","",基本情報入力シート!L317)</f>
        <v/>
      </c>
      <c r="D282" s="115" t="str">
        <f>IF(基本情報入力シート!Q317="","",基本情報入力シート!Q317)</f>
        <v/>
      </c>
      <c r="E282" s="115" t="str">
        <f>IF(基本情報入力シート!V317="","",基本情報入力シート!V317)</f>
        <v/>
      </c>
      <c r="F282" s="115" t="str">
        <f>IF(基本情報入力シート!W317="","",基本情報入力シート!W317)</f>
        <v/>
      </c>
      <c r="G282" s="115" t="str">
        <f>IF(基本情報入力シート!Z317="","",基本情報入力シート!Z317)</f>
        <v/>
      </c>
      <c r="H282" s="211" t="str">
        <f>IF(基本情報入力シート!AD317="","",基本情報入力シート!AD317)</f>
        <v/>
      </c>
      <c r="I282" s="330" t="str">
        <f>IF(基本情報入力シート!AE317="","",基本情報入力シート!AE317)</f>
        <v/>
      </c>
      <c r="J282" s="427"/>
      <c r="K282" s="428"/>
      <c r="L282" s="426"/>
      <c r="M282" s="331" t="str">
        <f>IF(G282="", "", VLOOKUP(AF282,【参考】数式用!$AZ$3:$BA$6, 2, FALSE))</f>
        <v/>
      </c>
      <c r="N282" s="332" t="str">
        <f>IF(G282="","",VLOOKUP(G282,【参考】数式用!$A$4:$L$54,MATCH('別紙様式2-3（個表） '!M282,【参考】数式用!$J$3:$L$3,0)+9,FALSE))</f>
        <v/>
      </c>
      <c r="O282" s="430" t="s">
        <v>197</v>
      </c>
      <c r="P282" s="333" t="str">
        <f t="shared" si="34"/>
        <v>未入力あり</v>
      </c>
      <c r="Q282" s="253" t="str">
        <f>IFERROR(IF(P282="未入力あり","",ROUNDDOWN(ROUNDDOWN($H282*$I282,0)*VLOOKUP($G282,【参考】数式用!$A$4:$E$54,3, FALSE),0)),"")</f>
        <v/>
      </c>
      <c r="R282" s="253" t="str">
        <f>IF(AD282="×", 0,IF(P282="未入力あり","",ROUNDDOWN(ROUNDDOWN($H282*$I282,0)*VLOOKUP($G282,【参考】数式用!$A$4:$E$54,4,FALSE),0)))</f>
        <v/>
      </c>
      <c r="S282" s="334" t="str">
        <f>IF(AE282="×", 0,IF(P282="未入力あり","",ROUNDDOWN(ROUNDDOWN($H282*$I282,0)*VLOOKUP($G282,【参考】数式用!$A$4:$E$54,5, FALSE),0)))</f>
        <v/>
      </c>
      <c r="Z282" s="336" t="e">
        <f>IF(#REF!="○", F282, "")</f>
        <v>#REF!</v>
      </c>
      <c r="AA282" s="46" t="e">
        <f>VLOOKUP('別紙様式2-3（個表） '!$G282,【参考】数式用!$P$4:$Q$54,2, FALSE)</f>
        <v>#N/A</v>
      </c>
      <c r="AB282" s="46" t="e">
        <f>VLOOKUP('別紙様式2-3（個表） '!$G282,【参考】数式用!$P$4:$W$54,8, FALSE)</f>
        <v>#N/A</v>
      </c>
      <c r="AC282" s="46" t="e">
        <f>VLOOKUP('別紙様式2-3（個表） '!$G282,【参考】数式用!$P$4:$AD$54,15, FALSE)</f>
        <v>#N/A</v>
      </c>
      <c r="AD282" s="46" t="str">
        <f t="shared" si="30"/>
        <v/>
      </c>
      <c r="AE282" s="46" t="str">
        <f t="shared" si="31"/>
        <v/>
      </c>
      <c r="AF282" s="46" t="str">
        <f t="shared" si="32"/>
        <v/>
      </c>
      <c r="AG282" s="46" t="str">
        <f>IF(G282="", "", VLOOKUP(G282,【参考】数式用!$A$4:$M$54,13,FALSE))</f>
        <v/>
      </c>
      <c r="AH282" s="46" t="str">
        <f t="shared" si="33"/>
        <v>―</v>
      </c>
    </row>
    <row r="283" spans="1:34" ht="45" customHeight="1">
      <c r="A283" s="113">
        <f t="shared" si="35"/>
        <v>269</v>
      </c>
      <c r="B283" s="114" t="str">
        <f>IF(基本情報入力シート!B318="","",基本情報入力シート!B318)</f>
        <v/>
      </c>
      <c r="C283" s="115" t="str">
        <f>IF(基本情報入力シート!L318="","",基本情報入力シート!L318)</f>
        <v/>
      </c>
      <c r="D283" s="115" t="str">
        <f>IF(基本情報入力シート!Q318="","",基本情報入力シート!Q318)</f>
        <v/>
      </c>
      <c r="E283" s="115" t="str">
        <f>IF(基本情報入力シート!V318="","",基本情報入力シート!V318)</f>
        <v/>
      </c>
      <c r="F283" s="115" t="str">
        <f>IF(基本情報入力シート!W318="","",基本情報入力シート!W318)</f>
        <v/>
      </c>
      <c r="G283" s="115" t="str">
        <f>IF(基本情報入力シート!Z318="","",基本情報入力シート!Z318)</f>
        <v/>
      </c>
      <c r="H283" s="211" t="str">
        <f>IF(基本情報入力シート!AD318="","",基本情報入力シート!AD318)</f>
        <v/>
      </c>
      <c r="I283" s="330" t="str">
        <f>IF(基本情報入力シート!AE318="","",基本情報入力シート!AE318)</f>
        <v/>
      </c>
      <c r="J283" s="427"/>
      <c r="K283" s="428"/>
      <c r="L283" s="426"/>
      <c r="M283" s="331" t="str">
        <f>IF(G283="", "", VLOOKUP(AF283,【参考】数式用!$AZ$3:$BA$6, 2, FALSE))</f>
        <v/>
      </c>
      <c r="N283" s="332" t="str">
        <f>IF(G283="","",VLOOKUP(G283,【参考】数式用!$A$4:$L$54,MATCH('別紙様式2-3（個表） '!M283,【参考】数式用!$J$3:$L$3,0)+9,FALSE))</f>
        <v/>
      </c>
      <c r="O283" s="430" t="s">
        <v>197</v>
      </c>
      <c r="P283" s="333" t="str">
        <f t="shared" si="34"/>
        <v>未入力あり</v>
      </c>
      <c r="Q283" s="253" t="str">
        <f>IFERROR(IF(P283="未入力あり","",ROUNDDOWN(ROUNDDOWN($H283*$I283,0)*VLOOKUP($G283,【参考】数式用!$A$4:$E$54,3, FALSE),0)),"")</f>
        <v/>
      </c>
      <c r="R283" s="253" t="str">
        <f>IF(AD283="×", 0,IF(P283="未入力あり","",ROUNDDOWN(ROUNDDOWN($H283*$I283,0)*VLOOKUP($G283,【参考】数式用!$A$4:$E$54,4,FALSE),0)))</f>
        <v/>
      </c>
      <c r="S283" s="334" t="str">
        <f>IF(AE283="×", 0,IF(P283="未入力あり","",ROUNDDOWN(ROUNDDOWN($H283*$I283,0)*VLOOKUP($G283,【参考】数式用!$A$4:$E$54,5, FALSE),0)))</f>
        <v/>
      </c>
      <c r="Z283" s="336" t="e">
        <f>IF(#REF!="○", F283, "")</f>
        <v>#REF!</v>
      </c>
      <c r="AA283" s="46" t="e">
        <f>VLOOKUP('別紙様式2-3（個表） '!$G283,【参考】数式用!$P$4:$Q$54,2, FALSE)</f>
        <v>#N/A</v>
      </c>
      <c r="AB283" s="46" t="e">
        <f>VLOOKUP('別紙様式2-3（個表） '!$G283,【参考】数式用!$P$4:$W$54,8, FALSE)</f>
        <v>#N/A</v>
      </c>
      <c r="AC283" s="46" t="e">
        <f>VLOOKUP('別紙様式2-3（個表） '!$G283,【参考】数式用!$P$4:$AD$54,15, FALSE)</f>
        <v>#N/A</v>
      </c>
      <c r="AD283" s="46" t="str">
        <f t="shared" si="30"/>
        <v/>
      </c>
      <c r="AE283" s="46" t="str">
        <f t="shared" si="31"/>
        <v/>
      </c>
      <c r="AF283" s="46" t="str">
        <f t="shared" si="32"/>
        <v/>
      </c>
      <c r="AG283" s="46" t="str">
        <f>IF(G283="", "", VLOOKUP(G283,【参考】数式用!$A$4:$M$54,13,FALSE))</f>
        <v/>
      </c>
      <c r="AH283" s="46" t="str">
        <f t="shared" si="33"/>
        <v>―</v>
      </c>
    </row>
    <row r="284" spans="1:34" ht="45" customHeight="1">
      <c r="A284" s="113">
        <f t="shared" si="35"/>
        <v>270</v>
      </c>
      <c r="B284" s="114" t="str">
        <f>IF(基本情報入力シート!B319="","",基本情報入力シート!B319)</f>
        <v/>
      </c>
      <c r="C284" s="115" t="str">
        <f>IF(基本情報入力シート!L319="","",基本情報入力シート!L319)</f>
        <v/>
      </c>
      <c r="D284" s="115" t="str">
        <f>IF(基本情報入力シート!Q319="","",基本情報入力シート!Q319)</f>
        <v/>
      </c>
      <c r="E284" s="115" t="str">
        <f>IF(基本情報入力シート!V319="","",基本情報入力シート!V319)</f>
        <v/>
      </c>
      <c r="F284" s="115" t="str">
        <f>IF(基本情報入力シート!W319="","",基本情報入力シート!W319)</f>
        <v/>
      </c>
      <c r="G284" s="115" t="str">
        <f>IF(基本情報入力シート!Z319="","",基本情報入力シート!Z319)</f>
        <v/>
      </c>
      <c r="H284" s="211" t="str">
        <f>IF(基本情報入力シート!AD319="","",基本情報入力シート!AD319)</f>
        <v/>
      </c>
      <c r="I284" s="330" t="str">
        <f>IF(基本情報入力シート!AE319="","",基本情報入力シート!AE319)</f>
        <v/>
      </c>
      <c r="J284" s="427"/>
      <c r="K284" s="428"/>
      <c r="L284" s="426"/>
      <c r="M284" s="331" t="str">
        <f>IF(G284="", "", VLOOKUP(AF284,【参考】数式用!$AZ$3:$BA$6, 2, FALSE))</f>
        <v/>
      </c>
      <c r="N284" s="332" t="str">
        <f>IF(G284="","",VLOOKUP(G284,【参考】数式用!$A$4:$L$54,MATCH('別紙様式2-3（個表） '!M284,【参考】数式用!$J$3:$L$3,0)+9,FALSE))</f>
        <v/>
      </c>
      <c r="O284" s="429" t="s">
        <v>197</v>
      </c>
      <c r="P284" s="333" t="str">
        <f t="shared" si="34"/>
        <v>未入力あり</v>
      </c>
      <c r="Q284" s="253" t="str">
        <f>IFERROR(IF(P284="未入力あり","",ROUNDDOWN(ROUNDDOWN($H284*$I284,0)*VLOOKUP($G284,【参考】数式用!$A$4:$E$54,3, FALSE),0)),"")</f>
        <v/>
      </c>
      <c r="R284" s="253" t="str">
        <f>IF(AD284="×", 0,IF(P284="未入力あり","",ROUNDDOWN(ROUNDDOWN($H284*$I284,0)*VLOOKUP($G284,【参考】数式用!$A$4:$E$54,4,FALSE),0)))</f>
        <v/>
      </c>
      <c r="S284" s="334" t="str">
        <f>IF(AE284="×", 0,IF(P284="未入力あり","",ROUNDDOWN(ROUNDDOWN($H284*$I284,0)*VLOOKUP($G284,【参考】数式用!$A$4:$E$54,5, FALSE),0)))</f>
        <v/>
      </c>
      <c r="Z284" s="336" t="e">
        <f>IF(#REF!="○", F284, "")</f>
        <v>#REF!</v>
      </c>
      <c r="AA284" s="46" t="e">
        <f>VLOOKUP('別紙様式2-3（個表） '!$G284,【参考】数式用!$P$4:$Q$54,2, FALSE)</f>
        <v>#N/A</v>
      </c>
      <c r="AB284" s="46" t="e">
        <f>VLOOKUP('別紙様式2-3（個表） '!$G284,【参考】数式用!$P$4:$W$54,8, FALSE)</f>
        <v>#N/A</v>
      </c>
      <c r="AC284" s="46" t="e">
        <f>VLOOKUP('別紙様式2-3（個表） '!$G284,【参考】数式用!$P$4:$AD$54,15, FALSE)</f>
        <v>#N/A</v>
      </c>
      <c r="AD284" s="46" t="str">
        <f t="shared" si="30"/>
        <v/>
      </c>
      <c r="AE284" s="46" t="str">
        <f t="shared" si="31"/>
        <v/>
      </c>
      <c r="AF284" s="46" t="str">
        <f t="shared" si="32"/>
        <v/>
      </c>
      <c r="AG284" s="46" t="str">
        <f>IF(G284="", "", VLOOKUP(G284,【参考】数式用!$A$4:$M$54,13,FALSE))</f>
        <v/>
      </c>
      <c r="AH284" s="46" t="str">
        <f t="shared" si="33"/>
        <v>―</v>
      </c>
    </row>
    <row r="285" spans="1:34" ht="45" customHeight="1">
      <c r="A285" s="113">
        <f t="shared" si="35"/>
        <v>271</v>
      </c>
      <c r="B285" s="114" t="str">
        <f>IF(基本情報入力シート!B320="","",基本情報入力シート!B320)</f>
        <v/>
      </c>
      <c r="C285" s="115" t="str">
        <f>IF(基本情報入力シート!L320="","",基本情報入力シート!L320)</f>
        <v/>
      </c>
      <c r="D285" s="115" t="str">
        <f>IF(基本情報入力シート!Q320="","",基本情報入力シート!Q320)</f>
        <v/>
      </c>
      <c r="E285" s="115" t="str">
        <f>IF(基本情報入力シート!V320="","",基本情報入力シート!V320)</f>
        <v/>
      </c>
      <c r="F285" s="115" t="str">
        <f>IF(基本情報入力シート!W320="","",基本情報入力シート!W320)</f>
        <v/>
      </c>
      <c r="G285" s="115" t="str">
        <f>IF(基本情報入力シート!Z320="","",基本情報入力シート!Z320)</f>
        <v/>
      </c>
      <c r="H285" s="211" t="str">
        <f>IF(基本情報入力シート!AD320="","",基本情報入力シート!AD320)</f>
        <v/>
      </c>
      <c r="I285" s="330" t="str">
        <f>IF(基本情報入力シート!AE320="","",基本情報入力シート!AE320)</f>
        <v/>
      </c>
      <c r="J285" s="427"/>
      <c r="K285" s="428"/>
      <c r="L285" s="426"/>
      <c r="M285" s="331" t="str">
        <f>IF(G285="", "", VLOOKUP(AF285,【参考】数式用!$AZ$3:$BA$6, 2, FALSE))</f>
        <v/>
      </c>
      <c r="N285" s="332" t="str">
        <f>IF(G285="","",VLOOKUP(G285,【参考】数式用!$A$4:$L$54,MATCH('別紙様式2-3（個表） '!M285,【参考】数式用!$J$3:$L$3,0)+9,FALSE))</f>
        <v/>
      </c>
      <c r="O285" s="430" t="s">
        <v>197</v>
      </c>
      <c r="P285" s="333" t="str">
        <f t="shared" si="34"/>
        <v>未入力あり</v>
      </c>
      <c r="Q285" s="253" t="str">
        <f>IFERROR(IF(P285="未入力あり","",ROUNDDOWN(ROUNDDOWN($H285*$I285,0)*VLOOKUP($G285,【参考】数式用!$A$4:$E$54,3, FALSE),0)),"")</f>
        <v/>
      </c>
      <c r="R285" s="253" t="str">
        <f>IF(AD285="×", 0,IF(P285="未入力あり","",ROUNDDOWN(ROUNDDOWN($H285*$I285,0)*VLOOKUP($G285,【参考】数式用!$A$4:$E$54,4,FALSE),0)))</f>
        <v/>
      </c>
      <c r="S285" s="334" t="str">
        <f>IF(AE285="×", 0,IF(P285="未入力あり","",ROUNDDOWN(ROUNDDOWN($H285*$I285,0)*VLOOKUP($G285,【参考】数式用!$A$4:$E$54,5, FALSE),0)))</f>
        <v/>
      </c>
      <c r="Z285" s="336" t="e">
        <f>IF(#REF!="○", F285, "")</f>
        <v>#REF!</v>
      </c>
      <c r="AA285" s="46" t="e">
        <f>VLOOKUP('別紙様式2-3（個表） '!$G285,【参考】数式用!$P$4:$Q$54,2, FALSE)</f>
        <v>#N/A</v>
      </c>
      <c r="AB285" s="46" t="e">
        <f>VLOOKUP('別紙様式2-3（個表） '!$G285,【参考】数式用!$P$4:$W$54,8, FALSE)</f>
        <v>#N/A</v>
      </c>
      <c r="AC285" s="46" t="e">
        <f>VLOOKUP('別紙様式2-3（個表） '!$G285,【参考】数式用!$P$4:$AD$54,15, FALSE)</f>
        <v>#N/A</v>
      </c>
      <c r="AD285" s="46" t="str">
        <f t="shared" si="30"/>
        <v/>
      </c>
      <c r="AE285" s="46" t="str">
        <f t="shared" si="31"/>
        <v/>
      </c>
      <c r="AF285" s="46" t="str">
        <f t="shared" si="32"/>
        <v/>
      </c>
      <c r="AG285" s="46" t="str">
        <f>IF(G285="", "", VLOOKUP(G285,【参考】数式用!$A$4:$M$54,13,FALSE))</f>
        <v/>
      </c>
      <c r="AH285" s="46" t="str">
        <f t="shared" si="33"/>
        <v>―</v>
      </c>
    </row>
    <row r="286" spans="1:34" ht="45" customHeight="1">
      <c r="A286" s="113">
        <f t="shared" si="35"/>
        <v>272</v>
      </c>
      <c r="B286" s="114" t="str">
        <f>IF(基本情報入力シート!B321="","",基本情報入力シート!B321)</f>
        <v/>
      </c>
      <c r="C286" s="115" t="str">
        <f>IF(基本情報入力シート!L321="","",基本情報入力シート!L321)</f>
        <v/>
      </c>
      <c r="D286" s="115" t="str">
        <f>IF(基本情報入力シート!Q321="","",基本情報入力シート!Q321)</f>
        <v/>
      </c>
      <c r="E286" s="115" t="str">
        <f>IF(基本情報入力シート!V321="","",基本情報入力シート!V321)</f>
        <v/>
      </c>
      <c r="F286" s="115" t="str">
        <f>IF(基本情報入力シート!W321="","",基本情報入力シート!W321)</f>
        <v/>
      </c>
      <c r="G286" s="115" t="str">
        <f>IF(基本情報入力シート!Z321="","",基本情報入力シート!Z321)</f>
        <v/>
      </c>
      <c r="H286" s="211" t="str">
        <f>IF(基本情報入力シート!AD321="","",基本情報入力シート!AD321)</f>
        <v/>
      </c>
      <c r="I286" s="330" t="str">
        <f>IF(基本情報入力シート!AE321="","",基本情報入力シート!AE321)</f>
        <v/>
      </c>
      <c r="J286" s="427"/>
      <c r="K286" s="428"/>
      <c r="L286" s="426"/>
      <c r="M286" s="331" t="str">
        <f>IF(G286="", "", VLOOKUP(AF286,【参考】数式用!$AZ$3:$BA$6, 2, FALSE))</f>
        <v/>
      </c>
      <c r="N286" s="332" t="str">
        <f>IF(G286="","",VLOOKUP(G286,【参考】数式用!$A$4:$L$54,MATCH('別紙様式2-3（個表） '!M286,【参考】数式用!$J$3:$L$3,0)+9,FALSE))</f>
        <v/>
      </c>
      <c r="O286" s="430" t="s">
        <v>197</v>
      </c>
      <c r="P286" s="333" t="str">
        <f t="shared" si="34"/>
        <v>未入力あり</v>
      </c>
      <c r="Q286" s="253" t="str">
        <f>IFERROR(IF(P286="未入力あり","",ROUNDDOWN(ROUNDDOWN($H286*$I286,0)*VLOOKUP($G286,【参考】数式用!$A$4:$E$54,3, FALSE),0)),"")</f>
        <v/>
      </c>
      <c r="R286" s="253" t="str">
        <f>IF(AD286="×", 0,IF(P286="未入力あり","",ROUNDDOWN(ROUNDDOWN($H286*$I286,0)*VLOOKUP($G286,【参考】数式用!$A$4:$E$54,4,FALSE),0)))</f>
        <v/>
      </c>
      <c r="S286" s="334" t="str">
        <f>IF(AE286="×", 0,IF(P286="未入力あり","",ROUNDDOWN(ROUNDDOWN($H286*$I286,0)*VLOOKUP($G286,【参考】数式用!$A$4:$E$54,5, FALSE),0)))</f>
        <v/>
      </c>
      <c r="Z286" s="336" t="e">
        <f>IF(#REF!="○", F286, "")</f>
        <v>#REF!</v>
      </c>
      <c r="AA286" s="46" t="e">
        <f>VLOOKUP('別紙様式2-3（個表） '!$G286,【参考】数式用!$P$4:$Q$54,2, FALSE)</f>
        <v>#N/A</v>
      </c>
      <c r="AB286" s="46" t="e">
        <f>VLOOKUP('別紙様式2-3（個表） '!$G286,【参考】数式用!$P$4:$W$54,8, FALSE)</f>
        <v>#N/A</v>
      </c>
      <c r="AC286" s="46" t="e">
        <f>VLOOKUP('別紙様式2-3（個表） '!$G286,【参考】数式用!$P$4:$AD$54,15, FALSE)</f>
        <v>#N/A</v>
      </c>
      <c r="AD286" s="46" t="str">
        <f t="shared" si="30"/>
        <v/>
      </c>
      <c r="AE286" s="46" t="str">
        <f t="shared" si="31"/>
        <v/>
      </c>
      <c r="AF286" s="46" t="str">
        <f t="shared" si="32"/>
        <v/>
      </c>
      <c r="AG286" s="46" t="str">
        <f>IF(G286="", "", VLOOKUP(G286,【参考】数式用!$A$4:$M$54,13,FALSE))</f>
        <v/>
      </c>
      <c r="AH286" s="46" t="str">
        <f t="shared" si="33"/>
        <v>―</v>
      </c>
    </row>
    <row r="287" spans="1:34" ht="45" customHeight="1">
      <c r="A287" s="113">
        <f t="shared" si="35"/>
        <v>273</v>
      </c>
      <c r="B287" s="114" t="str">
        <f>IF(基本情報入力シート!B322="","",基本情報入力シート!B322)</f>
        <v/>
      </c>
      <c r="C287" s="115" t="str">
        <f>IF(基本情報入力シート!L322="","",基本情報入力シート!L322)</f>
        <v/>
      </c>
      <c r="D287" s="115" t="str">
        <f>IF(基本情報入力シート!Q322="","",基本情報入力シート!Q322)</f>
        <v/>
      </c>
      <c r="E287" s="115" t="str">
        <f>IF(基本情報入力シート!V322="","",基本情報入力シート!V322)</f>
        <v/>
      </c>
      <c r="F287" s="115" t="str">
        <f>IF(基本情報入力シート!W322="","",基本情報入力シート!W322)</f>
        <v/>
      </c>
      <c r="G287" s="115" t="str">
        <f>IF(基本情報入力シート!Z322="","",基本情報入力シート!Z322)</f>
        <v/>
      </c>
      <c r="H287" s="211" t="str">
        <f>IF(基本情報入力シート!AD322="","",基本情報入力シート!AD322)</f>
        <v/>
      </c>
      <c r="I287" s="330" t="str">
        <f>IF(基本情報入力シート!AE322="","",基本情報入力シート!AE322)</f>
        <v/>
      </c>
      <c r="J287" s="427"/>
      <c r="K287" s="428"/>
      <c r="L287" s="426"/>
      <c r="M287" s="331" t="str">
        <f>IF(G287="", "", VLOOKUP(AF287,【参考】数式用!$AZ$3:$BA$6, 2, FALSE))</f>
        <v/>
      </c>
      <c r="N287" s="332" t="str">
        <f>IF(G287="","",VLOOKUP(G287,【参考】数式用!$A$4:$L$54,MATCH('別紙様式2-3（個表） '!M287,【参考】数式用!$J$3:$L$3,0)+9,FALSE))</f>
        <v/>
      </c>
      <c r="O287" s="429" t="s">
        <v>197</v>
      </c>
      <c r="P287" s="333" t="str">
        <f t="shared" si="34"/>
        <v>未入力あり</v>
      </c>
      <c r="Q287" s="253" t="str">
        <f>IFERROR(IF(P287="未入力あり","",ROUNDDOWN(ROUNDDOWN($H287*$I287,0)*VLOOKUP($G287,【参考】数式用!$A$4:$E$54,3, FALSE),0)),"")</f>
        <v/>
      </c>
      <c r="R287" s="253" t="str">
        <f>IF(AD287="×", 0,IF(P287="未入力あり","",ROUNDDOWN(ROUNDDOWN($H287*$I287,0)*VLOOKUP($G287,【参考】数式用!$A$4:$E$54,4,FALSE),0)))</f>
        <v/>
      </c>
      <c r="S287" s="334" t="str">
        <f>IF(AE287="×", 0,IF(P287="未入力あり","",ROUNDDOWN(ROUNDDOWN($H287*$I287,0)*VLOOKUP($G287,【参考】数式用!$A$4:$E$54,5, FALSE),0)))</f>
        <v/>
      </c>
      <c r="Z287" s="336" t="e">
        <f>IF(#REF!="○", F287, "")</f>
        <v>#REF!</v>
      </c>
      <c r="AA287" s="46" t="e">
        <f>VLOOKUP('別紙様式2-3（個表） '!$G287,【参考】数式用!$P$4:$Q$54,2, FALSE)</f>
        <v>#N/A</v>
      </c>
      <c r="AB287" s="46" t="e">
        <f>VLOOKUP('別紙様式2-3（個表） '!$G287,【参考】数式用!$P$4:$W$54,8, FALSE)</f>
        <v>#N/A</v>
      </c>
      <c r="AC287" s="46" t="e">
        <f>VLOOKUP('別紙様式2-3（個表） '!$G287,【参考】数式用!$P$4:$AD$54,15, FALSE)</f>
        <v>#N/A</v>
      </c>
      <c r="AD287" s="46" t="str">
        <f t="shared" si="30"/>
        <v/>
      </c>
      <c r="AE287" s="46" t="str">
        <f t="shared" si="31"/>
        <v/>
      </c>
      <c r="AF287" s="46" t="str">
        <f t="shared" si="32"/>
        <v/>
      </c>
      <c r="AG287" s="46" t="str">
        <f>IF(G287="", "", VLOOKUP(G287,【参考】数式用!$A$4:$M$54,13,FALSE))</f>
        <v/>
      </c>
      <c r="AH287" s="46" t="str">
        <f t="shared" si="33"/>
        <v>―</v>
      </c>
    </row>
    <row r="288" spans="1:34" ht="45" customHeight="1">
      <c r="A288" s="113">
        <f t="shared" si="35"/>
        <v>274</v>
      </c>
      <c r="B288" s="114" t="str">
        <f>IF(基本情報入力シート!B323="","",基本情報入力シート!B323)</f>
        <v/>
      </c>
      <c r="C288" s="115" t="str">
        <f>IF(基本情報入力シート!L323="","",基本情報入力シート!L323)</f>
        <v/>
      </c>
      <c r="D288" s="115" t="str">
        <f>IF(基本情報入力シート!Q323="","",基本情報入力シート!Q323)</f>
        <v/>
      </c>
      <c r="E288" s="115" t="str">
        <f>IF(基本情報入力シート!V323="","",基本情報入力シート!V323)</f>
        <v/>
      </c>
      <c r="F288" s="115" t="str">
        <f>IF(基本情報入力シート!W323="","",基本情報入力シート!W323)</f>
        <v/>
      </c>
      <c r="G288" s="115" t="str">
        <f>IF(基本情報入力シート!Z323="","",基本情報入力シート!Z323)</f>
        <v/>
      </c>
      <c r="H288" s="211" t="str">
        <f>IF(基本情報入力シート!AD323="","",基本情報入力シート!AD323)</f>
        <v/>
      </c>
      <c r="I288" s="330" t="str">
        <f>IF(基本情報入力シート!AE323="","",基本情報入力シート!AE323)</f>
        <v/>
      </c>
      <c r="J288" s="427"/>
      <c r="K288" s="428"/>
      <c r="L288" s="426"/>
      <c r="M288" s="331" t="str">
        <f>IF(G288="", "", VLOOKUP(AF288,【参考】数式用!$AZ$3:$BA$6, 2, FALSE))</f>
        <v/>
      </c>
      <c r="N288" s="332" t="str">
        <f>IF(G288="","",VLOOKUP(G288,【参考】数式用!$A$4:$L$54,MATCH('別紙様式2-3（個表） '!M288,【参考】数式用!$J$3:$L$3,0)+9,FALSE))</f>
        <v/>
      </c>
      <c r="O288" s="430" t="s">
        <v>197</v>
      </c>
      <c r="P288" s="333" t="str">
        <f t="shared" si="34"/>
        <v>未入力あり</v>
      </c>
      <c r="Q288" s="253" t="str">
        <f>IFERROR(IF(P288="未入力あり","",ROUNDDOWN(ROUNDDOWN($H288*$I288,0)*VLOOKUP($G288,【参考】数式用!$A$4:$E$54,3, FALSE),0)),"")</f>
        <v/>
      </c>
      <c r="R288" s="253" t="str">
        <f>IF(AD288="×", 0,IF(P288="未入力あり","",ROUNDDOWN(ROUNDDOWN($H288*$I288,0)*VLOOKUP($G288,【参考】数式用!$A$4:$E$54,4,FALSE),0)))</f>
        <v/>
      </c>
      <c r="S288" s="334" t="str">
        <f>IF(AE288="×", 0,IF(P288="未入力あり","",ROUNDDOWN(ROUNDDOWN($H288*$I288,0)*VLOOKUP($G288,【参考】数式用!$A$4:$E$54,5, FALSE),0)))</f>
        <v/>
      </c>
      <c r="Z288" s="336" t="e">
        <f>IF(#REF!="○", F288, "")</f>
        <v>#REF!</v>
      </c>
      <c r="AA288" s="46" t="e">
        <f>VLOOKUP('別紙様式2-3（個表） '!$G288,【参考】数式用!$P$4:$Q$54,2, FALSE)</f>
        <v>#N/A</v>
      </c>
      <c r="AB288" s="46" t="e">
        <f>VLOOKUP('別紙様式2-3（個表） '!$G288,【参考】数式用!$P$4:$W$54,8, FALSE)</f>
        <v>#N/A</v>
      </c>
      <c r="AC288" s="46" t="e">
        <f>VLOOKUP('別紙様式2-3（個表） '!$G288,【参考】数式用!$P$4:$AD$54,15, FALSE)</f>
        <v>#N/A</v>
      </c>
      <c r="AD288" s="46" t="str">
        <f t="shared" si="30"/>
        <v/>
      </c>
      <c r="AE288" s="46" t="str">
        <f t="shared" si="31"/>
        <v/>
      </c>
      <c r="AF288" s="46" t="str">
        <f t="shared" si="32"/>
        <v/>
      </c>
      <c r="AG288" s="46" t="str">
        <f>IF(G288="", "", VLOOKUP(G288,【参考】数式用!$A$4:$M$54,13,FALSE))</f>
        <v/>
      </c>
      <c r="AH288" s="46" t="str">
        <f t="shared" si="33"/>
        <v>―</v>
      </c>
    </row>
    <row r="289" spans="1:34" ht="45" customHeight="1">
      <c r="A289" s="113">
        <f t="shared" si="35"/>
        <v>275</v>
      </c>
      <c r="B289" s="114" t="str">
        <f>IF(基本情報入力シート!B324="","",基本情報入力シート!B324)</f>
        <v/>
      </c>
      <c r="C289" s="115" t="str">
        <f>IF(基本情報入力シート!L324="","",基本情報入力シート!L324)</f>
        <v/>
      </c>
      <c r="D289" s="115" t="str">
        <f>IF(基本情報入力シート!Q324="","",基本情報入力シート!Q324)</f>
        <v/>
      </c>
      <c r="E289" s="115" t="str">
        <f>IF(基本情報入力シート!V324="","",基本情報入力シート!V324)</f>
        <v/>
      </c>
      <c r="F289" s="115" t="str">
        <f>IF(基本情報入力シート!W324="","",基本情報入力シート!W324)</f>
        <v/>
      </c>
      <c r="G289" s="115" t="str">
        <f>IF(基本情報入力シート!Z324="","",基本情報入力シート!Z324)</f>
        <v/>
      </c>
      <c r="H289" s="211" t="str">
        <f>IF(基本情報入力シート!AD324="","",基本情報入力シート!AD324)</f>
        <v/>
      </c>
      <c r="I289" s="330" t="str">
        <f>IF(基本情報入力シート!AE324="","",基本情報入力シート!AE324)</f>
        <v/>
      </c>
      <c r="J289" s="427"/>
      <c r="K289" s="428"/>
      <c r="L289" s="426"/>
      <c r="M289" s="331" t="str">
        <f>IF(G289="", "", VLOOKUP(AF289,【参考】数式用!$AZ$3:$BA$6, 2, FALSE))</f>
        <v/>
      </c>
      <c r="N289" s="332" t="str">
        <f>IF(G289="","",VLOOKUP(G289,【参考】数式用!$A$4:$L$54,MATCH('別紙様式2-3（個表） '!M289,【参考】数式用!$J$3:$L$3,0)+9,FALSE))</f>
        <v/>
      </c>
      <c r="O289" s="430" t="s">
        <v>197</v>
      </c>
      <c r="P289" s="333" t="str">
        <f t="shared" si="34"/>
        <v>未入力あり</v>
      </c>
      <c r="Q289" s="253" t="str">
        <f>IFERROR(IF(P289="未入力あり","",ROUNDDOWN(ROUNDDOWN($H289*$I289,0)*VLOOKUP($G289,【参考】数式用!$A$4:$E$54,3, FALSE),0)),"")</f>
        <v/>
      </c>
      <c r="R289" s="253" t="str">
        <f>IF(AD289="×", 0,IF(P289="未入力あり","",ROUNDDOWN(ROUNDDOWN($H289*$I289,0)*VLOOKUP($G289,【参考】数式用!$A$4:$E$54,4,FALSE),0)))</f>
        <v/>
      </c>
      <c r="S289" s="334" t="str">
        <f>IF(AE289="×", 0,IF(P289="未入力あり","",ROUNDDOWN(ROUNDDOWN($H289*$I289,0)*VLOOKUP($G289,【参考】数式用!$A$4:$E$54,5, FALSE),0)))</f>
        <v/>
      </c>
      <c r="Z289" s="336" t="e">
        <f>IF(#REF!="○", F289, "")</f>
        <v>#REF!</v>
      </c>
      <c r="AA289" s="46" t="e">
        <f>VLOOKUP('別紙様式2-3（個表） '!$G289,【参考】数式用!$P$4:$Q$54,2, FALSE)</f>
        <v>#N/A</v>
      </c>
      <c r="AB289" s="46" t="e">
        <f>VLOOKUP('別紙様式2-3（個表） '!$G289,【参考】数式用!$P$4:$W$54,8, FALSE)</f>
        <v>#N/A</v>
      </c>
      <c r="AC289" s="46" t="e">
        <f>VLOOKUP('別紙様式2-3（個表） '!$G289,【参考】数式用!$P$4:$AD$54,15, FALSE)</f>
        <v>#N/A</v>
      </c>
      <c r="AD289" s="46" t="str">
        <f t="shared" si="30"/>
        <v/>
      </c>
      <c r="AE289" s="46" t="str">
        <f t="shared" si="31"/>
        <v/>
      </c>
      <c r="AF289" s="46" t="str">
        <f t="shared" si="32"/>
        <v/>
      </c>
      <c r="AG289" s="46" t="str">
        <f>IF(G289="", "", VLOOKUP(G289,【参考】数式用!$A$4:$M$54,13,FALSE))</f>
        <v/>
      </c>
      <c r="AH289" s="46" t="str">
        <f t="shared" si="33"/>
        <v>―</v>
      </c>
    </row>
    <row r="290" spans="1:34" ht="45" customHeight="1">
      <c r="A290" s="113">
        <f t="shared" si="35"/>
        <v>276</v>
      </c>
      <c r="B290" s="114" t="str">
        <f>IF(基本情報入力シート!B325="","",基本情報入力シート!B325)</f>
        <v/>
      </c>
      <c r="C290" s="115" t="str">
        <f>IF(基本情報入力シート!L325="","",基本情報入力シート!L325)</f>
        <v/>
      </c>
      <c r="D290" s="115" t="str">
        <f>IF(基本情報入力シート!Q325="","",基本情報入力シート!Q325)</f>
        <v/>
      </c>
      <c r="E290" s="115" t="str">
        <f>IF(基本情報入力シート!V325="","",基本情報入力シート!V325)</f>
        <v/>
      </c>
      <c r="F290" s="115" t="str">
        <f>IF(基本情報入力シート!W325="","",基本情報入力シート!W325)</f>
        <v/>
      </c>
      <c r="G290" s="115" t="str">
        <f>IF(基本情報入力シート!Z325="","",基本情報入力シート!Z325)</f>
        <v/>
      </c>
      <c r="H290" s="211" t="str">
        <f>IF(基本情報入力シート!AD325="","",基本情報入力シート!AD325)</f>
        <v/>
      </c>
      <c r="I290" s="330" t="str">
        <f>IF(基本情報入力シート!AE325="","",基本情報入力シート!AE325)</f>
        <v/>
      </c>
      <c r="J290" s="427"/>
      <c r="K290" s="428"/>
      <c r="L290" s="426"/>
      <c r="M290" s="331" t="str">
        <f>IF(G290="", "", VLOOKUP(AF290,【参考】数式用!$AZ$3:$BA$6, 2, FALSE))</f>
        <v/>
      </c>
      <c r="N290" s="332" t="str">
        <f>IF(G290="","",VLOOKUP(G290,【参考】数式用!$A$4:$L$54,MATCH('別紙様式2-3（個表） '!M290,【参考】数式用!$J$3:$L$3,0)+9,FALSE))</f>
        <v/>
      </c>
      <c r="O290" s="429" t="s">
        <v>197</v>
      </c>
      <c r="P290" s="333" t="str">
        <f t="shared" si="34"/>
        <v>未入力あり</v>
      </c>
      <c r="Q290" s="253" t="str">
        <f>IFERROR(IF(P290="未入力あり","",ROUNDDOWN(ROUNDDOWN($H290*$I290,0)*VLOOKUP($G290,【参考】数式用!$A$4:$E$54,3, FALSE),0)),"")</f>
        <v/>
      </c>
      <c r="R290" s="253" t="str">
        <f>IF(AD290="×", 0,IF(P290="未入力あり","",ROUNDDOWN(ROUNDDOWN($H290*$I290,0)*VLOOKUP($G290,【参考】数式用!$A$4:$E$54,4,FALSE),0)))</f>
        <v/>
      </c>
      <c r="S290" s="334" t="str">
        <f>IF(AE290="×", 0,IF(P290="未入力あり","",ROUNDDOWN(ROUNDDOWN($H290*$I290,0)*VLOOKUP($G290,【参考】数式用!$A$4:$E$54,5, FALSE),0)))</f>
        <v/>
      </c>
      <c r="Z290" s="336" t="e">
        <f>IF(#REF!="○", F290, "")</f>
        <v>#REF!</v>
      </c>
      <c r="AA290" s="46" t="e">
        <f>VLOOKUP('別紙様式2-3（個表） '!$G290,【参考】数式用!$P$4:$Q$54,2, FALSE)</f>
        <v>#N/A</v>
      </c>
      <c r="AB290" s="46" t="e">
        <f>VLOOKUP('別紙様式2-3（個表） '!$G290,【参考】数式用!$P$4:$W$54,8, FALSE)</f>
        <v>#N/A</v>
      </c>
      <c r="AC290" s="46" t="e">
        <f>VLOOKUP('別紙様式2-3（個表） '!$G290,【参考】数式用!$P$4:$AD$54,15, FALSE)</f>
        <v>#N/A</v>
      </c>
      <c r="AD290" s="46" t="str">
        <f t="shared" si="30"/>
        <v/>
      </c>
      <c r="AE290" s="46" t="str">
        <f t="shared" si="31"/>
        <v/>
      </c>
      <c r="AF290" s="46" t="str">
        <f t="shared" si="32"/>
        <v/>
      </c>
      <c r="AG290" s="46" t="str">
        <f>IF(G290="", "", VLOOKUP(G290,【参考】数式用!$A$4:$M$54,13,FALSE))</f>
        <v/>
      </c>
      <c r="AH290" s="46" t="str">
        <f t="shared" si="33"/>
        <v>―</v>
      </c>
    </row>
    <row r="291" spans="1:34" ht="45" customHeight="1">
      <c r="A291" s="113">
        <f t="shared" si="35"/>
        <v>277</v>
      </c>
      <c r="B291" s="114" t="str">
        <f>IF(基本情報入力シート!B326="","",基本情報入力シート!B326)</f>
        <v/>
      </c>
      <c r="C291" s="115" t="str">
        <f>IF(基本情報入力シート!L326="","",基本情報入力シート!L326)</f>
        <v/>
      </c>
      <c r="D291" s="115" t="str">
        <f>IF(基本情報入力シート!Q326="","",基本情報入力シート!Q326)</f>
        <v/>
      </c>
      <c r="E291" s="115" t="str">
        <f>IF(基本情報入力シート!V326="","",基本情報入力シート!V326)</f>
        <v/>
      </c>
      <c r="F291" s="115" t="str">
        <f>IF(基本情報入力シート!W326="","",基本情報入力シート!W326)</f>
        <v/>
      </c>
      <c r="G291" s="115" t="str">
        <f>IF(基本情報入力シート!Z326="","",基本情報入力シート!Z326)</f>
        <v/>
      </c>
      <c r="H291" s="211" t="str">
        <f>IF(基本情報入力シート!AD326="","",基本情報入力シート!AD326)</f>
        <v/>
      </c>
      <c r="I291" s="330" t="str">
        <f>IF(基本情報入力シート!AE326="","",基本情報入力シート!AE326)</f>
        <v/>
      </c>
      <c r="J291" s="427"/>
      <c r="K291" s="428"/>
      <c r="L291" s="426"/>
      <c r="M291" s="331" t="str">
        <f>IF(G291="", "", VLOOKUP(AF291,【参考】数式用!$AZ$3:$BA$6, 2, FALSE))</f>
        <v/>
      </c>
      <c r="N291" s="332" t="str">
        <f>IF(G291="","",VLOOKUP(G291,【参考】数式用!$A$4:$L$54,MATCH('別紙様式2-3（個表） '!M291,【参考】数式用!$J$3:$L$3,0)+9,FALSE))</f>
        <v/>
      </c>
      <c r="O291" s="430" t="s">
        <v>197</v>
      </c>
      <c r="P291" s="333" t="str">
        <f t="shared" si="34"/>
        <v>未入力あり</v>
      </c>
      <c r="Q291" s="253" t="str">
        <f>IFERROR(IF(P291="未入力あり","",ROUNDDOWN(ROUNDDOWN($H291*$I291,0)*VLOOKUP($G291,【参考】数式用!$A$4:$E$54,3, FALSE),0)),"")</f>
        <v/>
      </c>
      <c r="R291" s="253" t="str">
        <f>IF(AD291="×", 0,IF(P291="未入力あり","",ROUNDDOWN(ROUNDDOWN($H291*$I291,0)*VLOOKUP($G291,【参考】数式用!$A$4:$E$54,4,FALSE),0)))</f>
        <v/>
      </c>
      <c r="S291" s="334" t="str">
        <f>IF(AE291="×", 0,IF(P291="未入力あり","",ROUNDDOWN(ROUNDDOWN($H291*$I291,0)*VLOOKUP($G291,【参考】数式用!$A$4:$E$54,5, FALSE),0)))</f>
        <v/>
      </c>
      <c r="Z291" s="336" t="e">
        <f>IF(#REF!="○", F291, "")</f>
        <v>#REF!</v>
      </c>
      <c r="AA291" s="46" t="e">
        <f>VLOOKUP('別紙様式2-3（個表） '!$G291,【参考】数式用!$P$4:$Q$54,2, FALSE)</f>
        <v>#N/A</v>
      </c>
      <c r="AB291" s="46" t="e">
        <f>VLOOKUP('別紙様式2-3（個表） '!$G291,【参考】数式用!$P$4:$W$54,8, FALSE)</f>
        <v>#N/A</v>
      </c>
      <c r="AC291" s="46" t="e">
        <f>VLOOKUP('別紙様式2-3（個表） '!$G291,【参考】数式用!$P$4:$AD$54,15, FALSE)</f>
        <v>#N/A</v>
      </c>
      <c r="AD291" s="46" t="str">
        <f t="shared" si="30"/>
        <v/>
      </c>
      <c r="AE291" s="46" t="str">
        <f t="shared" si="31"/>
        <v/>
      </c>
      <c r="AF291" s="46" t="str">
        <f t="shared" si="32"/>
        <v/>
      </c>
      <c r="AG291" s="46" t="str">
        <f>IF(G291="", "", VLOOKUP(G291,【参考】数式用!$A$4:$M$54,13,FALSE))</f>
        <v/>
      </c>
      <c r="AH291" s="46" t="str">
        <f t="shared" si="33"/>
        <v>―</v>
      </c>
    </row>
    <row r="292" spans="1:34" ht="45" customHeight="1">
      <c r="A292" s="113">
        <f t="shared" si="35"/>
        <v>278</v>
      </c>
      <c r="B292" s="114" t="str">
        <f>IF(基本情報入力シート!B327="","",基本情報入力シート!B327)</f>
        <v/>
      </c>
      <c r="C292" s="115" t="str">
        <f>IF(基本情報入力シート!L327="","",基本情報入力シート!L327)</f>
        <v/>
      </c>
      <c r="D292" s="115" t="str">
        <f>IF(基本情報入力シート!Q327="","",基本情報入力シート!Q327)</f>
        <v/>
      </c>
      <c r="E292" s="115" t="str">
        <f>IF(基本情報入力シート!V327="","",基本情報入力シート!V327)</f>
        <v/>
      </c>
      <c r="F292" s="115" t="str">
        <f>IF(基本情報入力シート!W327="","",基本情報入力シート!W327)</f>
        <v/>
      </c>
      <c r="G292" s="115" t="str">
        <f>IF(基本情報入力シート!Z327="","",基本情報入力シート!Z327)</f>
        <v/>
      </c>
      <c r="H292" s="211" t="str">
        <f>IF(基本情報入力シート!AD327="","",基本情報入力シート!AD327)</f>
        <v/>
      </c>
      <c r="I292" s="330" t="str">
        <f>IF(基本情報入力シート!AE327="","",基本情報入力シート!AE327)</f>
        <v/>
      </c>
      <c r="J292" s="427"/>
      <c r="K292" s="428"/>
      <c r="L292" s="426"/>
      <c r="M292" s="331" t="str">
        <f>IF(G292="", "", VLOOKUP(AF292,【参考】数式用!$AZ$3:$BA$6, 2, FALSE))</f>
        <v/>
      </c>
      <c r="N292" s="332" t="str">
        <f>IF(G292="","",VLOOKUP(G292,【参考】数式用!$A$4:$L$54,MATCH('別紙様式2-3（個表） '!M292,【参考】数式用!$J$3:$L$3,0)+9,FALSE))</f>
        <v/>
      </c>
      <c r="O292" s="429" t="s">
        <v>197</v>
      </c>
      <c r="P292" s="333" t="str">
        <f t="shared" si="34"/>
        <v>未入力あり</v>
      </c>
      <c r="Q292" s="253" t="str">
        <f>IFERROR(IF(P292="未入力あり","",ROUNDDOWN(ROUNDDOWN($H292*$I292,0)*VLOOKUP($G292,【参考】数式用!$A$4:$E$54,3, FALSE),0)),"")</f>
        <v/>
      </c>
      <c r="R292" s="253" t="str">
        <f>IF(AD292="×", 0,IF(P292="未入力あり","",ROUNDDOWN(ROUNDDOWN($H292*$I292,0)*VLOOKUP($G292,【参考】数式用!$A$4:$E$54,4,FALSE),0)))</f>
        <v/>
      </c>
      <c r="S292" s="334" t="str">
        <f>IF(AE292="×", 0,IF(P292="未入力あり","",ROUNDDOWN(ROUNDDOWN($H292*$I292,0)*VLOOKUP($G292,【参考】数式用!$A$4:$E$54,5, FALSE),0)))</f>
        <v/>
      </c>
      <c r="Z292" s="336" t="e">
        <f>IF(#REF!="○", F292, "")</f>
        <v>#REF!</v>
      </c>
      <c r="AA292" s="46" t="e">
        <f>VLOOKUP('別紙様式2-3（個表） '!$G292,【参考】数式用!$P$4:$Q$54,2, FALSE)</f>
        <v>#N/A</v>
      </c>
      <c r="AB292" s="46" t="e">
        <f>VLOOKUP('別紙様式2-3（個表） '!$G292,【参考】数式用!$P$4:$W$54,8, FALSE)</f>
        <v>#N/A</v>
      </c>
      <c r="AC292" s="46" t="e">
        <f>VLOOKUP('別紙様式2-3（個表） '!$G292,【参考】数式用!$P$4:$AD$54,15, FALSE)</f>
        <v>#N/A</v>
      </c>
      <c r="AD292" s="46" t="str">
        <f t="shared" si="30"/>
        <v/>
      </c>
      <c r="AE292" s="46" t="str">
        <f t="shared" si="31"/>
        <v/>
      </c>
      <c r="AF292" s="46" t="str">
        <f t="shared" si="32"/>
        <v/>
      </c>
      <c r="AG292" s="46" t="str">
        <f>IF(G292="", "", VLOOKUP(G292,【参考】数式用!$A$4:$M$54,13,FALSE))</f>
        <v/>
      </c>
      <c r="AH292" s="46" t="str">
        <f t="shared" si="33"/>
        <v>―</v>
      </c>
    </row>
    <row r="293" spans="1:34" ht="45" customHeight="1">
      <c r="A293" s="113">
        <f t="shared" si="35"/>
        <v>279</v>
      </c>
      <c r="B293" s="114" t="str">
        <f>IF(基本情報入力シート!B328="","",基本情報入力シート!B328)</f>
        <v/>
      </c>
      <c r="C293" s="115" t="str">
        <f>IF(基本情報入力シート!L328="","",基本情報入力シート!L328)</f>
        <v/>
      </c>
      <c r="D293" s="115" t="str">
        <f>IF(基本情報入力シート!Q328="","",基本情報入力シート!Q328)</f>
        <v/>
      </c>
      <c r="E293" s="115" t="str">
        <f>IF(基本情報入力シート!V328="","",基本情報入力シート!V328)</f>
        <v/>
      </c>
      <c r="F293" s="115" t="str">
        <f>IF(基本情報入力シート!W328="","",基本情報入力シート!W328)</f>
        <v/>
      </c>
      <c r="G293" s="115" t="str">
        <f>IF(基本情報入力シート!Z328="","",基本情報入力シート!Z328)</f>
        <v/>
      </c>
      <c r="H293" s="211" t="str">
        <f>IF(基本情報入力シート!AD328="","",基本情報入力シート!AD328)</f>
        <v/>
      </c>
      <c r="I293" s="330" t="str">
        <f>IF(基本情報入力シート!AE328="","",基本情報入力シート!AE328)</f>
        <v/>
      </c>
      <c r="J293" s="427"/>
      <c r="K293" s="428"/>
      <c r="L293" s="426"/>
      <c r="M293" s="331" t="str">
        <f>IF(G293="", "", VLOOKUP(AF293,【参考】数式用!$AZ$3:$BA$6, 2, FALSE))</f>
        <v/>
      </c>
      <c r="N293" s="332" t="str">
        <f>IF(G293="","",VLOOKUP(G293,【参考】数式用!$A$4:$L$54,MATCH('別紙様式2-3（個表） '!M293,【参考】数式用!$J$3:$L$3,0)+9,FALSE))</f>
        <v/>
      </c>
      <c r="O293" s="430" t="s">
        <v>197</v>
      </c>
      <c r="P293" s="333" t="str">
        <f t="shared" si="34"/>
        <v>未入力あり</v>
      </c>
      <c r="Q293" s="253" t="str">
        <f>IFERROR(IF(P293="未入力あり","",ROUNDDOWN(ROUNDDOWN($H293*$I293,0)*VLOOKUP($G293,【参考】数式用!$A$4:$E$54,3, FALSE),0)),"")</f>
        <v/>
      </c>
      <c r="R293" s="253" t="str">
        <f>IF(AD293="×", 0,IF(P293="未入力あり","",ROUNDDOWN(ROUNDDOWN($H293*$I293,0)*VLOOKUP($G293,【参考】数式用!$A$4:$E$54,4,FALSE),0)))</f>
        <v/>
      </c>
      <c r="S293" s="334" t="str">
        <f>IF(AE293="×", 0,IF(P293="未入力あり","",ROUNDDOWN(ROUNDDOWN($H293*$I293,0)*VLOOKUP($G293,【参考】数式用!$A$4:$E$54,5, FALSE),0)))</f>
        <v/>
      </c>
      <c r="Z293" s="336" t="e">
        <f>IF(#REF!="○", F293, "")</f>
        <v>#REF!</v>
      </c>
      <c r="AA293" s="46" t="e">
        <f>VLOOKUP('別紙様式2-3（個表） '!$G293,【参考】数式用!$P$4:$Q$54,2, FALSE)</f>
        <v>#N/A</v>
      </c>
      <c r="AB293" s="46" t="e">
        <f>VLOOKUP('別紙様式2-3（個表） '!$G293,【参考】数式用!$P$4:$W$54,8, FALSE)</f>
        <v>#N/A</v>
      </c>
      <c r="AC293" s="46" t="e">
        <f>VLOOKUP('別紙様式2-3（個表） '!$G293,【参考】数式用!$P$4:$AD$54,15, FALSE)</f>
        <v>#N/A</v>
      </c>
      <c r="AD293" s="46" t="str">
        <f t="shared" si="30"/>
        <v/>
      </c>
      <c r="AE293" s="46" t="str">
        <f t="shared" si="31"/>
        <v/>
      </c>
      <c r="AF293" s="46" t="str">
        <f t="shared" si="32"/>
        <v/>
      </c>
      <c r="AG293" s="46" t="str">
        <f>IF(G293="", "", VLOOKUP(G293,【参考】数式用!$A$4:$M$54,13,FALSE))</f>
        <v/>
      </c>
      <c r="AH293" s="46" t="str">
        <f t="shared" si="33"/>
        <v>―</v>
      </c>
    </row>
    <row r="294" spans="1:34" ht="45" customHeight="1">
      <c r="A294" s="113">
        <f t="shared" si="35"/>
        <v>280</v>
      </c>
      <c r="B294" s="114" t="str">
        <f>IF(基本情報入力シート!B329="","",基本情報入力シート!B329)</f>
        <v/>
      </c>
      <c r="C294" s="115" t="str">
        <f>IF(基本情報入力シート!L329="","",基本情報入力シート!L329)</f>
        <v/>
      </c>
      <c r="D294" s="115" t="str">
        <f>IF(基本情報入力シート!Q329="","",基本情報入力シート!Q329)</f>
        <v/>
      </c>
      <c r="E294" s="115" t="str">
        <f>IF(基本情報入力シート!V329="","",基本情報入力シート!V329)</f>
        <v/>
      </c>
      <c r="F294" s="115" t="str">
        <f>IF(基本情報入力シート!W329="","",基本情報入力シート!W329)</f>
        <v/>
      </c>
      <c r="G294" s="115" t="str">
        <f>IF(基本情報入力シート!Z329="","",基本情報入力シート!Z329)</f>
        <v/>
      </c>
      <c r="H294" s="211" t="str">
        <f>IF(基本情報入力シート!AD329="","",基本情報入力シート!AD329)</f>
        <v/>
      </c>
      <c r="I294" s="330" t="str">
        <f>IF(基本情報入力シート!AE329="","",基本情報入力シート!AE329)</f>
        <v/>
      </c>
      <c r="J294" s="427"/>
      <c r="K294" s="428"/>
      <c r="L294" s="426"/>
      <c r="M294" s="331" t="str">
        <f>IF(G294="", "", VLOOKUP(AF294,【参考】数式用!$AZ$3:$BA$6, 2, FALSE))</f>
        <v/>
      </c>
      <c r="N294" s="332" t="str">
        <f>IF(G294="","",VLOOKUP(G294,【参考】数式用!$A$4:$L$54,MATCH('別紙様式2-3（個表） '!M294,【参考】数式用!$J$3:$L$3,0)+9,FALSE))</f>
        <v/>
      </c>
      <c r="O294" s="430" t="s">
        <v>197</v>
      </c>
      <c r="P294" s="333" t="str">
        <f t="shared" si="34"/>
        <v>未入力あり</v>
      </c>
      <c r="Q294" s="253" t="str">
        <f>IFERROR(IF(P294="未入力あり","",ROUNDDOWN(ROUNDDOWN($H294*$I294,0)*VLOOKUP($G294,【参考】数式用!$A$4:$E$54,3, FALSE),0)),"")</f>
        <v/>
      </c>
      <c r="R294" s="253" t="str">
        <f>IF(AD294="×", 0,IF(P294="未入力あり","",ROUNDDOWN(ROUNDDOWN($H294*$I294,0)*VLOOKUP($G294,【参考】数式用!$A$4:$E$54,4,FALSE),0)))</f>
        <v/>
      </c>
      <c r="S294" s="334" t="str">
        <f>IF(AE294="×", 0,IF(P294="未入力あり","",ROUNDDOWN(ROUNDDOWN($H294*$I294,0)*VLOOKUP($G294,【参考】数式用!$A$4:$E$54,5, FALSE),0)))</f>
        <v/>
      </c>
      <c r="Z294" s="336" t="e">
        <f>IF(#REF!="○", F294, "")</f>
        <v>#REF!</v>
      </c>
      <c r="AA294" s="46" t="e">
        <f>VLOOKUP('別紙様式2-3（個表） '!$G294,【参考】数式用!$P$4:$Q$54,2, FALSE)</f>
        <v>#N/A</v>
      </c>
      <c r="AB294" s="46" t="e">
        <f>VLOOKUP('別紙様式2-3（個表） '!$G294,【参考】数式用!$P$4:$W$54,8, FALSE)</f>
        <v>#N/A</v>
      </c>
      <c r="AC294" s="46" t="e">
        <f>VLOOKUP('別紙様式2-3（個表） '!$G294,【参考】数式用!$P$4:$AD$54,15, FALSE)</f>
        <v>#N/A</v>
      </c>
      <c r="AD294" s="46" t="str">
        <f t="shared" si="30"/>
        <v/>
      </c>
      <c r="AE294" s="46" t="str">
        <f t="shared" si="31"/>
        <v/>
      </c>
      <c r="AF294" s="46" t="str">
        <f t="shared" si="32"/>
        <v/>
      </c>
      <c r="AG294" s="46" t="str">
        <f>IF(G294="", "", VLOOKUP(G294,【参考】数式用!$A$4:$M$54,13,FALSE))</f>
        <v/>
      </c>
      <c r="AH294" s="46" t="str">
        <f t="shared" si="33"/>
        <v>―</v>
      </c>
    </row>
    <row r="295" spans="1:34" ht="45" customHeight="1">
      <c r="A295" s="113">
        <f t="shared" si="35"/>
        <v>281</v>
      </c>
      <c r="B295" s="114" t="str">
        <f>IF(基本情報入力シート!B330="","",基本情報入力シート!B330)</f>
        <v/>
      </c>
      <c r="C295" s="115" t="str">
        <f>IF(基本情報入力シート!L330="","",基本情報入力シート!L330)</f>
        <v/>
      </c>
      <c r="D295" s="115" t="str">
        <f>IF(基本情報入力シート!Q330="","",基本情報入力シート!Q330)</f>
        <v/>
      </c>
      <c r="E295" s="115" t="str">
        <f>IF(基本情報入力シート!V330="","",基本情報入力シート!V330)</f>
        <v/>
      </c>
      <c r="F295" s="115" t="str">
        <f>IF(基本情報入力シート!W330="","",基本情報入力シート!W330)</f>
        <v/>
      </c>
      <c r="G295" s="115" t="str">
        <f>IF(基本情報入力シート!Z330="","",基本情報入力シート!Z330)</f>
        <v/>
      </c>
      <c r="H295" s="211" t="str">
        <f>IF(基本情報入力シート!AD330="","",基本情報入力シート!AD330)</f>
        <v/>
      </c>
      <c r="I295" s="330" t="str">
        <f>IF(基本情報入力シート!AE330="","",基本情報入力シート!AE330)</f>
        <v/>
      </c>
      <c r="J295" s="427"/>
      <c r="K295" s="428"/>
      <c r="L295" s="426"/>
      <c r="M295" s="331" t="str">
        <f>IF(G295="", "", VLOOKUP(AF295,【参考】数式用!$AZ$3:$BA$6, 2, FALSE))</f>
        <v/>
      </c>
      <c r="N295" s="332" t="str">
        <f>IF(G295="","",VLOOKUP(G295,【参考】数式用!$A$4:$L$54,MATCH('別紙様式2-3（個表） '!M295,【参考】数式用!$J$3:$L$3,0)+9,FALSE))</f>
        <v/>
      </c>
      <c r="O295" s="429" t="s">
        <v>197</v>
      </c>
      <c r="P295" s="333" t="str">
        <f t="shared" si="34"/>
        <v>未入力あり</v>
      </c>
      <c r="Q295" s="253" t="str">
        <f>IFERROR(IF(P295="未入力あり","",ROUNDDOWN(ROUNDDOWN($H295*$I295,0)*VLOOKUP($G295,【参考】数式用!$A$4:$E$54,3, FALSE),0)),"")</f>
        <v/>
      </c>
      <c r="R295" s="253" t="str">
        <f>IF(AD295="×", 0,IF(P295="未入力あり","",ROUNDDOWN(ROUNDDOWN($H295*$I295,0)*VLOOKUP($G295,【参考】数式用!$A$4:$E$54,4,FALSE),0)))</f>
        <v/>
      </c>
      <c r="S295" s="334" t="str">
        <f>IF(AE295="×", 0,IF(P295="未入力あり","",ROUNDDOWN(ROUNDDOWN($H295*$I295,0)*VLOOKUP($G295,【参考】数式用!$A$4:$E$54,5, FALSE),0)))</f>
        <v/>
      </c>
      <c r="Z295" s="336" t="e">
        <f>IF(#REF!="○", F295, "")</f>
        <v>#REF!</v>
      </c>
      <c r="AA295" s="46" t="e">
        <f>VLOOKUP('別紙様式2-3（個表） '!$G295,【参考】数式用!$P$4:$Q$54,2, FALSE)</f>
        <v>#N/A</v>
      </c>
      <c r="AB295" s="46" t="e">
        <f>VLOOKUP('別紙様式2-3（個表） '!$G295,【参考】数式用!$P$4:$W$54,8, FALSE)</f>
        <v>#N/A</v>
      </c>
      <c r="AC295" s="46" t="e">
        <f>VLOOKUP('別紙様式2-3（個表） '!$G295,【参考】数式用!$P$4:$AD$54,15, FALSE)</f>
        <v>#N/A</v>
      </c>
      <c r="AD295" s="46" t="str">
        <f t="shared" si="30"/>
        <v/>
      </c>
      <c r="AE295" s="46" t="str">
        <f t="shared" si="31"/>
        <v/>
      </c>
      <c r="AF295" s="46" t="str">
        <f t="shared" si="32"/>
        <v/>
      </c>
      <c r="AG295" s="46" t="str">
        <f>IF(G295="", "", VLOOKUP(G295,【参考】数式用!$A$4:$M$54,13,FALSE))</f>
        <v/>
      </c>
      <c r="AH295" s="46" t="str">
        <f t="shared" si="33"/>
        <v>―</v>
      </c>
    </row>
    <row r="296" spans="1:34" ht="45" customHeight="1">
      <c r="A296" s="113">
        <f t="shared" si="35"/>
        <v>282</v>
      </c>
      <c r="B296" s="114" t="str">
        <f>IF(基本情報入力シート!B331="","",基本情報入力シート!B331)</f>
        <v/>
      </c>
      <c r="C296" s="115" t="str">
        <f>IF(基本情報入力シート!L331="","",基本情報入力シート!L331)</f>
        <v/>
      </c>
      <c r="D296" s="115" t="str">
        <f>IF(基本情報入力シート!Q331="","",基本情報入力シート!Q331)</f>
        <v/>
      </c>
      <c r="E296" s="115" t="str">
        <f>IF(基本情報入力シート!V331="","",基本情報入力シート!V331)</f>
        <v/>
      </c>
      <c r="F296" s="115" t="str">
        <f>IF(基本情報入力シート!W331="","",基本情報入力シート!W331)</f>
        <v/>
      </c>
      <c r="G296" s="115" t="str">
        <f>IF(基本情報入力シート!Z331="","",基本情報入力シート!Z331)</f>
        <v/>
      </c>
      <c r="H296" s="211" t="str">
        <f>IF(基本情報入力シート!AD331="","",基本情報入力シート!AD331)</f>
        <v/>
      </c>
      <c r="I296" s="330" t="str">
        <f>IF(基本情報入力シート!AE331="","",基本情報入力シート!AE331)</f>
        <v/>
      </c>
      <c r="J296" s="427"/>
      <c r="K296" s="428"/>
      <c r="L296" s="426"/>
      <c r="M296" s="331" t="str">
        <f>IF(G296="", "", VLOOKUP(AF296,【参考】数式用!$AZ$3:$BA$6, 2, FALSE))</f>
        <v/>
      </c>
      <c r="N296" s="332" t="str">
        <f>IF(G296="","",VLOOKUP(G296,【参考】数式用!$A$4:$L$54,MATCH('別紙様式2-3（個表） '!M296,【参考】数式用!$J$3:$L$3,0)+9,FALSE))</f>
        <v/>
      </c>
      <c r="O296" s="430" t="s">
        <v>197</v>
      </c>
      <c r="P296" s="333" t="str">
        <f t="shared" si="34"/>
        <v>未入力あり</v>
      </c>
      <c r="Q296" s="253" t="str">
        <f>IFERROR(IF(P296="未入力あり","",ROUNDDOWN(ROUNDDOWN($H296*$I296,0)*VLOOKUP($G296,【参考】数式用!$A$4:$E$54,3, FALSE),0)),"")</f>
        <v/>
      </c>
      <c r="R296" s="253" t="str">
        <f>IF(AD296="×", 0,IF(P296="未入力あり","",ROUNDDOWN(ROUNDDOWN($H296*$I296,0)*VLOOKUP($G296,【参考】数式用!$A$4:$E$54,4,FALSE),0)))</f>
        <v/>
      </c>
      <c r="S296" s="334" t="str">
        <f>IF(AE296="×", 0,IF(P296="未入力あり","",ROUNDDOWN(ROUNDDOWN($H296*$I296,0)*VLOOKUP($G296,【参考】数式用!$A$4:$E$54,5, FALSE),0)))</f>
        <v/>
      </c>
      <c r="Z296" s="336" t="e">
        <f>IF(#REF!="○", F296, "")</f>
        <v>#REF!</v>
      </c>
      <c r="AA296" s="46" t="e">
        <f>VLOOKUP('別紙様式2-3（個表） '!$G296,【参考】数式用!$P$4:$Q$54,2, FALSE)</f>
        <v>#N/A</v>
      </c>
      <c r="AB296" s="46" t="e">
        <f>VLOOKUP('別紙様式2-3（個表） '!$G296,【参考】数式用!$P$4:$W$54,8, FALSE)</f>
        <v>#N/A</v>
      </c>
      <c r="AC296" s="46" t="e">
        <f>VLOOKUP('別紙様式2-3（個表） '!$G296,【参考】数式用!$P$4:$AD$54,15, FALSE)</f>
        <v>#N/A</v>
      </c>
      <c r="AD296" s="46" t="str">
        <f t="shared" si="30"/>
        <v/>
      </c>
      <c r="AE296" s="46" t="str">
        <f t="shared" si="31"/>
        <v/>
      </c>
      <c r="AF296" s="46" t="str">
        <f t="shared" si="32"/>
        <v/>
      </c>
      <c r="AG296" s="46" t="str">
        <f>IF(G296="", "", VLOOKUP(G296,【参考】数式用!$A$4:$M$54,13,FALSE))</f>
        <v/>
      </c>
      <c r="AH296" s="46" t="str">
        <f t="shared" si="33"/>
        <v>―</v>
      </c>
    </row>
    <row r="297" spans="1:34" ht="45" customHeight="1">
      <c r="A297" s="113">
        <f t="shared" si="35"/>
        <v>283</v>
      </c>
      <c r="B297" s="114" t="str">
        <f>IF(基本情報入力シート!B332="","",基本情報入力シート!B332)</f>
        <v/>
      </c>
      <c r="C297" s="115" t="str">
        <f>IF(基本情報入力シート!L332="","",基本情報入力シート!L332)</f>
        <v/>
      </c>
      <c r="D297" s="115" t="str">
        <f>IF(基本情報入力シート!Q332="","",基本情報入力シート!Q332)</f>
        <v/>
      </c>
      <c r="E297" s="115" t="str">
        <f>IF(基本情報入力シート!V332="","",基本情報入力シート!V332)</f>
        <v/>
      </c>
      <c r="F297" s="115" t="str">
        <f>IF(基本情報入力シート!W332="","",基本情報入力シート!W332)</f>
        <v/>
      </c>
      <c r="G297" s="115" t="str">
        <f>IF(基本情報入力シート!Z332="","",基本情報入力シート!Z332)</f>
        <v/>
      </c>
      <c r="H297" s="211" t="str">
        <f>IF(基本情報入力シート!AD332="","",基本情報入力シート!AD332)</f>
        <v/>
      </c>
      <c r="I297" s="330" t="str">
        <f>IF(基本情報入力シート!AE332="","",基本情報入力シート!AE332)</f>
        <v/>
      </c>
      <c r="J297" s="427"/>
      <c r="K297" s="428"/>
      <c r="L297" s="426"/>
      <c r="M297" s="331" t="str">
        <f>IF(G297="", "", VLOOKUP(AF297,【参考】数式用!$AZ$3:$BA$6, 2, FALSE))</f>
        <v/>
      </c>
      <c r="N297" s="332" t="str">
        <f>IF(G297="","",VLOOKUP(G297,【参考】数式用!$A$4:$L$54,MATCH('別紙様式2-3（個表） '!M297,【参考】数式用!$J$3:$L$3,0)+9,FALSE))</f>
        <v/>
      </c>
      <c r="O297" s="430" t="s">
        <v>197</v>
      </c>
      <c r="P297" s="333" t="str">
        <f t="shared" si="34"/>
        <v>未入力あり</v>
      </c>
      <c r="Q297" s="253" t="str">
        <f>IFERROR(IF(P297="未入力あり","",ROUNDDOWN(ROUNDDOWN($H297*$I297,0)*VLOOKUP($G297,【参考】数式用!$A$4:$E$54,3, FALSE),0)),"")</f>
        <v/>
      </c>
      <c r="R297" s="253" t="str">
        <f>IF(AD297="×", 0,IF(P297="未入力あり","",ROUNDDOWN(ROUNDDOWN($H297*$I297,0)*VLOOKUP($G297,【参考】数式用!$A$4:$E$54,4,FALSE),0)))</f>
        <v/>
      </c>
      <c r="S297" s="334" t="str">
        <f>IF(AE297="×", 0,IF(P297="未入力あり","",ROUNDDOWN(ROUNDDOWN($H297*$I297,0)*VLOOKUP($G297,【参考】数式用!$A$4:$E$54,5, FALSE),0)))</f>
        <v/>
      </c>
      <c r="Z297" s="336" t="e">
        <f>IF(#REF!="○", F297, "")</f>
        <v>#REF!</v>
      </c>
      <c r="AA297" s="46" t="e">
        <f>VLOOKUP('別紙様式2-3（個表） '!$G297,【参考】数式用!$P$4:$Q$54,2, FALSE)</f>
        <v>#N/A</v>
      </c>
      <c r="AB297" s="46" t="e">
        <f>VLOOKUP('別紙様式2-3（個表） '!$G297,【参考】数式用!$P$4:$W$54,8, FALSE)</f>
        <v>#N/A</v>
      </c>
      <c r="AC297" s="46" t="e">
        <f>VLOOKUP('別紙様式2-3（個表） '!$G297,【参考】数式用!$P$4:$AD$54,15, FALSE)</f>
        <v>#N/A</v>
      </c>
      <c r="AD297" s="46" t="str">
        <f t="shared" si="30"/>
        <v/>
      </c>
      <c r="AE297" s="46" t="str">
        <f t="shared" si="31"/>
        <v/>
      </c>
      <c r="AF297" s="46" t="str">
        <f t="shared" si="32"/>
        <v/>
      </c>
      <c r="AG297" s="46" t="str">
        <f>IF(G297="", "", VLOOKUP(G297,【参考】数式用!$A$4:$M$54,13,FALSE))</f>
        <v/>
      </c>
      <c r="AH297" s="46" t="str">
        <f t="shared" si="33"/>
        <v>―</v>
      </c>
    </row>
    <row r="298" spans="1:34" ht="45" customHeight="1">
      <c r="A298" s="113">
        <f t="shared" si="35"/>
        <v>284</v>
      </c>
      <c r="B298" s="114" t="str">
        <f>IF(基本情報入力シート!B333="","",基本情報入力シート!B333)</f>
        <v/>
      </c>
      <c r="C298" s="115" t="str">
        <f>IF(基本情報入力シート!L333="","",基本情報入力シート!L333)</f>
        <v/>
      </c>
      <c r="D298" s="115" t="str">
        <f>IF(基本情報入力シート!Q333="","",基本情報入力シート!Q333)</f>
        <v/>
      </c>
      <c r="E298" s="115" t="str">
        <f>IF(基本情報入力シート!V333="","",基本情報入力シート!V333)</f>
        <v/>
      </c>
      <c r="F298" s="115" t="str">
        <f>IF(基本情報入力シート!W333="","",基本情報入力シート!W333)</f>
        <v/>
      </c>
      <c r="G298" s="115" t="str">
        <f>IF(基本情報入力シート!Z333="","",基本情報入力シート!Z333)</f>
        <v/>
      </c>
      <c r="H298" s="211" t="str">
        <f>IF(基本情報入力シート!AD333="","",基本情報入力シート!AD333)</f>
        <v/>
      </c>
      <c r="I298" s="330" t="str">
        <f>IF(基本情報入力シート!AE333="","",基本情報入力シート!AE333)</f>
        <v/>
      </c>
      <c r="J298" s="427"/>
      <c r="K298" s="428"/>
      <c r="L298" s="426"/>
      <c r="M298" s="331" t="str">
        <f>IF(G298="", "", VLOOKUP(AF298,【参考】数式用!$AZ$3:$BA$6, 2, FALSE))</f>
        <v/>
      </c>
      <c r="N298" s="332" t="str">
        <f>IF(G298="","",VLOOKUP(G298,【参考】数式用!$A$4:$L$54,MATCH('別紙様式2-3（個表） '!M298,【参考】数式用!$J$3:$L$3,0)+9,FALSE))</f>
        <v/>
      </c>
      <c r="O298" s="429" t="s">
        <v>197</v>
      </c>
      <c r="P298" s="333" t="str">
        <f t="shared" si="34"/>
        <v>未入力あり</v>
      </c>
      <c r="Q298" s="253" t="str">
        <f>IFERROR(IF(P298="未入力あり","",ROUNDDOWN(ROUNDDOWN($H298*$I298,0)*VLOOKUP($G298,【参考】数式用!$A$4:$E$54,3, FALSE),0)),"")</f>
        <v/>
      </c>
      <c r="R298" s="253" t="str">
        <f>IF(AD298="×", 0,IF(P298="未入力あり","",ROUNDDOWN(ROUNDDOWN($H298*$I298,0)*VLOOKUP($G298,【参考】数式用!$A$4:$E$54,4,FALSE),0)))</f>
        <v/>
      </c>
      <c r="S298" s="334" t="str">
        <f>IF(AE298="×", 0,IF(P298="未入力あり","",ROUNDDOWN(ROUNDDOWN($H298*$I298,0)*VLOOKUP($G298,【参考】数式用!$A$4:$E$54,5, FALSE),0)))</f>
        <v/>
      </c>
      <c r="Z298" s="336" t="e">
        <f>IF(#REF!="○", F298, "")</f>
        <v>#REF!</v>
      </c>
      <c r="AA298" s="46" t="e">
        <f>VLOOKUP('別紙様式2-3（個表） '!$G298,【参考】数式用!$P$4:$Q$54,2, FALSE)</f>
        <v>#N/A</v>
      </c>
      <c r="AB298" s="46" t="e">
        <f>VLOOKUP('別紙様式2-3（個表） '!$G298,【参考】数式用!$P$4:$W$54,8, FALSE)</f>
        <v>#N/A</v>
      </c>
      <c r="AC298" s="46" t="e">
        <f>VLOOKUP('別紙様式2-3（個表） '!$G298,【参考】数式用!$P$4:$AD$54,15, FALSE)</f>
        <v>#N/A</v>
      </c>
      <c r="AD298" s="46" t="str">
        <f t="shared" si="30"/>
        <v/>
      </c>
      <c r="AE298" s="46" t="str">
        <f t="shared" si="31"/>
        <v/>
      </c>
      <c r="AF298" s="46" t="str">
        <f t="shared" si="32"/>
        <v/>
      </c>
      <c r="AG298" s="46" t="str">
        <f>IF(G298="", "", VLOOKUP(G298,【参考】数式用!$A$4:$M$54,13,FALSE))</f>
        <v/>
      </c>
      <c r="AH298" s="46" t="str">
        <f t="shared" si="33"/>
        <v>―</v>
      </c>
    </row>
    <row r="299" spans="1:34" ht="45" customHeight="1">
      <c r="A299" s="113">
        <f t="shared" si="35"/>
        <v>285</v>
      </c>
      <c r="B299" s="114" t="str">
        <f>IF(基本情報入力シート!B334="","",基本情報入力シート!B334)</f>
        <v/>
      </c>
      <c r="C299" s="115" t="str">
        <f>IF(基本情報入力シート!L334="","",基本情報入力シート!L334)</f>
        <v/>
      </c>
      <c r="D299" s="115" t="str">
        <f>IF(基本情報入力シート!Q334="","",基本情報入力シート!Q334)</f>
        <v/>
      </c>
      <c r="E299" s="115" t="str">
        <f>IF(基本情報入力シート!V334="","",基本情報入力シート!V334)</f>
        <v/>
      </c>
      <c r="F299" s="115" t="str">
        <f>IF(基本情報入力シート!W334="","",基本情報入力シート!W334)</f>
        <v/>
      </c>
      <c r="G299" s="115" t="str">
        <f>IF(基本情報入力シート!Z334="","",基本情報入力シート!Z334)</f>
        <v/>
      </c>
      <c r="H299" s="211" t="str">
        <f>IF(基本情報入力シート!AD334="","",基本情報入力シート!AD334)</f>
        <v/>
      </c>
      <c r="I299" s="330" t="str">
        <f>IF(基本情報入力シート!AE334="","",基本情報入力シート!AE334)</f>
        <v/>
      </c>
      <c r="J299" s="427"/>
      <c r="K299" s="428"/>
      <c r="L299" s="426"/>
      <c r="M299" s="331" t="str">
        <f>IF(G299="", "", VLOOKUP(AF299,【参考】数式用!$AZ$3:$BA$6, 2, FALSE))</f>
        <v/>
      </c>
      <c r="N299" s="332" t="str">
        <f>IF(G299="","",VLOOKUP(G299,【参考】数式用!$A$4:$L$54,MATCH('別紙様式2-3（個表） '!M299,【参考】数式用!$J$3:$L$3,0)+9,FALSE))</f>
        <v/>
      </c>
      <c r="O299" s="430" t="s">
        <v>197</v>
      </c>
      <c r="P299" s="333" t="str">
        <f t="shared" si="34"/>
        <v>未入力あり</v>
      </c>
      <c r="Q299" s="253" t="str">
        <f>IFERROR(IF(P299="未入力あり","",ROUNDDOWN(ROUNDDOWN($H299*$I299,0)*VLOOKUP($G299,【参考】数式用!$A$4:$E$54,3, FALSE),0)),"")</f>
        <v/>
      </c>
      <c r="R299" s="253" t="str">
        <f>IF(AD299="×", 0,IF(P299="未入力あり","",ROUNDDOWN(ROUNDDOWN($H299*$I299,0)*VLOOKUP($G299,【参考】数式用!$A$4:$E$54,4,FALSE),0)))</f>
        <v/>
      </c>
      <c r="S299" s="334" t="str">
        <f>IF(AE299="×", 0,IF(P299="未入力あり","",ROUNDDOWN(ROUNDDOWN($H299*$I299,0)*VLOOKUP($G299,【参考】数式用!$A$4:$E$54,5, FALSE),0)))</f>
        <v/>
      </c>
      <c r="Z299" s="336" t="e">
        <f>IF(#REF!="○", F299, "")</f>
        <v>#REF!</v>
      </c>
      <c r="AA299" s="46" t="e">
        <f>VLOOKUP('別紙様式2-3（個表） '!$G299,【参考】数式用!$P$4:$Q$54,2, FALSE)</f>
        <v>#N/A</v>
      </c>
      <c r="AB299" s="46" t="e">
        <f>VLOOKUP('別紙様式2-3（個表） '!$G299,【参考】数式用!$P$4:$W$54,8, FALSE)</f>
        <v>#N/A</v>
      </c>
      <c r="AC299" s="46" t="e">
        <f>VLOOKUP('別紙様式2-3（個表） '!$G299,【参考】数式用!$P$4:$AD$54,15, FALSE)</f>
        <v>#N/A</v>
      </c>
      <c r="AD299" s="46" t="str">
        <f t="shared" si="30"/>
        <v/>
      </c>
      <c r="AE299" s="46" t="str">
        <f t="shared" si="31"/>
        <v/>
      </c>
      <c r="AF299" s="46" t="str">
        <f t="shared" si="32"/>
        <v/>
      </c>
      <c r="AG299" s="46" t="str">
        <f>IF(G299="", "", VLOOKUP(G299,【参考】数式用!$A$4:$M$54,13,FALSE))</f>
        <v/>
      </c>
      <c r="AH299" s="46" t="str">
        <f t="shared" si="33"/>
        <v>―</v>
      </c>
    </row>
    <row r="300" spans="1:34" ht="45" customHeight="1">
      <c r="A300" s="113">
        <f t="shared" si="35"/>
        <v>286</v>
      </c>
      <c r="B300" s="114" t="str">
        <f>IF(基本情報入力シート!B335="","",基本情報入力シート!B335)</f>
        <v/>
      </c>
      <c r="C300" s="115" t="str">
        <f>IF(基本情報入力シート!L335="","",基本情報入力シート!L335)</f>
        <v/>
      </c>
      <c r="D300" s="115" t="str">
        <f>IF(基本情報入力シート!Q335="","",基本情報入力シート!Q335)</f>
        <v/>
      </c>
      <c r="E300" s="115" t="str">
        <f>IF(基本情報入力シート!V335="","",基本情報入力シート!V335)</f>
        <v/>
      </c>
      <c r="F300" s="115" t="str">
        <f>IF(基本情報入力シート!W335="","",基本情報入力シート!W335)</f>
        <v/>
      </c>
      <c r="G300" s="115" t="str">
        <f>IF(基本情報入力シート!Z335="","",基本情報入力シート!Z335)</f>
        <v/>
      </c>
      <c r="H300" s="211" t="str">
        <f>IF(基本情報入力シート!AD335="","",基本情報入力シート!AD335)</f>
        <v/>
      </c>
      <c r="I300" s="330" t="str">
        <f>IF(基本情報入力シート!AE335="","",基本情報入力シート!AE335)</f>
        <v/>
      </c>
      <c r="J300" s="427"/>
      <c r="K300" s="428"/>
      <c r="L300" s="426"/>
      <c r="M300" s="331" t="str">
        <f>IF(G300="", "", VLOOKUP(AF300,【参考】数式用!$AZ$3:$BA$6, 2, FALSE))</f>
        <v/>
      </c>
      <c r="N300" s="332" t="str">
        <f>IF(G300="","",VLOOKUP(G300,【参考】数式用!$A$4:$L$54,MATCH('別紙様式2-3（個表） '!M300,【参考】数式用!$J$3:$L$3,0)+9,FALSE))</f>
        <v/>
      </c>
      <c r="O300" s="430" t="s">
        <v>197</v>
      </c>
      <c r="P300" s="333" t="str">
        <f t="shared" si="34"/>
        <v>未入力あり</v>
      </c>
      <c r="Q300" s="253" t="str">
        <f>IFERROR(IF(P300="未入力あり","",ROUNDDOWN(ROUNDDOWN($H300*$I300,0)*VLOOKUP($G300,【参考】数式用!$A$4:$E$54,3, FALSE),0)),"")</f>
        <v/>
      </c>
      <c r="R300" s="253" t="str">
        <f>IF(AD300="×", 0,IF(P300="未入力あり","",ROUNDDOWN(ROUNDDOWN($H300*$I300,0)*VLOOKUP($G300,【参考】数式用!$A$4:$E$54,4,FALSE),0)))</f>
        <v/>
      </c>
      <c r="S300" s="334" t="str">
        <f>IF(AE300="×", 0,IF(P300="未入力あり","",ROUNDDOWN(ROUNDDOWN($H300*$I300,0)*VLOOKUP($G300,【参考】数式用!$A$4:$E$54,5, FALSE),0)))</f>
        <v/>
      </c>
      <c r="Z300" s="336" t="e">
        <f>IF(#REF!="○", F300, "")</f>
        <v>#REF!</v>
      </c>
      <c r="AA300" s="46" t="e">
        <f>VLOOKUP('別紙様式2-3（個表） '!$G300,【参考】数式用!$P$4:$Q$54,2, FALSE)</f>
        <v>#N/A</v>
      </c>
      <c r="AB300" s="46" t="e">
        <f>VLOOKUP('別紙様式2-3（個表） '!$G300,【参考】数式用!$P$4:$W$54,8, FALSE)</f>
        <v>#N/A</v>
      </c>
      <c r="AC300" s="46" t="e">
        <f>VLOOKUP('別紙様式2-3（個表） '!$G300,【参考】数式用!$P$4:$AD$54,15, FALSE)</f>
        <v>#N/A</v>
      </c>
      <c r="AD300" s="46" t="str">
        <f t="shared" si="30"/>
        <v/>
      </c>
      <c r="AE300" s="46" t="str">
        <f t="shared" si="31"/>
        <v/>
      </c>
      <c r="AF300" s="46" t="str">
        <f t="shared" si="32"/>
        <v/>
      </c>
      <c r="AG300" s="46" t="str">
        <f>IF(G300="", "", VLOOKUP(G300,【参考】数式用!$A$4:$M$54,13,FALSE))</f>
        <v/>
      </c>
      <c r="AH300" s="46" t="str">
        <f t="shared" si="33"/>
        <v>―</v>
      </c>
    </row>
    <row r="301" spans="1:34" ht="45" customHeight="1">
      <c r="A301" s="113">
        <f t="shared" si="35"/>
        <v>287</v>
      </c>
      <c r="B301" s="114" t="str">
        <f>IF(基本情報入力シート!B336="","",基本情報入力シート!B336)</f>
        <v/>
      </c>
      <c r="C301" s="115" t="str">
        <f>IF(基本情報入力シート!L336="","",基本情報入力シート!L336)</f>
        <v/>
      </c>
      <c r="D301" s="115" t="str">
        <f>IF(基本情報入力シート!Q336="","",基本情報入力シート!Q336)</f>
        <v/>
      </c>
      <c r="E301" s="115" t="str">
        <f>IF(基本情報入力シート!V336="","",基本情報入力シート!V336)</f>
        <v/>
      </c>
      <c r="F301" s="115" t="str">
        <f>IF(基本情報入力シート!W336="","",基本情報入力シート!W336)</f>
        <v/>
      </c>
      <c r="G301" s="115" t="str">
        <f>IF(基本情報入力シート!Z336="","",基本情報入力シート!Z336)</f>
        <v/>
      </c>
      <c r="H301" s="211" t="str">
        <f>IF(基本情報入力シート!AD336="","",基本情報入力シート!AD336)</f>
        <v/>
      </c>
      <c r="I301" s="330" t="str">
        <f>IF(基本情報入力シート!AE336="","",基本情報入力シート!AE336)</f>
        <v/>
      </c>
      <c r="J301" s="427"/>
      <c r="K301" s="428"/>
      <c r="L301" s="426"/>
      <c r="M301" s="331" t="str">
        <f>IF(G301="", "", VLOOKUP(AF301,【参考】数式用!$AZ$3:$BA$6, 2, FALSE))</f>
        <v/>
      </c>
      <c r="N301" s="332" t="str">
        <f>IF(G301="","",VLOOKUP(G301,【参考】数式用!$A$4:$L$54,MATCH('別紙様式2-3（個表） '!M301,【参考】数式用!$J$3:$L$3,0)+9,FALSE))</f>
        <v/>
      </c>
      <c r="O301" s="429" t="s">
        <v>197</v>
      </c>
      <c r="P301" s="333" t="str">
        <f t="shared" si="34"/>
        <v>未入力あり</v>
      </c>
      <c r="Q301" s="253" t="str">
        <f>IFERROR(IF(P301="未入力あり","",ROUNDDOWN(ROUNDDOWN($H301*$I301,0)*VLOOKUP($G301,【参考】数式用!$A$4:$E$54,3, FALSE),0)),"")</f>
        <v/>
      </c>
      <c r="R301" s="253" t="str">
        <f>IF(AD301="×", 0,IF(P301="未入力あり","",ROUNDDOWN(ROUNDDOWN($H301*$I301,0)*VLOOKUP($G301,【参考】数式用!$A$4:$E$54,4,FALSE),0)))</f>
        <v/>
      </c>
      <c r="S301" s="334" t="str">
        <f>IF(AE301="×", 0,IF(P301="未入力あり","",ROUNDDOWN(ROUNDDOWN($H301*$I301,0)*VLOOKUP($G301,【参考】数式用!$A$4:$E$54,5, FALSE),0)))</f>
        <v/>
      </c>
      <c r="Z301" s="336" t="e">
        <f>IF(#REF!="○", F301, "")</f>
        <v>#REF!</v>
      </c>
      <c r="AA301" s="46" t="e">
        <f>VLOOKUP('別紙様式2-3（個表） '!$G301,【参考】数式用!$P$4:$Q$54,2, FALSE)</f>
        <v>#N/A</v>
      </c>
      <c r="AB301" s="46" t="e">
        <f>VLOOKUP('別紙様式2-3（個表） '!$G301,【参考】数式用!$P$4:$W$54,8, FALSE)</f>
        <v>#N/A</v>
      </c>
      <c r="AC301" s="46" t="e">
        <f>VLOOKUP('別紙様式2-3（個表） '!$G301,【参考】数式用!$P$4:$AD$54,15, FALSE)</f>
        <v>#N/A</v>
      </c>
      <c r="AD301" s="46" t="str">
        <f t="shared" si="30"/>
        <v/>
      </c>
      <c r="AE301" s="46" t="str">
        <f t="shared" si="31"/>
        <v/>
      </c>
      <c r="AF301" s="46" t="str">
        <f t="shared" si="32"/>
        <v/>
      </c>
      <c r="AG301" s="46" t="str">
        <f>IF(G301="", "", VLOOKUP(G301,【参考】数式用!$A$4:$M$54,13,FALSE))</f>
        <v/>
      </c>
      <c r="AH301" s="46" t="str">
        <f t="shared" si="33"/>
        <v>―</v>
      </c>
    </row>
    <row r="302" spans="1:34" ht="45" customHeight="1">
      <c r="A302" s="113">
        <f t="shared" si="35"/>
        <v>288</v>
      </c>
      <c r="B302" s="114" t="str">
        <f>IF(基本情報入力シート!B337="","",基本情報入力シート!B337)</f>
        <v/>
      </c>
      <c r="C302" s="115" t="str">
        <f>IF(基本情報入力シート!L337="","",基本情報入力シート!L337)</f>
        <v/>
      </c>
      <c r="D302" s="115" t="str">
        <f>IF(基本情報入力シート!Q337="","",基本情報入力シート!Q337)</f>
        <v/>
      </c>
      <c r="E302" s="115" t="str">
        <f>IF(基本情報入力シート!V337="","",基本情報入力シート!V337)</f>
        <v/>
      </c>
      <c r="F302" s="115" t="str">
        <f>IF(基本情報入力シート!W337="","",基本情報入力シート!W337)</f>
        <v/>
      </c>
      <c r="G302" s="115" t="str">
        <f>IF(基本情報入力シート!Z337="","",基本情報入力シート!Z337)</f>
        <v/>
      </c>
      <c r="H302" s="211" t="str">
        <f>IF(基本情報入力シート!AD337="","",基本情報入力シート!AD337)</f>
        <v/>
      </c>
      <c r="I302" s="330" t="str">
        <f>IF(基本情報入力シート!AE337="","",基本情報入力シート!AE337)</f>
        <v/>
      </c>
      <c r="J302" s="427"/>
      <c r="K302" s="428"/>
      <c r="L302" s="426"/>
      <c r="M302" s="331" t="str">
        <f>IF(G302="", "", VLOOKUP(AF302,【参考】数式用!$AZ$3:$BA$6, 2, FALSE))</f>
        <v/>
      </c>
      <c r="N302" s="332" t="str">
        <f>IF(G302="","",VLOOKUP(G302,【参考】数式用!$A$4:$L$54,MATCH('別紙様式2-3（個表） '!M302,【参考】数式用!$J$3:$L$3,0)+9,FALSE))</f>
        <v/>
      </c>
      <c r="O302" s="430" t="s">
        <v>197</v>
      </c>
      <c r="P302" s="333" t="str">
        <f t="shared" si="34"/>
        <v>未入力あり</v>
      </c>
      <c r="Q302" s="253" t="str">
        <f>IFERROR(IF(P302="未入力あり","",ROUNDDOWN(ROUNDDOWN($H302*$I302,0)*VLOOKUP($G302,【参考】数式用!$A$4:$E$54,3, FALSE),0)),"")</f>
        <v/>
      </c>
      <c r="R302" s="253" t="str">
        <f>IF(AD302="×", 0,IF(P302="未入力あり","",ROUNDDOWN(ROUNDDOWN($H302*$I302,0)*VLOOKUP($G302,【参考】数式用!$A$4:$E$54,4,FALSE),0)))</f>
        <v/>
      </c>
      <c r="S302" s="334" t="str">
        <f>IF(AE302="×", 0,IF(P302="未入力あり","",ROUNDDOWN(ROUNDDOWN($H302*$I302,0)*VLOOKUP($G302,【参考】数式用!$A$4:$E$54,5, FALSE),0)))</f>
        <v/>
      </c>
      <c r="Z302" s="336" t="e">
        <f>IF(#REF!="○", F302, "")</f>
        <v>#REF!</v>
      </c>
      <c r="AA302" s="46" t="e">
        <f>VLOOKUP('別紙様式2-3（個表） '!$G302,【参考】数式用!$P$4:$Q$54,2, FALSE)</f>
        <v>#N/A</v>
      </c>
      <c r="AB302" s="46" t="e">
        <f>VLOOKUP('別紙様式2-3（個表） '!$G302,【参考】数式用!$P$4:$W$54,8, FALSE)</f>
        <v>#N/A</v>
      </c>
      <c r="AC302" s="46" t="e">
        <f>VLOOKUP('別紙様式2-3（個表） '!$G302,【参考】数式用!$P$4:$AD$54,15, FALSE)</f>
        <v>#N/A</v>
      </c>
      <c r="AD302" s="46" t="str">
        <f t="shared" si="30"/>
        <v/>
      </c>
      <c r="AE302" s="46" t="str">
        <f t="shared" si="31"/>
        <v/>
      </c>
      <c r="AF302" s="46" t="str">
        <f t="shared" si="32"/>
        <v/>
      </c>
      <c r="AG302" s="46" t="str">
        <f>IF(G302="", "", VLOOKUP(G302,【参考】数式用!$A$4:$M$54,13,FALSE))</f>
        <v/>
      </c>
      <c r="AH302" s="46" t="str">
        <f t="shared" si="33"/>
        <v>―</v>
      </c>
    </row>
    <row r="303" spans="1:34" ht="45" customHeight="1">
      <c r="A303" s="113">
        <f t="shared" si="35"/>
        <v>289</v>
      </c>
      <c r="B303" s="114" t="str">
        <f>IF(基本情報入力シート!B338="","",基本情報入力シート!B338)</f>
        <v/>
      </c>
      <c r="C303" s="115" t="str">
        <f>IF(基本情報入力シート!L338="","",基本情報入力シート!L338)</f>
        <v/>
      </c>
      <c r="D303" s="115" t="str">
        <f>IF(基本情報入力シート!Q338="","",基本情報入力シート!Q338)</f>
        <v/>
      </c>
      <c r="E303" s="115" t="str">
        <f>IF(基本情報入力シート!V338="","",基本情報入力シート!V338)</f>
        <v/>
      </c>
      <c r="F303" s="115" t="str">
        <f>IF(基本情報入力シート!W338="","",基本情報入力シート!W338)</f>
        <v/>
      </c>
      <c r="G303" s="115" t="str">
        <f>IF(基本情報入力シート!Z338="","",基本情報入力シート!Z338)</f>
        <v/>
      </c>
      <c r="H303" s="211" t="str">
        <f>IF(基本情報入力シート!AD338="","",基本情報入力シート!AD338)</f>
        <v/>
      </c>
      <c r="I303" s="330" t="str">
        <f>IF(基本情報入力シート!AE338="","",基本情報入力シート!AE338)</f>
        <v/>
      </c>
      <c r="J303" s="427"/>
      <c r="K303" s="428"/>
      <c r="L303" s="426"/>
      <c r="M303" s="331" t="str">
        <f>IF(G303="", "", VLOOKUP(AF303,【参考】数式用!$AZ$3:$BA$6, 2, FALSE))</f>
        <v/>
      </c>
      <c r="N303" s="332" t="str">
        <f>IF(G303="","",VLOOKUP(G303,【参考】数式用!$A$4:$L$54,MATCH('別紙様式2-3（個表） '!M303,【参考】数式用!$J$3:$L$3,0)+9,FALSE))</f>
        <v/>
      </c>
      <c r="O303" s="430" t="s">
        <v>197</v>
      </c>
      <c r="P303" s="333" t="str">
        <f t="shared" si="34"/>
        <v>未入力あり</v>
      </c>
      <c r="Q303" s="253" t="str">
        <f>IFERROR(IF(P303="未入力あり","",ROUNDDOWN(ROUNDDOWN($H303*$I303,0)*VLOOKUP($G303,【参考】数式用!$A$4:$E$54,3, FALSE),0)),"")</f>
        <v/>
      </c>
      <c r="R303" s="253" t="str">
        <f>IF(AD303="×", 0,IF(P303="未入力あり","",ROUNDDOWN(ROUNDDOWN($H303*$I303,0)*VLOOKUP($G303,【参考】数式用!$A$4:$E$54,4,FALSE),0)))</f>
        <v/>
      </c>
      <c r="S303" s="334" t="str">
        <f>IF(AE303="×", 0,IF(P303="未入力あり","",ROUNDDOWN(ROUNDDOWN($H303*$I303,0)*VLOOKUP($G303,【参考】数式用!$A$4:$E$54,5, FALSE),0)))</f>
        <v/>
      </c>
      <c r="Z303" s="336" t="e">
        <f>IF(#REF!="○", F303, "")</f>
        <v>#REF!</v>
      </c>
      <c r="AA303" s="46" t="e">
        <f>VLOOKUP('別紙様式2-3（個表） '!$G303,【参考】数式用!$P$4:$Q$54,2, FALSE)</f>
        <v>#N/A</v>
      </c>
      <c r="AB303" s="46" t="e">
        <f>VLOOKUP('別紙様式2-3（個表） '!$G303,【参考】数式用!$P$4:$W$54,8, FALSE)</f>
        <v>#N/A</v>
      </c>
      <c r="AC303" s="46" t="e">
        <f>VLOOKUP('別紙様式2-3（個表） '!$G303,【参考】数式用!$P$4:$AD$54,15, FALSE)</f>
        <v>#N/A</v>
      </c>
      <c r="AD303" s="46" t="str">
        <f t="shared" si="30"/>
        <v/>
      </c>
      <c r="AE303" s="46" t="str">
        <f t="shared" si="31"/>
        <v/>
      </c>
      <c r="AF303" s="46" t="str">
        <f t="shared" si="32"/>
        <v/>
      </c>
      <c r="AG303" s="46" t="str">
        <f>IF(G303="", "", VLOOKUP(G303,【参考】数式用!$A$4:$M$54,13,FALSE))</f>
        <v/>
      </c>
      <c r="AH303" s="46" t="str">
        <f t="shared" si="33"/>
        <v>―</v>
      </c>
    </row>
    <row r="304" spans="1:34" ht="45" customHeight="1">
      <c r="A304" s="113">
        <f t="shared" si="35"/>
        <v>290</v>
      </c>
      <c r="B304" s="114" t="str">
        <f>IF(基本情報入力シート!B339="","",基本情報入力シート!B339)</f>
        <v/>
      </c>
      <c r="C304" s="115" t="str">
        <f>IF(基本情報入力シート!L339="","",基本情報入力シート!L339)</f>
        <v/>
      </c>
      <c r="D304" s="115" t="str">
        <f>IF(基本情報入力シート!Q339="","",基本情報入力シート!Q339)</f>
        <v/>
      </c>
      <c r="E304" s="115" t="str">
        <f>IF(基本情報入力シート!V339="","",基本情報入力シート!V339)</f>
        <v/>
      </c>
      <c r="F304" s="115" t="str">
        <f>IF(基本情報入力シート!W339="","",基本情報入力シート!W339)</f>
        <v/>
      </c>
      <c r="G304" s="115" t="str">
        <f>IF(基本情報入力シート!Z339="","",基本情報入力シート!Z339)</f>
        <v/>
      </c>
      <c r="H304" s="211" t="str">
        <f>IF(基本情報入力シート!AD339="","",基本情報入力シート!AD339)</f>
        <v/>
      </c>
      <c r="I304" s="330" t="str">
        <f>IF(基本情報入力シート!AE339="","",基本情報入力シート!AE339)</f>
        <v/>
      </c>
      <c r="J304" s="427"/>
      <c r="K304" s="428"/>
      <c r="L304" s="426"/>
      <c r="M304" s="331" t="str">
        <f>IF(G304="", "", VLOOKUP(AF304,【参考】数式用!$AZ$3:$BA$6, 2, FALSE))</f>
        <v/>
      </c>
      <c r="N304" s="332" t="str">
        <f>IF(G304="","",VLOOKUP(G304,【参考】数式用!$A$4:$L$54,MATCH('別紙様式2-3（個表） '!M304,【参考】数式用!$J$3:$L$3,0)+9,FALSE))</f>
        <v/>
      </c>
      <c r="O304" s="429" t="s">
        <v>197</v>
      </c>
      <c r="P304" s="333" t="str">
        <f t="shared" si="34"/>
        <v>未入力あり</v>
      </c>
      <c r="Q304" s="253" t="str">
        <f>IFERROR(IF(P304="未入力あり","",ROUNDDOWN(ROUNDDOWN($H304*$I304,0)*VLOOKUP($G304,【参考】数式用!$A$4:$E$54,3, FALSE),0)),"")</f>
        <v/>
      </c>
      <c r="R304" s="253" t="str">
        <f>IF(AD304="×", 0,IF(P304="未入力あり","",ROUNDDOWN(ROUNDDOWN($H304*$I304,0)*VLOOKUP($G304,【参考】数式用!$A$4:$E$54,4,FALSE),0)))</f>
        <v/>
      </c>
      <c r="S304" s="334" t="str">
        <f>IF(AE304="×", 0,IF(P304="未入力あり","",ROUNDDOWN(ROUNDDOWN($H304*$I304,0)*VLOOKUP($G304,【参考】数式用!$A$4:$E$54,5, FALSE),0)))</f>
        <v/>
      </c>
      <c r="Z304" s="336" t="e">
        <f>IF(#REF!="○", F304, "")</f>
        <v>#REF!</v>
      </c>
      <c r="AA304" s="46" t="e">
        <f>VLOOKUP('別紙様式2-3（個表） '!$G304,【参考】数式用!$P$4:$Q$54,2, FALSE)</f>
        <v>#N/A</v>
      </c>
      <c r="AB304" s="46" t="e">
        <f>VLOOKUP('別紙様式2-3（個表） '!$G304,【参考】数式用!$P$4:$W$54,8, FALSE)</f>
        <v>#N/A</v>
      </c>
      <c r="AC304" s="46" t="e">
        <f>VLOOKUP('別紙様式2-3（個表） '!$G304,【参考】数式用!$P$4:$AD$54,15, FALSE)</f>
        <v>#N/A</v>
      </c>
      <c r="AD304" s="46" t="str">
        <f t="shared" si="30"/>
        <v/>
      </c>
      <c r="AE304" s="46" t="str">
        <f t="shared" si="31"/>
        <v/>
      </c>
      <c r="AF304" s="46" t="str">
        <f t="shared" si="32"/>
        <v/>
      </c>
      <c r="AG304" s="46" t="str">
        <f>IF(G304="", "", VLOOKUP(G304,【参考】数式用!$A$4:$M$54,13,FALSE))</f>
        <v/>
      </c>
      <c r="AH304" s="46" t="str">
        <f t="shared" si="33"/>
        <v>―</v>
      </c>
    </row>
    <row r="305" spans="1:34" ht="45" customHeight="1">
      <c r="A305" s="113">
        <f t="shared" si="35"/>
        <v>291</v>
      </c>
      <c r="B305" s="114" t="str">
        <f>IF(基本情報入力シート!B340="","",基本情報入力シート!B340)</f>
        <v/>
      </c>
      <c r="C305" s="115" t="str">
        <f>IF(基本情報入力シート!L340="","",基本情報入力シート!L340)</f>
        <v/>
      </c>
      <c r="D305" s="115" t="str">
        <f>IF(基本情報入力シート!Q340="","",基本情報入力シート!Q340)</f>
        <v/>
      </c>
      <c r="E305" s="115" t="str">
        <f>IF(基本情報入力シート!V340="","",基本情報入力シート!V340)</f>
        <v/>
      </c>
      <c r="F305" s="115" t="str">
        <f>IF(基本情報入力シート!W340="","",基本情報入力シート!W340)</f>
        <v/>
      </c>
      <c r="G305" s="115" t="str">
        <f>IF(基本情報入力シート!Z340="","",基本情報入力シート!Z340)</f>
        <v/>
      </c>
      <c r="H305" s="211" t="str">
        <f>IF(基本情報入力シート!AD340="","",基本情報入力シート!AD340)</f>
        <v/>
      </c>
      <c r="I305" s="330" t="str">
        <f>IF(基本情報入力シート!AE340="","",基本情報入力シート!AE340)</f>
        <v/>
      </c>
      <c r="J305" s="427"/>
      <c r="K305" s="428"/>
      <c r="L305" s="426"/>
      <c r="M305" s="331" t="str">
        <f>IF(G305="", "", VLOOKUP(AF305,【参考】数式用!$AZ$3:$BA$6, 2, FALSE))</f>
        <v/>
      </c>
      <c r="N305" s="332" t="str">
        <f>IF(G305="","",VLOOKUP(G305,【参考】数式用!$A$4:$L$54,MATCH('別紙様式2-3（個表） '!M305,【参考】数式用!$J$3:$L$3,0)+9,FALSE))</f>
        <v/>
      </c>
      <c r="O305" s="430" t="s">
        <v>197</v>
      </c>
      <c r="P305" s="333" t="str">
        <f t="shared" si="34"/>
        <v>未入力あり</v>
      </c>
      <c r="Q305" s="253" t="str">
        <f>IFERROR(IF(P305="未入力あり","",ROUNDDOWN(ROUNDDOWN($H305*$I305,0)*VLOOKUP($G305,【参考】数式用!$A$4:$E$54,3, FALSE),0)),"")</f>
        <v/>
      </c>
      <c r="R305" s="253" t="str">
        <f>IF(AD305="×", 0,IF(P305="未入力あり","",ROUNDDOWN(ROUNDDOWN($H305*$I305,0)*VLOOKUP($G305,【参考】数式用!$A$4:$E$54,4,FALSE),0)))</f>
        <v/>
      </c>
      <c r="S305" s="334" t="str">
        <f>IF(AE305="×", 0,IF(P305="未入力あり","",ROUNDDOWN(ROUNDDOWN($H305*$I305,0)*VLOOKUP($G305,【参考】数式用!$A$4:$E$54,5, FALSE),0)))</f>
        <v/>
      </c>
      <c r="Z305" s="336" t="e">
        <f>IF(#REF!="○", F305, "")</f>
        <v>#REF!</v>
      </c>
      <c r="AA305" s="46" t="e">
        <f>VLOOKUP('別紙様式2-3（個表） '!$G305,【参考】数式用!$P$4:$Q$54,2, FALSE)</f>
        <v>#N/A</v>
      </c>
      <c r="AB305" s="46" t="e">
        <f>VLOOKUP('別紙様式2-3（個表） '!$G305,【参考】数式用!$P$4:$W$54,8, FALSE)</f>
        <v>#N/A</v>
      </c>
      <c r="AC305" s="46" t="e">
        <f>VLOOKUP('別紙様式2-3（個表） '!$G305,【参考】数式用!$P$4:$AD$54,15, FALSE)</f>
        <v>#N/A</v>
      </c>
      <c r="AD305" s="46" t="str">
        <f t="shared" si="30"/>
        <v/>
      </c>
      <c r="AE305" s="46" t="str">
        <f t="shared" si="31"/>
        <v/>
      </c>
      <c r="AF305" s="46" t="str">
        <f t="shared" si="32"/>
        <v/>
      </c>
      <c r="AG305" s="46" t="str">
        <f>IF(G305="", "", VLOOKUP(G305,【参考】数式用!$A$4:$M$54,13,FALSE))</f>
        <v/>
      </c>
      <c r="AH305" s="46" t="str">
        <f t="shared" si="33"/>
        <v>―</v>
      </c>
    </row>
    <row r="306" spans="1:34" ht="45" customHeight="1">
      <c r="A306" s="113">
        <f t="shared" si="35"/>
        <v>292</v>
      </c>
      <c r="B306" s="114" t="str">
        <f>IF(基本情報入力シート!B341="","",基本情報入力シート!B341)</f>
        <v/>
      </c>
      <c r="C306" s="115" t="str">
        <f>IF(基本情報入力シート!L341="","",基本情報入力シート!L341)</f>
        <v/>
      </c>
      <c r="D306" s="115" t="str">
        <f>IF(基本情報入力シート!Q341="","",基本情報入力シート!Q341)</f>
        <v/>
      </c>
      <c r="E306" s="115" t="str">
        <f>IF(基本情報入力シート!V341="","",基本情報入力シート!V341)</f>
        <v/>
      </c>
      <c r="F306" s="115" t="str">
        <f>IF(基本情報入力シート!W341="","",基本情報入力シート!W341)</f>
        <v/>
      </c>
      <c r="G306" s="115" t="str">
        <f>IF(基本情報入力シート!Z341="","",基本情報入力シート!Z341)</f>
        <v/>
      </c>
      <c r="H306" s="211" t="str">
        <f>IF(基本情報入力シート!AD341="","",基本情報入力シート!AD341)</f>
        <v/>
      </c>
      <c r="I306" s="330" t="str">
        <f>IF(基本情報入力シート!AE341="","",基本情報入力シート!AE341)</f>
        <v/>
      </c>
      <c r="J306" s="427"/>
      <c r="K306" s="428"/>
      <c r="L306" s="426"/>
      <c r="M306" s="331" t="str">
        <f>IF(G306="", "", VLOOKUP(AF306,【参考】数式用!$AZ$3:$BA$6, 2, FALSE))</f>
        <v/>
      </c>
      <c r="N306" s="332" t="str">
        <f>IF(G306="","",VLOOKUP(G306,【参考】数式用!$A$4:$L$54,MATCH('別紙様式2-3（個表） '!M306,【参考】数式用!$J$3:$L$3,0)+9,FALSE))</f>
        <v/>
      </c>
      <c r="O306" s="430" t="s">
        <v>197</v>
      </c>
      <c r="P306" s="333" t="str">
        <f t="shared" si="34"/>
        <v>未入力あり</v>
      </c>
      <c r="Q306" s="253" t="str">
        <f>IFERROR(IF(P306="未入力あり","",ROUNDDOWN(ROUNDDOWN($H306*$I306,0)*VLOOKUP($G306,【参考】数式用!$A$4:$E$54,3, FALSE),0)),"")</f>
        <v/>
      </c>
      <c r="R306" s="253" t="str">
        <f>IF(AD306="×", 0,IF(P306="未入力あり","",ROUNDDOWN(ROUNDDOWN($H306*$I306,0)*VLOOKUP($G306,【参考】数式用!$A$4:$E$54,4,FALSE),0)))</f>
        <v/>
      </c>
      <c r="S306" s="334" t="str">
        <f>IF(AE306="×", 0,IF(P306="未入力あり","",ROUNDDOWN(ROUNDDOWN($H306*$I306,0)*VLOOKUP($G306,【参考】数式用!$A$4:$E$54,5, FALSE),0)))</f>
        <v/>
      </c>
      <c r="Z306" s="336" t="e">
        <f>IF(#REF!="○", F306, "")</f>
        <v>#REF!</v>
      </c>
      <c r="AA306" s="46" t="e">
        <f>VLOOKUP('別紙様式2-3（個表） '!$G306,【参考】数式用!$P$4:$Q$54,2, FALSE)</f>
        <v>#N/A</v>
      </c>
      <c r="AB306" s="46" t="e">
        <f>VLOOKUP('別紙様式2-3（個表） '!$G306,【参考】数式用!$P$4:$W$54,8, FALSE)</f>
        <v>#N/A</v>
      </c>
      <c r="AC306" s="46" t="e">
        <f>VLOOKUP('別紙様式2-3（個表） '!$G306,【参考】数式用!$P$4:$AD$54,15, FALSE)</f>
        <v>#N/A</v>
      </c>
      <c r="AD306" s="46" t="str">
        <f t="shared" si="30"/>
        <v/>
      </c>
      <c r="AE306" s="46" t="str">
        <f t="shared" si="31"/>
        <v/>
      </c>
      <c r="AF306" s="46" t="str">
        <f t="shared" si="32"/>
        <v/>
      </c>
      <c r="AG306" s="46" t="str">
        <f>IF(G306="", "", VLOOKUP(G306,【参考】数式用!$A$4:$M$54,13,FALSE))</f>
        <v/>
      </c>
      <c r="AH306" s="46" t="str">
        <f t="shared" si="33"/>
        <v>―</v>
      </c>
    </row>
    <row r="307" spans="1:34" ht="45" customHeight="1">
      <c r="A307" s="113">
        <f t="shared" si="35"/>
        <v>293</v>
      </c>
      <c r="B307" s="114" t="str">
        <f>IF(基本情報入力シート!B342="","",基本情報入力シート!B342)</f>
        <v/>
      </c>
      <c r="C307" s="115" t="str">
        <f>IF(基本情報入力シート!L342="","",基本情報入力シート!L342)</f>
        <v/>
      </c>
      <c r="D307" s="115" t="str">
        <f>IF(基本情報入力シート!Q342="","",基本情報入力シート!Q342)</f>
        <v/>
      </c>
      <c r="E307" s="115" t="str">
        <f>IF(基本情報入力シート!V342="","",基本情報入力シート!V342)</f>
        <v/>
      </c>
      <c r="F307" s="115" t="str">
        <f>IF(基本情報入力シート!W342="","",基本情報入力シート!W342)</f>
        <v/>
      </c>
      <c r="G307" s="115" t="str">
        <f>IF(基本情報入力シート!Z342="","",基本情報入力シート!Z342)</f>
        <v/>
      </c>
      <c r="H307" s="211" t="str">
        <f>IF(基本情報入力シート!AD342="","",基本情報入力シート!AD342)</f>
        <v/>
      </c>
      <c r="I307" s="330" t="str">
        <f>IF(基本情報入力シート!AE342="","",基本情報入力シート!AE342)</f>
        <v/>
      </c>
      <c r="J307" s="427"/>
      <c r="K307" s="428"/>
      <c r="L307" s="426"/>
      <c r="M307" s="331" t="str">
        <f>IF(G307="", "", VLOOKUP(AF307,【参考】数式用!$AZ$3:$BA$6, 2, FALSE))</f>
        <v/>
      </c>
      <c r="N307" s="332" t="str">
        <f>IF(G307="","",VLOOKUP(G307,【参考】数式用!$A$4:$L$54,MATCH('別紙様式2-3（個表） '!M307,【参考】数式用!$J$3:$L$3,0)+9,FALSE))</f>
        <v/>
      </c>
      <c r="O307" s="429" t="s">
        <v>197</v>
      </c>
      <c r="P307" s="333" t="str">
        <f t="shared" si="34"/>
        <v>未入力あり</v>
      </c>
      <c r="Q307" s="253" t="str">
        <f>IFERROR(IF(P307="未入力あり","",ROUNDDOWN(ROUNDDOWN($H307*$I307,0)*VLOOKUP($G307,【参考】数式用!$A$4:$E$54,3, FALSE),0)),"")</f>
        <v/>
      </c>
      <c r="R307" s="253" t="str">
        <f>IF(AD307="×", 0,IF(P307="未入力あり","",ROUNDDOWN(ROUNDDOWN($H307*$I307,0)*VLOOKUP($G307,【参考】数式用!$A$4:$E$54,4,FALSE),0)))</f>
        <v/>
      </c>
      <c r="S307" s="334" t="str">
        <f>IF(AE307="×", 0,IF(P307="未入力あり","",ROUNDDOWN(ROUNDDOWN($H307*$I307,0)*VLOOKUP($G307,【参考】数式用!$A$4:$E$54,5, FALSE),0)))</f>
        <v/>
      </c>
      <c r="Z307" s="336" t="e">
        <f>IF(#REF!="○", F307, "")</f>
        <v>#REF!</v>
      </c>
      <c r="AA307" s="46" t="e">
        <f>VLOOKUP('別紙様式2-3（個表） '!$G307,【参考】数式用!$P$4:$Q$54,2, FALSE)</f>
        <v>#N/A</v>
      </c>
      <c r="AB307" s="46" t="e">
        <f>VLOOKUP('別紙様式2-3（個表） '!$G307,【参考】数式用!$P$4:$W$54,8, FALSE)</f>
        <v>#N/A</v>
      </c>
      <c r="AC307" s="46" t="e">
        <f>VLOOKUP('別紙様式2-3（個表） '!$G307,【参考】数式用!$P$4:$AD$54,15, FALSE)</f>
        <v>#N/A</v>
      </c>
      <c r="AD307" s="46" t="str">
        <f t="shared" ref="AD307:AD370" si="36">IF(K307="", "", IF(OR(K307="要件を満たさない",K307="―"), "×","○"))</f>
        <v/>
      </c>
      <c r="AE307" s="46" t="str">
        <f t="shared" ref="AE307:AE370" si="37">IF(L307="", "", IF(OR(L307="要件を満たさない",L307="―"), "×","○"))</f>
        <v/>
      </c>
      <c r="AF307" s="46" t="str">
        <f t="shared" ref="AF307:AF370" si="38">IF(G307="","", "○"&amp;AD307&amp;AE307)</f>
        <v/>
      </c>
      <c r="AG307" s="46" t="str">
        <f>IF(G307="", "", VLOOKUP(G307,【参考】数式用!$A$4:$M$54,13,FALSE))</f>
        <v/>
      </c>
      <c r="AH307" s="46" t="str">
        <f t="shared" ref="AH307:AH370" si="39">IF(AND(AD307="×",L307="②の要件を満たしている"),"×","―")</f>
        <v>―</v>
      </c>
    </row>
    <row r="308" spans="1:34" ht="45" customHeight="1">
      <c r="A308" s="113">
        <f t="shared" si="35"/>
        <v>294</v>
      </c>
      <c r="B308" s="114" t="str">
        <f>IF(基本情報入力シート!B343="","",基本情報入力シート!B343)</f>
        <v/>
      </c>
      <c r="C308" s="115" t="str">
        <f>IF(基本情報入力シート!L343="","",基本情報入力シート!L343)</f>
        <v/>
      </c>
      <c r="D308" s="115" t="str">
        <f>IF(基本情報入力シート!Q343="","",基本情報入力シート!Q343)</f>
        <v/>
      </c>
      <c r="E308" s="115" t="str">
        <f>IF(基本情報入力シート!V343="","",基本情報入力シート!V343)</f>
        <v/>
      </c>
      <c r="F308" s="115" t="str">
        <f>IF(基本情報入力シート!W343="","",基本情報入力シート!W343)</f>
        <v/>
      </c>
      <c r="G308" s="115" t="str">
        <f>IF(基本情報入力シート!Z343="","",基本情報入力シート!Z343)</f>
        <v/>
      </c>
      <c r="H308" s="211" t="str">
        <f>IF(基本情報入力シート!AD343="","",基本情報入力シート!AD343)</f>
        <v/>
      </c>
      <c r="I308" s="330" t="str">
        <f>IF(基本情報入力シート!AE343="","",基本情報入力シート!AE343)</f>
        <v/>
      </c>
      <c r="J308" s="427"/>
      <c r="K308" s="428"/>
      <c r="L308" s="426"/>
      <c r="M308" s="331" t="str">
        <f>IF(G308="", "", VLOOKUP(AF308,【参考】数式用!$AZ$3:$BA$6, 2, FALSE))</f>
        <v/>
      </c>
      <c r="N308" s="332" t="str">
        <f>IF(G308="","",VLOOKUP(G308,【参考】数式用!$A$4:$L$54,MATCH('別紙様式2-3（個表） '!M308,【参考】数式用!$J$3:$L$3,0)+9,FALSE))</f>
        <v/>
      </c>
      <c r="O308" s="430" t="s">
        <v>197</v>
      </c>
      <c r="P308" s="333" t="str">
        <f t="shared" si="34"/>
        <v>未入力あり</v>
      </c>
      <c r="Q308" s="253" t="str">
        <f>IFERROR(IF(P308="未入力あり","",ROUNDDOWN(ROUNDDOWN($H308*$I308,0)*VLOOKUP($G308,【参考】数式用!$A$4:$E$54,3, FALSE),0)),"")</f>
        <v/>
      </c>
      <c r="R308" s="253" t="str">
        <f>IF(AD308="×", 0,IF(P308="未入力あり","",ROUNDDOWN(ROUNDDOWN($H308*$I308,0)*VLOOKUP($G308,【参考】数式用!$A$4:$E$54,4,FALSE),0)))</f>
        <v/>
      </c>
      <c r="S308" s="334" t="str">
        <f>IF(AE308="×", 0,IF(P308="未入力あり","",ROUNDDOWN(ROUNDDOWN($H308*$I308,0)*VLOOKUP($G308,【参考】数式用!$A$4:$E$54,5, FALSE),0)))</f>
        <v/>
      </c>
      <c r="Z308" s="336" t="e">
        <f>IF(#REF!="○", F308, "")</f>
        <v>#REF!</v>
      </c>
      <c r="AA308" s="46" t="e">
        <f>VLOOKUP('別紙様式2-3（個表） '!$G308,【参考】数式用!$P$4:$Q$54,2, FALSE)</f>
        <v>#N/A</v>
      </c>
      <c r="AB308" s="46" t="e">
        <f>VLOOKUP('別紙様式2-3（個表） '!$G308,【参考】数式用!$P$4:$W$54,8, FALSE)</f>
        <v>#N/A</v>
      </c>
      <c r="AC308" s="46" t="e">
        <f>VLOOKUP('別紙様式2-3（個表） '!$G308,【参考】数式用!$P$4:$AD$54,15, FALSE)</f>
        <v>#N/A</v>
      </c>
      <c r="AD308" s="46" t="str">
        <f t="shared" si="36"/>
        <v/>
      </c>
      <c r="AE308" s="46" t="str">
        <f t="shared" si="37"/>
        <v/>
      </c>
      <c r="AF308" s="46" t="str">
        <f t="shared" si="38"/>
        <v/>
      </c>
      <c r="AG308" s="46" t="str">
        <f>IF(G308="", "", VLOOKUP(G308,【参考】数式用!$A$4:$M$54,13,FALSE))</f>
        <v/>
      </c>
      <c r="AH308" s="46" t="str">
        <f t="shared" si="39"/>
        <v>―</v>
      </c>
    </row>
    <row r="309" spans="1:34" ht="45" customHeight="1">
      <c r="A309" s="113">
        <f t="shared" si="35"/>
        <v>295</v>
      </c>
      <c r="B309" s="114" t="str">
        <f>IF(基本情報入力シート!B344="","",基本情報入力シート!B344)</f>
        <v/>
      </c>
      <c r="C309" s="115" t="str">
        <f>IF(基本情報入力シート!L344="","",基本情報入力シート!L344)</f>
        <v/>
      </c>
      <c r="D309" s="115" t="str">
        <f>IF(基本情報入力シート!Q344="","",基本情報入力シート!Q344)</f>
        <v/>
      </c>
      <c r="E309" s="115" t="str">
        <f>IF(基本情報入力シート!V344="","",基本情報入力シート!V344)</f>
        <v/>
      </c>
      <c r="F309" s="115" t="str">
        <f>IF(基本情報入力シート!W344="","",基本情報入力シート!W344)</f>
        <v/>
      </c>
      <c r="G309" s="115" t="str">
        <f>IF(基本情報入力シート!Z344="","",基本情報入力シート!Z344)</f>
        <v/>
      </c>
      <c r="H309" s="211" t="str">
        <f>IF(基本情報入力シート!AD344="","",基本情報入力シート!AD344)</f>
        <v/>
      </c>
      <c r="I309" s="330" t="str">
        <f>IF(基本情報入力シート!AE344="","",基本情報入力シート!AE344)</f>
        <v/>
      </c>
      <c r="J309" s="427"/>
      <c r="K309" s="428"/>
      <c r="L309" s="426"/>
      <c r="M309" s="331" t="str">
        <f>IF(G309="", "", VLOOKUP(AF309,【参考】数式用!$AZ$3:$BA$6, 2, FALSE))</f>
        <v/>
      </c>
      <c r="N309" s="332" t="str">
        <f>IF(G309="","",VLOOKUP(G309,【参考】数式用!$A$4:$L$54,MATCH('別紙様式2-3（個表） '!M309,【参考】数式用!$J$3:$L$3,0)+9,FALSE))</f>
        <v/>
      </c>
      <c r="O309" s="430" t="s">
        <v>197</v>
      </c>
      <c r="P309" s="333" t="str">
        <f t="shared" si="34"/>
        <v>未入力あり</v>
      </c>
      <c r="Q309" s="253" t="str">
        <f>IFERROR(IF(P309="未入力あり","",ROUNDDOWN(ROUNDDOWN($H309*$I309,0)*VLOOKUP($G309,【参考】数式用!$A$4:$E$54,3, FALSE),0)),"")</f>
        <v/>
      </c>
      <c r="R309" s="253" t="str">
        <f>IF(AD309="×", 0,IF(P309="未入力あり","",ROUNDDOWN(ROUNDDOWN($H309*$I309,0)*VLOOKUP($G309,【参考】数式用!$A$4:$E$54,4,FALSE),0)))</f>
        <v/>
      </c>
      <c r="S309" s="334" t="str">
        <f>IF(AE309="×", 0,IF(P309="未入力あり","",ROUNDDOWN(ROUNDDOWN($H309*$I309,0)*VLOOKUP($G309,【参考】数式用!$A$4:$E$54,5, FALSE),0)))</f>
        <v/>
      </c>
      <c r="Z309" s="336" t="e">
        <f>IF(#REF!="○", F309, "")</f>
        <v>#REF!</v>
      </c>
      <c r="AA309" s="46" t="e">
        <f>VLOOKUP('別紙様式2-3（個表） '!$G309,【参考】数式用!$P$4:$Q$54,2, FALSE)</f>
        <v>#N/A</v>
      </c>
      <c r="AB309" s="46" t="e">
        <f>VLOOKUP('別紙様式2-3（個表） '!$G309,【参考】数式用!$P$4:$W$54,8, FALSE)</f>
        <v>#N/A</v>
      </c>
      <c r="AC309" s="46" t="e">
        <f>VLOOKUP('別紙様式2-3（個表） '!$G309,【参考】数式用!$P$4:$AD$54,15, FALSE)</f>
        <v>#N/A</v>
      </c>
      <c r="AD309" s="46" t="str">
        <f t="shared" si="36"/>
        <v/>
      </c>
      <c r="AE309" s="46" t="str">
        <f t="shared" si="37"/>
        <v/>
      </c>
      <c r="AF309" s="46" t="str">
        <f t="shared" si="38"/>
        <v/>
      </c>
      <c r="AG309" s="46" t="str">
        <f>IF(G309="", "", VLOOKUP(G309,【参考】数式用!$A$4:$M$54,13,FALSE))</f>
        <v/>
      </c>
      <c r="AH309" s="46" t="str">
        <f t="shared" si="39"/>
        <v>―</v>
      </c>
    </row>
    <row r="310" spans="1:34" ht="45" customHeight="1">
      <c r="A310" s="113">
        <f t="shared" si="35"/>
        <v>296</v>
      </c>
      <c r="B310" s="114" t="str">
        <f>IF(基本情報入力シート!B345="","",基本情報入力シート!B345)</f>
        <v/>
      </c>
      <c r="C310" s="115" t="str">
        <f>IF(基本情報入力シート!L345="","",基本情報入力シート!L345)</f>
        <v/>
      </c>
      <c r="D310" s="115" t="str">
        <f>IF(基本情報入力シート!Q345="","",基本情報入力シート!Q345)</f>
        <v/>
      </c>
      <c r="E310" s="115" t="str">
        <f>IF(基本情報入力シート!V345="","",基本情報入力シート!V345)</f>
        <v/>
      </c>
      <c r="F310" s="115" t="str">
        <f>IF(基本情報入力シート!W345="","",基本情報入力シート!W345)</f>
        <v/>
      </c>
      <c r="G310" s="115" t="str">
        <f>IF(基本情報入力シート!Z345="","",基本情報入力シート!Z345)</f>
        <v/>
      </c>
      <c r="H310" s="211" t="str">
        <f>IF(基本情報入力シート!AD345="","",基本情報入力シート!AD345)</f>
        <v/>
      </c>
      <c r="I310" s="330" t="str">
        <f>IF(基本情報入力シート!AE345="","",基本情報入力シート!AE345)</f>
        <v/>
      </c>
      <c r="J310" s="427"/>
      <c r="K310" s="428"/>
      <c r="L310" s="426"/>
      <c r="M310" s="331" t="str">
        <f>IF(G310="", "", VLOOKUP(AF310,【参考】数式用!$AZ$3:$BA$6, 2, FALSE))</f>
        <v/>
      </c>
      <c r="N310" s="332" t="str">
        <f>IF(G310="","",VLOOKUP(G310,【参考】数式用!$A$4:$L$54,MATCH('別紙様式2-3（個表） '!M310,【参考】数式用!$J$3:$L$3,0)+9,FALSE))</f>
        <v/>
      </c>
      <c r="O310" s="429" t="s">
        <v>197</v>
      </c>
      <c r="P310" s="333" t="str">
        <f t="shared" si="34"/>
        <v>未入力あり</v>
      </c>
      <c r="Q310" s="253" t="str">
        <f>IFERROR(IF(P310="未入力あり","",ROUNDDOWN(ROUNDDOWN($H310*$I310,0)*VLOOKUP($G310,【参考】数式用!$A$4:$E$54,3, FALSE),0)),"")</f>
        <v/>
      </c>
      <c r="R310" s="253" t="str">
        <f>IF(AD310="×", 0,IF(P310="未入力あり","",ROUNDDOWN(ROUNDDOWN($H310*$I310,0)*VLOOKUP($G310,【参考】数式用!$A$4:$E$54,4,FALSE),0)))</f>
        <v/>
      </c>
      <c r="S310" s="334" t="str">
        <f>IF(AE310="×", 0,IF(P310="未入力あり","",ROUNDDOWN(ROUNDDOWN($H310*$I310,0)*VLOOKUP($G310,【参考】数式用!$A$4:$E$54,5, FALSE),0)))</f>
        <v/>
      </c>
      <c r="Z310" s="336" t="e">
        <f>IF(#REF!="○", F310, "")</f>
        <v>#REF!</v>
      </c>
      <c r="AA310" s="46" t="e">
        <f>VLOOKUP('別紙様式2-3（個表） '!$G310,【参考】数式用!$P$4:$Q$54,2, FALSE)</f>
        <v>#N/A</v>
      </c>
      <c r="AB310" s="46" t="e">
        <f>VLOOKUP('別紙様式2-3（個表） '!$G310,【参考】数式用!$P$4:$W$54,8, FALSE)</f>
        <v>#N/A</v>
      </c>
      <c r="AC310" s="46" t="e">
        <f>VLOOKUP('別紙様式2-3（個表） '!$G310,【参考】数式用!$P$4:$AD$54,15, FALSE)</f>
        <v>#N/A</v>
      </c>
      <c r="AD310" s="46" t="str">
        <f t="shared" si="36"/>
        <v/>
      </c>
      <c r="AE310" s="46" t="str">
        <f t="shared" si="37"/>
        <v/>
      </c>
      <c r="AF310" s="46" t="str">
        <f t="shared" si="38"/>
        <v/>
      </c>
      <c r="AG310" s="46" t="str">
        <f>IF(G310="", "", VLOOKUP(G310,【参考】数式用!$A$4:$M$54,13,FALSE))</f>
        <v/>
      </c>
      <c r="AH310" s="46" t="str">
        <f t="shared" si="39"/>
        <v>―</v>
      </c>
    </row>
    <row r="311" spans="1:34" ht="45" customHeight="1">
      <c r="A311" s="113">
        <f t="shared" si="35"/>
        <v>297</v>
      </c>
      <c r="B311" s="114" t="str">
        <f>IF(基本情報入力シート!B346="","",基本情報入力シート!B346)</f>
        <v/>
      </c>
      <c r="C311" s="115" t="str">
        <f>IF(基本情報入力シート!L346="","",基本情報入力シート!L346)</f>
        <v/>
      </c>
      <c r="D311" s="115" t="str">
        <f>IF(基本情報入力シート!Q346="","",基本情報入力シート!Q346)</f>
        <v/>
      </c>
      <c r="E311" s="115" t="str">
        <f>IF(基本情報入力シート!V346="","",基本情報入力シート!V346)</f>
        <v/>
      </c>
      <c r="F311" s="115" t="str">
        <f>IF(基本情報入力シート!W346="","",基本情報入力シート!W346)</f>
        <v/>
      </c>
      <c r="G311" s="115" t="str">
        <f>IF(基本情報入力シート!Z346="","",基本情報入力シート!Z346)</f>
        <v/>
      </c>
      <c r="H311" s="211" t="str">
        <f>IF(基本情報入力シート!AD346="","",基本情報入力シート!AD346)</f>
        <v/>
      </c>
      <c r="I311" s="330" t="str">
        <f>IF(基本情報入力シート!AE346="","",基本情報入力シート!AE346)</f>
        <v/>
      </c>
      <c r="J311" s="427"/>
      <c r="K311" s="428"/>
      <c r="L311" s="426"/>
      <c r="M311" s="331" t="str">
        <f>IF(G311="", "", VLOOKUP(AF311,【参考】数式用!$AZ$3:$BA$6, 2, FALSE))</f>
        <v/>
      </c>
      <c r="N311" s="332" t="str">
        <f>IF(G311="","",VLOOKUP(G311,【参考】数式用!$A$4:$L$54,MATCH('別紙様式2-3（個表） '!M311,【参考】数式用!$J$3:$L$3,0)+9,FALSE))</f>
        <v/>
      </c>
      <c r="O311" s="430" t="s">
        <v>197</v>
      </c>
      <c r="P311" s="333" t="str">
        <f t="shared" si="34"/>
        <v>未入力あり</v>
      </c>
      <c r="Q311" s="253" t="str">
        <f>IFERROR(IF(P311="未入力あり","",ROUNDDOWN(ROUNDDOWN($H311*$I311,0)*VLOOKUP($G311,【参考】数式用!$A$4:$E$54,3, FALSE),0)),"")</f>
        <v/>
      </c>
      <c r="R311" s="253" t="str">
        <f>IF(AD311="×", 0,IF(P311="未入力あり","",ROUNDDOWN(ROUNDDOWN($H311*$I311,0)*VLOOKUP($G311,【参考】数式用!$A$4:$E$54,4,FALSE),0)))</f>
        <v/>
      </c>
      <c r="S311" s="334" t="str">
        <f>IF(AE311="×", 0,IF(P311="未入力あり","",ROUNDDOWN(ROUNDDOWN($H311*$I311,0)*VLOOKUP($G311,【参考】数式用!$A$4:$E$54,5, FALSE),0)))</f>
        <v/>
      </c>
      <c r="Z311" s="336" t="e">
        <f>IF(#REF!="○", F311, "")</f>
        <v>#REF!</v>
      </c>
      <c r="AA311" s="46" t="e">
        <f>VLOOKUP('別紙様式2-3（個表） '!$G311,【参考】数式用!$P$4:$Q$54,2, FALSE)</f>
        <v>#N/A</v>
      </c>
      <c r="AB311" s="46" t="e">
        <f>VLOOKUP('別紙様式2-3（個表） '!$G311,【参考】数式用!$P$4:$W$54,8, FALSE)</f>
        <v>#N/A</v>
      </c>
      <c r="AC311" s="46" t="e">
        <f>VLOOKUP('別紙様式2-3（個表） '!$G311,【参考】数式用!$P$4:$AD$54,15, FALSE)</f>
        <v>#N/A</v>
      </c>
      <c r="AD311" s="46" t="str">
        <f t="shared" si="36"/>
        <v/>
      </c>
      <c r="AE311" s="46" t="str">
        <f t="shared" si="37"/>
        <v/>
      </c>
      <c r="AF311" s="46" t="str">
        <f t="shared" si="38"/>
        <v/>
      </c>
      <c r="AG311" s="46" t="str">
        <f>IF(G311="", "", VLOOKUP(G311,【参考】数式用!$A$4:$M$54,13,FALSE))</f>
        <v/>
      </c>
      <c r="AH311" s="46" t="str">
        <f t="shared" si="39"/>
        <v>―</v>
      </c>
    </row>
    <row r="312" spans="1:34" ht="45" customHeight="1">
      <c r="A312" s="113">
        <f t="shared" si="35"/>
        <v>298</v>
      </c>
      <c r="B312" s="114" t="str">
        <f>IF(基本情報入力シート!B347="","",基本情報入力シート!B347)</f>
        <v/>
      </c>
      <c r="C312" s="115" t="str">
        <f>IF(基本情報入力シート!L347="","",基本情報入力シート!L347)</f>
        <v/>
      </c>
      <c r="D312" s="115" t="str">
        <f>IF(基本情報入力シート!Q347="","",基本情報入力シート!Q347)</f>
        <v/>
      </c>
      <c r="E312" s="115" t="str">
        <f>IF(基本情報入力シート!V347="","",基本情報入力シート!V347)</f>
        <v/>
      </c>
      <c r="F312" s="115" t="str">
        <f>IF(基本情報入力シート!W347="","",基本情報入力シート!W347)</f>
        <v/>
      </c>
      <c r="G312" s="115" t="str">
        <f>IF(基本情報入力シート!Z347="","",基本情報入力シート!Z347)</f>
        <v/>
      </c>
      <c r="H312" s="211" t="str">
        <f>IF(基本情報入力シート!AD347="","",基本情報入力シート!AD347)</f>
        <v/>
      </c>
      <c r="I312" s="330" t="str">
        <f>IF(基本情報入力シート!AE347="","",基本情報入力シート!AE347)</f>
        <v/>
      </c>
      <c r="J312" s="427"/>
      <c r="K312" s="428"/>
      <c r="L312" s="426"/>
      <c r="M312" s="331" t="str">
        <f>IF(G312="", "", VLOOKUP(AF312,【参考】数式用!$AZ$3:$BA$6, 2, FALSE))</f>
        <v/>
      </c>
      <c r="N312" s="332" t="str">
        <f>IF(G312="","",VLOOKUP(G312,【参考】数式用!$A$4:$L$54,MATCH('別紙様式2-3（個表） '!M312,【参考】数式用!$J$3:$L$3,0)+9,FALSE))</f>
        <v/>
      </c>
      <c r="O312" s="430" t="s">
        <v>197</v>
      </c>
      <c r="P312" s="333" t="str">
        <f t="shared" si="34"/>
        <v>未入力あり</v>
      </c>
      <c r="Q312" s="253" t="str">
        <f>IFERROR(IF(P312="未入力あり","",ROUNDDOWN(ROUNDDOWN($H312*$I312,0)*VLOOKUP($G312,【参考】数式用!$A$4:$E$54,3, FALSE),0)),"")</f>
        <v/>
      </c>
      <c r="R312" s="253" t="str">
        <f>IF(AD312="×", 0,IF(P312="未入力あり","",ROUNDDOWN(ROUNDDOWN($H312*$I312,0)*VLOOKUP($G312,【参考】数式用!$A$4:$E$54,4,FALSE),0)))</f>
        <v/>
      </c>
      <c r="S312" s="334" t="str">
        <f>IF(AE312="×", 0,IF(P312="未入力あり","",ROUNDDOWN(ROUNDDOWN($H312*$I312,0)*VLOOKUP($G312,【参考】数式用!$A$4:$E$54,5, FALSE),0)))</f>
        <v/>
      </c>
      <c r="Z312" s="336" t="e">
        <f>IF(#REF!="○", F312, "")</f>
        <v>#REF!</v>
      </c>
      <c r="AA312" s="46" t="e">
        <f>VLOOKUP('別紙様式2-3（個表） '!$G312,【参考】数式用!$P$4:$Q$54,2, FALSE)</f>
        <v>#N/A</v>
      </c>
      <c r="AB312" s="46" t="e">
        <f>VLOOKUP('別紙様式2-3（個表） '!$G312,【参考】数式用!$P$4:$W$54,8, FALSE)</f>
        <v>#N/A</v>
      </c>
      <c r="AC312" s="46" t="e">
        <f>VLOOKUP('別紙様式2-3（個表） '!$G312,【参考】数式用!$P$4:$AD$54,15, FALSE)</f>
        <v>#N/A</v>
      </c>
      <c r="AD312" s="46" t="str">
        <f t="shared" si="36"/>
        <v/>
      </c>
      <c r="AE312" s="46" t="str">
        <f t="shared" si="37"/>
        <v/>
      </c>
      <c r="AF312" s="46" t="str">
        <f t="shared" si="38"/>
        <v/>
      </c>
      <c r="AG312" s="46" t="str">
        <f>IF(G312="", "", VLOOKUP(G312,【参考】数式用!$A$4:$M$54,13,FALSE))</f>
        <v/>
      </c>
      <c r="AH312" s="46" t="str">
        <f t="shared" si="39"/>
        <v>―</v>
      </c>
    </row>
    <row r="313" spans="1:34" ht="45" customHeight="1">
      <c r="A313" s="113">
        <f>A312+1</f>
        <v>299</v>
      </c>
      <c r="B313" s="114" t="str">
        <f>IF(基本情報入力シート!B348="","",基本情報入力シート!B348)</f>
        <v/>
      </c>
      <c r="C313" s="115" t="str">
        <f>IF(基本情報入力シート!L348="","",基本情報入力シート!L348)</f>
        <v/>
      </c>
      <c r="D313" s="115" t="str">
        <f>IF(基本情報入力シート!Q348="","",基本情報入力シート!Q348)</f>
        <v/>
      </c>
      <c r="E313" s="115" t="str">
        <f>IF(基本情報入力シート!V348="","",基本情報入力シート!V348)</f>
        <v/>
      </c>
      <c r="F313" s="115" t="str">
        <f>IF(基本情報入力シート!W348="","",基本情報入力シート!W348)</f>
        <v/>
      </c>
      <c r="G313" s="115" t="str">
        <f>IF(基本情報入力シート!Z348="","",基本情報入力シート!Z348)</f>
        <v/>
      </c>
      <c r="H313" s="211" t="str">
        <f>IF(基本情報入力シート!AD348="","",基本情報入力シート!AD348)</f>
        <v/>
      </c>
      <c r="I313" s="330" t="str">
        <f>IF(基本情報入力シート!AE348="","",基本情報入力シート!AE348)</f>
        <v/>
      </c>
      <c r="J313" s="427"/>
      <c r="K313" s="426"/>
      <c r="L313" s="426"/>
      <c r="M313" s="331" t="str">
        <f>IF(G313="", "", VLOOKUP(AF313,【参考】数式用!$AZ$3:$BA$6, 2, FALSE))</f>
        <v/>
      </c>
      <c r="N313" s="332" t="str">
        <f>IF(G313="","",VLOOKUP(G313,【参考】数式用!$A$4:$L$54,MATCH('別紙様式2-3（個表） '!M313,【参考】数式用!$J$3:$L$3,0)+9,FALSE))</f>
        <v/>
      </c>
      <c r="O313" s="429" t="s">
        <v>197</v>
      </c>
      <c r="P313" s="333" t="str">
        <f t="shared" si="34"/>
        <v>未入力あり</v>
      </c>
      <c r="Q313" s="253" t="str">
        <f>IFERROR(IF(P313="未入力あり","",ROUNDDOWN(ROUNDDOWN($H313*$I313,0)*VLOOKUP($G313,【参考】数式用!$A$4:$E$54,3, FALSE),0)),"")</f>
        <v/>
      </c>
      <c r="R313" s="253" t="str">
        <f>IF(AD313="×", 0,IF(P313="未入力あり","",ROUNDDOWN(ROUNDDOWN($H313*$I313,0)*VLOOKUP($G313,【参考】数式用!$A$4:$E$54,4,FALSE),0)))</f>
        <v/>
      </c>
      <c r="S313" s="334" t="str">
        <f>IF(AE313="×", 0,IF(P313="未入力あり","",ROUNDDOWN(ROUNDDOWN($H313*$I313,0)*VLOOKUP($G313,【参考】数式用!$A$4:$E$54,5, FALSE),0)))</f>
        <v/>
      </c>
      <c r="Z313" s="336" t="e">
        <f>IF(#REF!="○", F313, "")</f>
        <v>#REF!</v>
      </c>
      <c r="AA313" s="46" t="e">
        <f>VLOOKUP('別紙様式2-3（個表） '!$G313,【参考】数式用!$P$4:$Q$54,2, FALSE)</f>
        <v>#N/A</v>
      </c>
      <c r="AB313" s="46" t="e">
        <f>VLOOKUP('別紙様式2-3（個表） '!$G313,【参考】数式用!$P$4:$W$54,8, FALSE)</f>
        <v>#N/A</v>
      </c>
      <c r="AC313" s="46" t="e">
        <f>VLOOKUP('別紙様式2-3（個表） '!$G313,【参考】数式用!$P$4:$AD$54,15, FALSE)</f>
        <v>#N/A</v>
      </c>
      <c r="AD313" s="46" t="str">
        <f t="shared" si="36"/>
        <v/>
      </c>
      <c r="AE313" s="46" t="str">
        <f t="shared" si="37"/>
        <v/>
      </c>
      <c r="AF313" s="46" t="str">
        <f t="shared" si="38"/>
        <v/>
      </c>
      <c r="AG313" s="46" t="str">
        <f>IF(G313="", "", VLOOKUP(G313,【参考】数式用!$A$4:$M$54,13,FALSE))</f>
        <v/>
      </c>
      <c r="AH313" s="46" t="str">
        <f t="shared" si="39"/>
        <v>―</v>
      </c>
    </row>
    <row r="314" spans="1:34" ht="45" customHeight="1">
      <c r="A314" s="113">
        <f t="shared" ref="A314:A377" si="40">A313+1</f>
        <v>300</v>
      </c>
      <c r="B314" s="114" t="str">
        <f>IF(基本情報入力シート!B349="","",基本情報入力シート!B349)</f>
        <v/>
      </c>
      <c r="C314" s="115" t="str">
        <f>IF(基本情報入力シート!L349="","",基本情報入力シート!L349)</f>
        <v/>
      </c>
      <c r="D314" s="115" t="str">
        <f>IF(基本情報入力シート!Q349="","",基本情報入力シート!Q349)</f>
        <v/>
      </c>
      <c r="E314" s="115" t="str">
        <f>IF(基本情報入力シート!V349="","",基本情報入力シート!V349)</f>
        <v/>
      </c>
      <c r="F314" s="115" t="str">
        <f>IF(基本情報入力シート!W349="","",基本情報入力シート!W349)</f>
        <v/>
      </c>
      <c r="G314" s="115" t="str">
        <f>IF(基本情報入力シート!Z349="","",基本情報入力シート!Z349)</f>
        <v/>
      </c>
      <c r="H314" s="211" t="str">
        <f>IF(基本情報入力シート!AD349="","",基本情報入力シート!AD349)</f>
        <v/>
      </c>
      <c r="I314" s="330" t="str">
        <f>IF(基本情報入力シート!AE349="","",基本情報入力シート!AE349)</f>
        <v/>
      </c>
      <c r="J314" s="427"/>
      <c r="K314" s="426"/>
      <c r="L314" s="426"/>
      <c r="M314" s="331" t="str">
        <f>IF(G314="", "", VLOOKUP(AF314,【参考】数式用!$AZ$3:$BA$6, 2, FALSE))</f>
        <v/>
      </c>
      <c r="N314" s="332" t="str">
        <f>IF(G314="","",VLOOKUP(G314,【参考】数式用!$A$4:$L$54,MATCH('別紙様式2-3（個表） '!M314,【参考】数式用!$J$3:$L$3,0)+9,FALSE))</f>
        <v/>
      </c>
      <c r="O314" s="430" t="s">
        <v>197</v>
      </c>
      <c r="P314" s="333" t="str">
        <f t="shared" si="34"/>
        <v>未入力あり</v>
      </c>
      <c r="Q314" s="253" t="str">
        <f>IFERROR(IF(P314="未入力あり","",ROUNDDOWN(ROUNDDOWN($H314*$I314,0)*VLOOKUP($G314,【参考】数式用!$A$4:$E$54,3, FALSE),0)),"")</f>
        <v/>
      </c>
      <c r="R314" s="253" t="str">
        <f>IF(AD314="×", 0,IF(P314="未入力あり","",ROUNDDOWN(ROUNDDOWN($H314*$I314,0)*VLOOKUP($G314,【参考】数式用!$A$4:$E$54,4,FALSE),0)))</f>
        <v/>
      </c>
      <c r="S314" s="334" t="str">
        <f>IF(AE314="×", 0,IF(P314="未入力あり","",ROUNDDOWN(ROUNDDOWN($H314*$I314,0)*VLOOKUP($G314,【参考】数式用!$A$4:$E$54,5, FALSE),0)))</f>
        <v/>
      </c>
      <c r="Z314" s="336" t="e">
        <f>IF(#REF!="○", F314, "")</f>
        <v>#REF!</v>
      </c>
      <c r="AA314" s="46" t="e">
        <f>VLOOKUP('別紙様式2-3（個表） '!$G314,【参考】数式用!$P$4:$Q$54,2, FALSE)</f>
        <v>#N/A</v>
      </c>
      <c r="AB314" s="46" t="e">
        <f>VLOOKUP('別紙様式2-3（個表） '!$G314,【参考】数式用!$P$4:$W$54,8, FALSE)</f>
        <v>#N/A</v>
      </c>
      <c r="AC314" s="46" t="e">
        <f>VLOOKUP('別紙様式2-3（個表） '!$G314,【参考】数式用!$P$4:$AD$54,15, FALSE)</f>
        <v>#N/A</v>
      </c>
      <c r="AD314" s="46" t="str">
        <f t="shared" si="36"/>
        <v/>
      </c>
      <c r="AE314" s="46" t="str">
        <f t="shared" si="37"/>
        <v/>
      </c>
      <c r="AF314" s="46" t="str">
        <f t="shared" si="38"/>
        <v/>
      </c>
      <c r="AG314" s="46" t="str">
        <f>IF(G314="", "", VLOOKUP(G314,【参考】数式用!$A$4:$M$54,13,FALSE))</f>
        <v/>
      </c>
      <c r="AH314" s="46" t="str">
        <f t="shared" si="39"/>
        <v>―</v>
      </c>
    </row>
    <row r="315" spans="1:34" ht="45" customHeight="1">
      <c r="A315" s="113">
        <f>A314+1</f>
        <v>301</v>
      </c>
      <c r="B315" s="114" t="str">
        <f>IF(基本情報入力シート!B350="","",基本情報入力シート!B350)</f>
        <v/>
      </c>
      <c r="C315" s="115" t="str">
        <f>IF(基本情報入力シート!L350="","",基本情報入力シート!L350)</f>
        <v/>
      </c>
      <c r="D315" s="115" t="str">
        <f>IF(基本情報入力シート!Q350="","",基本情報入力シート!Q350)</f>
        <v/>
      </c>
      <c r="E315" s="115" t="str">
        <f>IF(基本情報入力シート!V350="","",基本情報入力シート!V350)</f>
        <v/>
      </c>
      <c r="F315" s="115" t="str">
        <f>IF(基本情報入力シート!W350="","",基本情報入力シート!W350)</f>
        <v/>
      </c>
      <c r="G315" s="115" t="str">
        <f>IF(基本情報入力シート!Z350="","",基本情報入力シート!Z350)</f>
        <v/>
      </c>
      <c r="H315" s="211" t="str">
        <f>IF(基本情報入力シート!AD350="","",基本情報入力シート!AD350)</f>
        <v/>
      </c>
      <c r="I315" s="330" t="str">
        <f>IF(基本情報入力シート!AE350="","",基本情報入力シート!AE350)</f>
        <v/>
      </c>
      <c r="J315" s="427"/>
      <c r="K315" s="426"/>
      <c r="L315" s="426"/>
      <c r="M315" s="331" t="str">
        <f>IF(G315="", "", VLOOKUP(AF315,【参考】数式用!$AZ$3:$BA$6, 2, FALSE))</f>
        <v/>
      </c>
      <c r="N315" s="332" t="str">
        <f>IF(G315="","",VLOOKUP(G315,【参考】数式用!$A$4:$L$54,MATCH('別紙様式2-3（個表） '!M315,【参考】数式用!$J$3:$L$3,0)+9,FALSE))</f>
        <v/>
      </c>
      <c r="O315" s="430" t="s">
        <v>197</v>
      </c>
      <c r="P315" s="333" t="str">
        <f t="shared" si="34"/>
        <v>未入力あり</v>
      </c>
      <c r="Q315" s="253" t="str">
        <f>IFERROR(IF(P315="未入力あり","",ROUNDDOWN(ROUNDDOWN($H315*$I315,0)*VLOOKUP($G315,【参考】数式用!$A$4:$E$54,3, FALSE),0)),"")</f>
        <v/>
      </c>
      <c r="R315" s="253" t="str">
        <f>IF(AD315="×", 0,IF(P315="未入力あり","",ROUNDDOWN(ROUNDDOWN($H315*$I315,0)*VLOOKUP($G315,【参考】数式用!$A$4:$E$54,4,FALSE),0)))</f>
        <v/>
      </c>
      <c r="S315" s="334" t="str">
        <f>IF(AE315="×", 0,IF(P315="未入力あり","",ROUNDDOWN(ROUNDDOWN($H315*$I315,0)*VLOOKUP($G315,【参考】数式用!$A$4:$E$54,5, FALSE),0)))</f>
        <v/>
      </c>
      <c r="Z315" s="336" t="e">
        <f>IF(#REF!="○", F315, "")</f>
        <v>#REF!</v>
      </c>
      <c r="AA315" s="46" t="e">
        <f>VLOOKUP('別紙様式2-3（個表） '!$G315,【参考】数式用!$P$4:$Q$54,2, FALSE)</f>
        <v>#N/A</v>
      </c>
      <c r="AB315" s="46" t="e">
        <f>VLOOKUP('別紙様式2-3（個表） '!$G315,【参考】数式用!$P$4:$W$54,8, FALSE)</f>
        <v>#N/A</v>
      </c>
      <c r="AC315" s="46" t="e">
        <f>VLOOKUP('別紙様式2-3（個表） '!$G315,【参考】数式用!$P$4:$AD$54,15, FALSE)</f>
        <v>#N/A</v>
      </c>
      <c r="AD315" s="46" t="str">
        <f t="shared" si="36"/>
        <v/>
      </c>
      <c r="AE315" s="46" t="str">
        <f t="shared" si="37"/>
        <v/>
      </c>
      <c r="AF315" s="46" t="str">
        <f t="shared" si="38"/>
        <v/>
      </c>
      <c r="AG315" s="46" t="str">
        <f>IF(G315="", "", VLOOKUP(G315,【参考】数式用!$A$4:$M$54,13,FALSE))</f>
        <v/>
      </c>
      <c r="AH315" s="46" t="str">
        <f t="shared" si="39"/>
        <v>―</v>
      </c>
    </row>
    <row r="316" spans="1:34" ht="45" customHeight="1">
      <c r="A316" s="113">
        <f t="shared" si="40"/>
        <v>302</v>
      </c>
      <c r="B316" s="114" t="str">
        <f>IF(基本情報入力シート!B351="","",基本情報入力シート!B351)</f>
        <v/>
      </c>
      <c r="C316" s="115" t="str">
        <f>IF(基本情報入力シート!L351="","",基本情報入力シート!L351)</f>
        <v/>
      </c>
      <c r="D316" s="115" t="str">
        <f>IF(基本情報入力シート!Q351="","",基本情報入力シート!Q351)</f>
        <v/>
      </c>
      <c r="E316" s="115" t="str">
        <f>IF(基本情報入力シート!V351="","",基本情報入力シート!V351)</f>
        <v/>
      </c>
      <c r="F316" s="115" t="str">
        <f>IF(基本情報入力シート!W351="","",基本情報入力シート!W351)</f>
        <v/>
      </c>
      <c r="G316" s="115" t="str">
        <f>IF(基本情報入力シート!Z351="","",基本情報入力シート!Z351)</f>
        <v/>
      </c>
      <c r="H316" s="211" t="str">
        <f>IF(基本情報入力シート!AD351="","",基本情報入力シート!AD351)</f>
        <v/>
      </c>
      <c r="I316" s="330" t="str">
        <f>IF(基本情報入力シート!AE351="","",基本情報入力シート!AE351)</f>
        <v/>
      </c>
      <c r="J316" s="427"/>
      <c r="K316" s="428"/>
      <c r="L316" s="426"/>
      <c r="M316" s="331" t="str">
        <f>IF(G316="", "", VLOOKUP(AF316,【参考】数式用!$AZ$3:$BA$6, 2, FALSE))</f>
        <v/>
      </c>
      <c r="N316" s="332" t="str">
        <f>IF(G316="","",VLOOKUP(G316,【参考】数式用!$A$4:$L$54,MATCH('別紙様式2-3（個表） '!M316,【参考】数式用!$J$3:$L$3,0)+9,FALSE))</f>
        <v/>
      </c>
      <c r="O316" s="429" t="s">
        <v>197</v>
      </c>
      <c r="P316" s="333" t="str">
        <f t="shared" si="34"/>
        <v>未入力あり</v>
      </c>
      <c r="Q316" s="253" t="str">
        <f>IFERROR(IF(P316="未入力あり","",ROUNDDOWN(ROUNDDOWN($H316*$I316,0)*VLOOKUP($G316,【参考】数式用!$A$4:$E$54,3, FALSE),0)),"")</f>
        <v/>
      </c>
      <c r="R316" s="253" t="str">
        <f>IF(AD316="×", 0,IF(P316="未入力あり","",ROUNDDOWN(ROUNDDOWN($H316*$I316,0)*VLOOKUP($G316,【参考】数式用!$A$4:$E$54,4,FALSE),0)))</f>
        <v/>
      </c>
      <c r="S316" s="334" t="str">
        <f>IF(AE316="×", 0,IF(P316="未入力あり","",ROUNDDOWN(ROUNDDOWN($H316*$I316,0)*VLOOKUP($G316,【参考】数式用!$A$4:$E$54,5, FALSE),0)))</f>
        <v/>
      </c>
      <c r="Z316" s="336" t="e">
        <f>IF(#REF!="○", F316, "")</f>
        <v>#REF!</v>
      </c>
      <c r="AA316" s="46" t="e">
        <f>VLOOKUP('別紙様式2-3（個表） '!$G316,【参考】数式用!$P$4:$Q$54,2, FALSE)</f>
        <v>#N/A</v>
      </c>
      <c r="AB316" s="46" t="e">
        <f>VLOOKUP('別紙様式2-3（個表） '!$G316,【参考】数式用!$P$4:$W$54,8, FALSE)</f>
        <v>#N/A</v>
      </c>
      <c r="AC316" s="46" t="e">
        <f>VLOOKUP('別紙様式2-3（個表） '!$G316,【参考】数式用!$P$4:$AD$54,15, FALSE)</f>
        <v>#N/A</v>
      </c>
      <c r="AD316" s="46" t="str">
        <f t="shared" si="36"/>
        <v/>
      </c>
      <c r="AE316" s="46" t="str">
        <f t="shared" si="37"/>
        <v/>
      </c>
      <c r="AF316" s="46" t="str">
        <f t="shared" si="38"/>
        <v/>
      </c>
      <c r="AG316" s="46" t="str">
        <f>IF(G316="", "", VLOOKUP(G316,【参考】数式用!$A$4:$M$54,13,FALSE))</f>
        <v/>
      </c>
      <c r="AH316" s="46" t="str">
        <f t="shared" si="39"/>
        <v>―</v>
      </c>
    </row>
    <row r="317" spans="1:34" ht="45" customHeight="1">
      <c r="A317" s="113">
        <f t="shared" si="40"/>
        <v>303</v>
      </c>
      <c r="B317" s="114" t="str">
        <f>IF(基本情報入力シート!B352="","",基本情報入力シート!B352)</f>
        <v/>
      </c>
      <c r="C317" s="115" t="str">
        <f>IF(基本情報入力シート!L352="","",基本情報入力シート!L352)</f>
        <v/>
      </c>
      <c r="D317" s="115" t="str">
        <f>IF(基本情報入力シート!Q352="","",基本情報入力シート!Q352)</f>
        <v/>
      </c>
      <c r="E317" s="115" t="str">
        <f>IF(基本情報入力シート!V352="","",基本情報入力シート!V352)</f>
        <v/>
      </c>
      <c r="F317" s="115" t="str">
        <f>IF(基本情報入力シート!W352="","",基本情報入力シート!W352)</f>
        <v/>
      </c>
      <c r="G317" s="115" t="str">
        <f>IF(基本情報入力シート!Z352="","",基本情報入力シート!Z352)</f>
        <v/>
      </c>
      <c r="H317" s="211" t="str">
        <f>IF(基本情報入力シート!AD352="","",基本情報入力シート!AD352)</f>
        <v/>
      </c>
      <c r="I317" s="330" t="str">
        <f>IF(基本情報入力シート!AE352="","",基本情報入力シート!AE352)</f>
        <v/>
      </c>
      <c r="J317" s="427"/>
      <c r="K317" s="428"/>
      <c r="L317" s="426"/>
      <c r="M317" s="331" t="str">
        <f>IF(G317="", "", VLOOKUP(AF317,【参考】数式用!$AZ$3:$BA$6, 2, FALSE))</f>
        <v/>
      </c>
      <c r="N317" s="332" t="str">
        <f>IF(G317="","",VLOOKUP(G317,【参考】数式用!$A$4:$L$54,MATCH('別紙様式2-3（個表） '!M317,【参考】数式用!$J$3:$L$3,0)+9,FALSE))</f>
        <v/>
      </c>
      <c r="O317" s="430" t="s">
        <v>197</v>
      </c>
      <c r="P317" s="333" t="str">
        <f t="shared" si="34"/>
        <v>未入力あり</v>
      </c>
      <c r="Q317" s="253" t="str">
        <f>IFERROR(IF(P317="未入力あり","",ROUNDDOWN(ROUNDDOWN($H317*$I317,0)*VLOOKUP($G317,【参考】数式用!$A$4:$E$54,3, FALSE),0)),"")</f>
        <v/>
      </c>
      <c r="R317" s="253" t="str">
        <f>IF(AD317="×", 0,IF(P317="未入力あり","",ROUNDDOWN(ROUNDDOWN($H317*$I317,0)*VLOOKUP($G317,【参考】数式用!$A$4:$E$54,4,FALSE),0)))</f>
        <v/>
      </c>
      <c r="S317" s="334" t="str">
        <f>IF(AE317="×", 0,IF(P317="未入力あり","",ROUNDDOWN(ROUNDDOWN($H317*$I317,0)*VLOOKUP($G317,【参考】数式用!$A$4:$E$54,5, FALSE),0)))</f>
        <v/>
      </c>
      <c r="Z317" s="336" t="e">
        <f>IF(#REF!="○", F317, "")</f>
        <v>#REF!</v>
      </c>
      <c r="AA317" s="46" t="e">
        <f>VLOOKUP('別紙様式2-3（個表） '!$G317,【参考】数式用!$P$4:$Q$54,2, FALSE)</f>
        <v>#N/A</v>
      </c>
      <c r="AB317" s="46" t="e">
        <f>VLOOKUP('別紙様式2-3（個表） '!$G317,【参考】数式用!$P$4:$W$54,8, FALSE)</f>
        <v>#N/A</v>
      </c>
      <c r="AC317" s="46" t="e">
        <f>VLOOKUP('別紙様式2-3（個表） '!$G317,【参考】数式用!$P$4:$AD$54,15, FALSE)</f>
        <v>#N/A</v>
      </c>
      <c r="AD317" s="46" t="str">
        <f t="shared" si="36"/>
        <v/>
      </c>
      <c r="AE317" s="46" t="str">
        <f t="shared" si="37"/>
        <v/>
      </c>
      <c r="AF317" s="46" t="str">
        <f t="shared" si="38"/>
        <v/>
      </c>
      <c r="AG317" s="46" t="str">
        <f>IF(G317="", "", VLOOKUP(G317,【参考】数式用!$A$4:$M$54,13,FALSE))</f>
        <v/>
      </c>
      <c r="AH317" s="46" t="str">
        <f t="shared" si="39"/>
        <v>―</v>
      </c>
    </row>
    <row r="318" spans="1:34" ht="45" customHeight="1">
      <c r="A318" s="113">
        <f t="shared" si="40"/>
        <v>304</v>
      </c>
      <c r="B318" s="114" t="str">
        <f>IF(基本情報入力シート!B353="","",基本情報入力シート!B353)</f>
        <v/>
      </c>
      <c r="C318" s="115" t="str">
        <f>IF(基本情報入力シート!L353="","",基本情報入力シート!L353)</f>
        <v/>
      </c>
      <c r="D318" s="115" t="str">
        <f>IF(基本情報入力シート!Q353="","",基本情報入力シート!Q353)</f>
        <v/>
      </c>
      <c r="E318" s="115" t="str">
        <f>IF(基本情報入力シート!V353="","",基本情報入力シート!V353)</f>
        <v/>
      </c>
      <c r="F318" s="115" t="str">
        <f>IF(基本情報入力シート!W353="","",基本情報入力シート!W353)</f>
        <v/>
      </c>
      <c r="G318" s="115" t="str">
        <f>IF(基本情報入力シート!Z353="","",基本情報入力シート!Z353)</f>
        <v/>
      </c>
      <c r="H318" s="211" t="str">
        <f>IF(基本情報入力シート!AD353="","",基本情報入力シート!AD353)</f>
        <v/>
      </c>
      <c r="I318" s="330" t="str">
        <f>IF(基本情報入力シート!AE353="","",基本情報入力シート!AE353)</f>
        <v/>
      </c>
      <c r="J318" s="427"/>
      <c r="K318" s="426"/>
      <c r="L318" s="426"/>
      <c r="M318" s="331" t="str">
        <f>IF(G318="", "", VLOOKUP(AF318,【参考】数式用!$AZ$3:$BA$6, 2, FALSE))</f>
        <v/>
      </c>
      <c r="N318" s="332" t="str">
        <f>IF(G318="","",VLOOKUP(G318,【参考】数式用!$A$4:$L$54,MATCH('別紙様式2-3（個表） '!M318,【参考】数式用!$J$3:$L$3,0)+9,FALSE))</f>
        <v/>
      </c>
      <c r="O318" s="430" t="s">
        <v>197</v>
      </c>
      <c r="P318" s="333" t="str">
        <f t="shared" si="34"/>
        <v>未入力あり</v>
      </c>
      <c r="Q318" s="253" t="str">
        <f>IFERROR(IF(P318="未入力あり","",ROUNDDOWN(ROUNDDOWN($H318*$I318,0)*VLOOKUP($G318,【参考】数式用!$A$4:$E$54,3, FALSE),0)),"")</f>
        <v/>
      </c>
      <c r="R318" s="253" t="str">
        <f>IF(AD318="×", 0,IF(P318="未入力あり","",ROUNDDOWN(ROUNDDOWN($H318*$I318,0)*VLOOKUP($G318,【参考】数式用!$A$4:$E$54,4,FALSE),0)))</f>
        <v/>
      </c>
      <c r="S318" s="334" t="str">
        <f>IF(AE318="×", 0,IF(P318="未入力あり","",ROUNDDOWN(ROUNDDOWN($H318*$I318,0)*VLOOKUP($G318,【参考】数式用!$A$4:$E$54,5, FALSE),0)))</f>
        <v/>
      </c>
      <c r="Z318" s="336" t="e">
        <f>IF(#REF!="○", F318, "")</f>
        <v>#REF!</v>
      </c>
      <c r="AA318" s="46" t="e">
        <f>VLOOKUP('別紙様式2-3（個表） '!$G318,【参考】数式用!$P$4:$Q$54,2, FALSE)</f>
        <v>#N/A</v>
      </c>
      <c r="AB318" s="46" t="e">
        <f>VLOOKUP('別紙様式2-3（個表） '!$G318,【参考】数式用!$P$4:$W$54,8, FALSE)</f>
        <v>#N/A</v>
      </c>
      <c r="AC318" s="46" t="e">
        <f>VLOOKUP('別紙様式2-3（個表） '!$G318,【参考】数式用!$P$4:$AD$54,15, FALSE)</f>
        <v>#N/A</v>
      </c>
      <c r="AD318" s="46" t="str">
        <f t="shared" si="36"/>
        <v/>
      </c>
      <c r="AE318" s="46" t="str">
        <f t="shared" si="37"/>
        <v/>
      </c>
      <c r="AF318" s="46" t="str">
        <f t="shared" si="38"/>
        <v/>
      </c>
      <c r="AG318" s="46" t="str">
        <f>IF(G318="", "", VLOOKUP(G318,【参考】数式用!$A$4:$M$54,13,FALSE))</f>
        <v/>
      </c>
      <c r="AH318" s="46" t="str">
        <f t="shared" si="39"/>
        <v>―</v>
      </c>
    </row>
    <row r="319" spans="1:34" ht="45" customHeight="1">
      <c r="A319" s="113">
        <f t="shared" si="40"/>
        <v>305</v>
      </c>
      <c r="B319" s="114" t="str">
        <f>IF(基本情報入力シート!B354="","",基本情報入力シート!B354)</f>
        <v/>
      </c>
      <c r="C319" s="115" t="str">
        <f>IF(基本情報入力シート!L354="","",基本情報入力シート!L354)</f>
        <v/>
      </c>
      <c r="D319" s="115" t="str">
        <f>IF(基本情報入力シート!Q354="","",基本情報入力シート!Q354)</f>
        <v/>
      </c>
      <c r="E319" s="115" t="str">
        <f>IF(基本情報入力シート!V354="","",基本情報入力シート!V354)</f>
        <v/>
      </c>
      <c r="F319" s="115" t="str">
        <f>IF(基本情報入力シート!W354="","",基本情報入力シート!W354)</f>
        <v/>
      </c>
      <c r="G319" s="115" t="str">
        <f>IF(基本情報入力シート!Z354="","",基本情報入力シート!Z354)</f>
        <v/>
      </c>
      <c r="H319" s="211" t="str">
        <f>IF(基本情報入力シート!AD354="","",基本情報入力シート!AD354)</f>
        <v/>
      </c>
      <c r="I319" s="330" t="str">
        <f>IF(基本情報入力シート!AE354="","",基本情報入力シート!AE354)</f>
        <v/>
      </c>
      <c r="J319" s="427"/>
      <c r="K319" s="426"/>
      <c r="L319" s="426"/>
      <c r="M319" s="331" t="str">
        <f>IF(G319="", "", VLOOKUP(AF319,【参考】数式用!$AZ$3:$BA$6, 2, FALSE))</f>
        <v/>
      </c>
      <c r="N319" s="332" t="str">
        <f>IF(G319="","",VLOOKUP(G319,【参考】数式用!$A$4:$L$54,MATCH('別紙様式2-3（個表） '!M319,【参考】数式用!$J$3:$L$3,0)+9,FALSE))</f>
        <v/>
      </c>
      <c r="O319" s="429" t="s">
        <v>197</v>
      </c>
      <c r="P319" s="333" t="str">
        <f t="shared" si="34"/>
        <v>未入力あり</v>
      </c>
      <c r="Q319" s="253" t="str">
        <f>IFERROR(IF(P319="未入力あり","",ROUNDDOWN(ROUNDDOWN($H319*$I319,0)*VLOOKUP($G319,【参考】数式用!$A$4:$E$54,3, FALSE),0)),"")</f>
        <v/>
      </c>
      <c r="R319" s="253" t="str">
        <f>IF(AD319="×", 0,IF(P319="未入力あり","",ROUNDDOWN(ROUNDDOWN($H319*$I319,0)*VLOOKUP($G319,【参考】数式用!$A$4:$E$54,4,FALSE),0)))</f>
        <v/>
      </c>
      <c r="S319" s="334" t="str">
        <f>IF(AE319="×", 0,IF(P319="未入力あり","",ROUNDDOWN(ROUNDDOWN($H319*$I319,0)*VLOOKUP($G319,【参考】数式用!$A$4:$E$54,5, FALSE),0)))</f>
        <v/>
      </c>
      <c r="Z319" s="336" t="e">
        <f>IF(#REF!="○", F319, "")</f>
        <v>#REF!</v>
      </c>
      <c r="AA319" s="46" t="e">
        <f>VLOOKUP('別紙様式2-3（個表） '!$G319,【参考】数式用!$P$4:$Q$54,2, FALSE)</f>
        <v>#N/A</v>
      </c>
      <c r="AB319" s="46" t="e">
        <f>VLOOKUP('別紙様式2-3（個表） '!$G319,【参考】数式用!$P$4:$W$54,8, FALSE)</f>
        <v>#N/A</v>
      </c>
      <c r="AC319" s="46" t="e">
        <f>VLOOKUP('別紙様式2-3（個表） '!$G319,【参考】数式用!$P$4:$AD$54,15, FALSE)</f>
        <v>#N/A</v>
      </c>
      <c r="AD319" s="46" t="str">
        <f t="shared" si="36"/>
        <v/>
      </c>
      <c r="AE319" s="46" t="str">
        <f t="shared" si="37"/>
        <v/>
      </c>
      <c r="AF319" s="46" t="str">
        <f t="shared" si="38"/>
        <v/>
      </c>
      <c r="AG319" s="46" t="str">
        <f>IF(G319="", "", VLOOKUP(G319,【参考】数式用!$A$4:$M$54,13,FALSE))</f>
        <v/>
      </c>
      <c r="AH319" s="46" t="str">
        <f t="shared" si="39"/>
        <v>―</v>
      </c>
    </row>
    <row r="320" spans="1:34" ht="45" customHeight="1">
      <c r="A320" s="113">
        <f t="shared" si="40"/>
        <v>306</v>
      </c>
      <c r="B320" s="114" t="str">
        <f>IF(基本情報入力シート!B355="","",基本情報入力シート!B355)</f>
        <v/>
      </c>
      <c r="C320" s="115" t="str">
        <f>IF(基本情報入力シート!L355="","",基本情報入力シート!L355)</f>
        <v/>
      </c>
      <c r="D320" s="115" t="str">
        <f>IF(基本情報入力シート!Q355="","",基本情報入力シート!Q355)</f>
        <v/>
      </c>
      <c r="E320" s="115" t="str">
        <f>IF(基本情報入力シート!V355="","",基本情報入力シート!V355)</f>
        <v/>
      </c>
      <c r="F320" s="115" t="str">
        <f>IF(基本情報入力シート!W355="","",基本情報入力シート!W355)</f>
        <v/>
      </c>
      <c r="G320" s="115" t="str">
        <f>IF(基本情報入力シート!Z355="","",基本情報入力シート!Z355)</f>
        <v/>
      </c>
      <c r="H320" s="211" t="str">
        <f>IF(基本情報入力シート!AD355="","",基本情報入力シート!AD355)</f>
        <v/>
      </c>
      <c r="I320" s="330" t="str">
        <f>IF(基本情報入力シート!AE355="","",基本情報入力シート!AE355)</f>
        <v/>
      </c>
      <c r="J320" s="427"/>
      <c r="K320" s="426"/>
      <c r="L320" s="426"/>
      <c r="M320" s="331" t="str">
        <f>IF(G320="", "", VLOOKUP(AF320,【参考】数式用!$AZ$3:$BA$6, 2, FALSE))</f>
        <v/>
      </c>
      <c r="N320" s="332" t="str">
        <f>IF(G320="","",VLOOKUP(G320,【参考】数式用!$A$4:$L$54,MATCH('別紙様式2-3（個表） '!M320,【参考】数式用!$J$3:$L$3,0)+9,FALSE))</f>
        <v/>
      </c>
      <c r="O320" s="430" t="s">
        <v>197</v>
      </c>
      <c r="P320" s="333" t="str">
        <f t="shared" si="34"/>
        <v>未入力あり</v>
      </c>
      <c r="Q320" s="253" t="str">
        <f>IFERROR(IF(P320="未入力あり","",ROUNDDOWN(ROUNDDOWN($H320*$I320,0)*VLOOKUP($G320,【参考】数式用!$A$4:$E$54,3, FALSE),0)),"")</f>
        <v/>
      </c>
      <c r="R320" s="253" t="str">
        <f>IF(AD320="×", 0,IF(P320="未入力あり","",ROUNDDOWN(ROUNDDOWN($H320*$I320,0)*VLOOKUP($G320,【参考】数式用!$A$4:$E$54,4,FALSE),0)))</f>
        <v/>
      </c>
      <c r="S320" s="334" t="str">
        <f>IF(AE320="×", 0,IF(P320="未入力あり","",ROUNDDOWN(ROUNDDOWN($H320*$I320,0)*VLOOKUP($G320,【参考】数式用!$A$4:$E$54,5, FALSE),0)))</f>
        <v/>
      </c>
      <c r="Z320" s="336" t="e">
        <f>IF(#REF!="○", F320, "")</f>
        <v>#REF!</v>
      </c>
      <c r="AA320" s="46" t="e">
        <f>VLOOKUP('別紙様式2-3（個表） '!$G320,【参考】数式用!$P$4:$Q$54,2, FALSE)</f>
        <v>#N/A</v>
      </c>
      <c r="AB320" s="46" t="e">
        <f>VLOOKUP('別紙様式2-3（個表） '!$G320,【参考】数式用!$P$4:$W$54,8, FALSE)</f>
        <v>#N/A</v>
      </c>
      <c r="AC320" s="46" t="e">
        <f>VLOOKUP('別紙様式2-3（個表） '!$G320,【参考】数式用!$P$4:$AD$54,15, FALSE)</f>
        <v>#N/A</v>
      </c>
      <c r="AD320" s="46" t="str">
        <f t="shared" si="36"/>
        <v/>
      </c>
      <c r="AE320" s="46" t="str">
        <f t="shared" si="37"/>
        <v/>
      </c>
      <c r="AF320" s="46" t="str">
        <f t="shared" si="38"/>
        <v/>
      </c>
      <c r="AG320" s="46" t="str">
        <f>IF(G320="", "", VLOOKUP(G320,【参考】数式用!$A$4:$M$54,13,FALSE))</f>
        <v/>
      </c>
      <c r="AH320" s="46" t="str">
        <f t="shared" si="39"/>
        <v>―</v>
      </c>
    </row>
    <row r="321" spans="1:34" ht="45" customHeight="1">
      <c r="A321" s="113">
        <f t="shared" si="40"/>
        <v>307</v>
      </c>
      <c r="B321" s="114" t="str">
        <f>IF(基本情報入力シート!B356="","",基本情報入力シート!B356)</f>
        <v/>
      </c>
      <c r="C321" s="115" t="str">
        <f>IF(基本情報入力シート!L356="","",基本情報入力シート!L356)</f>
        <v/>
      </c>
      <c r="D321" s="115" t="str">
        <f>IF(基本情報入力シート!Q356="","",基本情報入力シート!Q356)</f>
        <v/>
      </c>
      <c r="E321" s="115" t="str">
        <f>IF(基本情報入力シート!V356="","",基本情報入力シート!V356)</f>
        <v/>
      </c>
      <c r="F321" s="115" t="str">
        <f>IF(基本情報入力シート!W356="","",基本情報入力シート!W356)</f>
        <v/>
      </c>
      <c r="G321" s="115" t="str">
        <f>IF(基本情報入力シート!Z356="","",基本情報入力シート!Z356)</f>
        <v/>
      </c>
      <c r="H321" s="211" t="str">
        <f>IF(基本情報入力シート!AD356="","",基本情報入力シート!AD356)</f>
        <v/>
      </c>
      <c r="I321" s="330" t="str">
        <f>IF(基本情報入力シート!AE356="","",基本情報入力シート!AE356)</f>
        <v/>
      </c>
      <c r="J321" s="427"/>
      <c r="K321" s="426"/>
      <c r="L321" s="426"/>
      <c r="M321" s="331" t="str">
        <f>IF(G321="", "", VLOOKUP(AF321,【参考】数式用!$AZ$3:$BA$6, 2, FALSE))</f>
        <v/>
      </c>
      <c r="N321" s="332" t="str">
        <f>IF(G321="","",VLOOKUP(G321,【参考】数式用!$A$4:$L$54,MATCH('別紙様式2-3（個表） '!M321,【参考】数式用!$J$3:$L$3,0)+9,FALSE))</f>
        <v/>
      </c>
      <c r="O321" s="430" t="s">
        <v>197</v>
      </c>
      <c r="P321" s="333" t="str">
        <f t="shared" si="34"/>
        <v>未入力あり</v>
      </c>
      <c r="Q321" s="253" t="str">
        <f>IFERROR(IF(P321="未入力あり","",ROUNDDOWN(ROUNDDOWN($H321*$I321,0)*VLOOKUP($G321,【参考】数式用!$A$4:$E$54,3, FALSE),0)),"")</f>
        <v/>
      </c>
      <c r="R321" s="253" t="str">
        <f>IF(AD321="×", 0,IF(P321="未入力あり","",ROUNDDOWN(ROUNDDOWN($H321*$I321,0)*VLOOKUP($G321,【参考】数式用!$A$4:$E$54,4,FALSE),0)))</f>
        <v/>
      </c>
      <c r="S321" s="334" t="str">
        <f>IF(AE321="×", 0,IF(P321="未入力あり","",ROUNDDOWN(ROUNDDOWN($H321*$I321,0)*VLOOKUP($G321,【参考】数式用!$A$4:$E$54,5, FALSE),0)))</f>
        <v/>
      </c>
      <c r="Z321" s="336" t="e">
        <f>IF(#REF!="○", F321, "")</f>
        <v>#REF!</v>
      </c>
      <c r="AA321" s="46" t="e">
        <f>VLOOKUP('別紙様式2-3（個表） '!$G321,【参考】数式用!$P$4:$Q$54,2, FALSE)</f>
        <v>#N/A</v>
      </c>
      <c r="AB321" s="46" t="e">
        <f>VLOOKUP('別紙様式2-3（個表） '!$G321,【参考】数式用!$P$4:$W$54,8, FALSE)</f>
        <v>#N/A</v>
      </c>
      <c r="AC321" s="46" t="e">
        <f>VLOOKUP('別紙様式2-3（個表） '!$G321,【参考】数式用!$P$4:$AD$54,15, FALSE)</f>
        <v>#N/A</v>
      </c>
      <c r="AD321" s="46" t="str">
        <f t="shared" si="36"/>
        <v/>
      </c>
      <c r="AE321" s="46" t="str">
        <f t="shared" si="37"/>
        <v/>
      </c>
      <c r="AF321" s="46" t="str">
        <f t="shared" si="38"/>
        <v/>
      </c>
      <c r="AG321" s="46" t="str">
        <f>IF(G321="", "", VLOOKUP(G321,【参考】数式用!$A$4:$M$54,13,FALSE))</f>
        <v/>
      </c>
      <c r="AH321" s="46" t="str">
        <f t="shared" si="39"/>
        <v>―</v>
      </c>
    </row>
    <row r="322" spans="1:34" ht="45" customHeight="1">
      <c r="A322" s="113">
        <f t="shared" si="40"/>
        <v>308</v>
      </c>
      <c r="B322" s="114" t="str">
        <f>IF(基本情報入力シート!B357="","",基本情報入力シート!B357)</f>
        <v/>
      </c>
      <c r="C322" s="115" t="str">
        <f>IF(基本情報入力シート!L357="","",基本情報入力シート!L357)</f>
        <v/>
      </c>
      <c r="D322" s="115" t="str">
        <f>IF(基本情報入力シート!Q357="","",基本情報入力シート!Q357)</f>
        <v/>
      </c>
      <c r="E322" s="115" t="str">
        <f>IF(基本情報入力シート!V357="","",基本情報入力シート!V357)</f>
        <v/>
      </c>
      <c r="F322" s="115" t="str">
        <f>IF(基本情報入力シート!W357="","",基本情報入力シート!W357)</f>
        <v/>
      </c>
      <c r="G322" s="115" t="str">
        <f>IF(基本情報入力シート!Z357="","",基本情報入力シート!Z357)</f>
        <v/>
      </c>
      <c r="H322" s="211" t="str">
        <f>IF(基本情報入力シート!AD357="","",基本情報入力シート!AD357)</f>
        <v/>
      </c>
      <c r="I322" s="330" t="str">
        <f>IF(基本情報入力シート!AE357="","",基本情報入力シート!AE357)</f>
        <v/>
      </c>
      <c r="J322" s="427"/>
      <c r="K322" s="428"/>
      <c r="L322" s="426"/>
      <c r="M322" s="331" t="str">
        <f>IF(G322="", "", VLOOKUP(AF322,【参考】数式用!$AZ$3:$BA$6, 2, FALSE))</f>
        <v/>
      </c>
      <c r="N322" s="332" t="str">
        <f>IF(G322="","",VLOOKUP(G322,【参考】数式用!$A$4:$L$54,MATCH('別紙様式2-3（個表） '!M322,【参考】数式用!$J$3:$L$3,0)+9,FALSE))</f>
        <v/>
      </c>
      <c r="O322" s="429" t="s">
        <v>197</v>
      </c>
      <c r="P322" s="333" t="str">
        <f t="shared" si="34"/>
        <v>未入力あり</v>
      </c>
      <c r="Q322" s="253" t="str">
        <f>IFERROR(IF(P322="未入力あり","",ROUNDDOWN(ROUNDDOWN($H322*$I322,0)*VLOOKUP($G322,【参考】数式用!$A$4:$E$54,3, FALSE),0)),"")</f>
        <v/>
      </c>
      <c r="R322" s="253" t="str">
        <f>IF(AD322="×", 0,IF(P322="未入力あり","",ROUNDDOWN(ROUNDDOWN($H322*$I322,0)*VLOOKUP($G322,【参考】数式用!$A$4:$E$54,4,FALSE),0)))</f>
        <v/>
      </c>
      <c r="S322" s="334" t="str">
        <f>IF(AE322="×", 0,IF(P322="未入力あり","",ROUNDDOWN(ROUNDDOWN($H322*$I322,0)*VLOOKUP($G322,【参考】数式用!$A$4:$E$54,5, FALSE),0)))</f>
        <v/>
      </c>
      <c r="Z322" s="336" t="e">
        <f>IF(#REF!="○", F322, "")</f>
        <v>#REF!</v>
      </c>
      <c r="AA322" s="46" t="e">
        <f>VLOOKUP('別紙様式2-3（個表） '!$G322,【参考】数式用!$P$4:$Q$54,2, FALSE)</f>
        <v>#N/A</v>
      </c>
      <c r="AB322" s="46" t="e">
        <f>VLOOKUP('別紙様式2-3（個表） '!$G322,【参考】数式用!$P$4:$W$54,8, FALSE)</f>
        <v>#N/A</v>
      </c>
      <c r="AC322" s="46" t="e">
        <f>VLOOKUP('別紙様式2-3（個表） '!$G322,【参考】数式用!$P$4:$AD$54,15, FALSE)</f>
        <v>#N/A</v>
      </c>
      <c r="AD322" s="46" t="str">
        <f t="shared" si="36"/>
        <v/>
      </c>
      <c r="AE322" s="46" t="str">
        <f t="shared" si="37"/>
        <v/>
      </c>
      <c r="AF322" s="46" t="str">
        <f t="shared" si="38"/>
        <v/>
      </c>
      <c r="AG322" s="46" t="str">
        <f>IF(G322="", "", VLOOKUP(G322,【参考】数式用!$A$4:$M$54,13,FALSE))</f>
        <v/>
      </c>
      <c r="AH322" s="46" t="str">
        <f t="shared" si="39"/>
        <v>―</v>
      </c>
    </row>
    <row r="323" spans="1:34" ht="45" customHeight="1">
      <c r="A323" s="113">
        <f t="shared" si="40"/>
        <v>309</v>
      </c>
      <c r="B323" s="114" t="str">
        <f>IF(基本情報入力シート!B358="","",基本情報入力シート!B358)</f>
        <v/>
      </c>
      <c r="C323" s="115" t="str">
        <f>IF(基本情報入力シート!L358="","",基本情報入力シート!L358)</f>
        <v/>
      </c>
      <c r="D323" s="115" t="str">
        <f>IF(基本情報入力シート!Q358="","",基本情報入力シート!Q358)</f>
        <v/>
      </c>
      <c r="E323" s="115" t="str">
        <f>IF(基本情報入力シート!V358="","",基本情報入力シート!V358)</f>
        <v/>
      </c>
      <c r="F323" s="115" t="str">
        <f>IF(基本情報入力シート!W358="","",基本情報入力シート!W358)</f>
        <v/>
      </c>
      <c r="G323" s="115" t="str">
        <f>IF(基本情報入力シート!Z358="","",基本情報入力シート!Z358)</f>
        <v/>
      </c>
      <c r="H323" s="211" t="str">
        <f>IF(基本情報入力シート!AD358="","",基本情報入力シート!AD358)</f>
        <v/>
      </c>
      <c r="I323" s="330" t="str">
        <f>IF(基本情報入力シート!AE358="","",基本情報入力シート!AE358)</f>
        <v/>
      </c>
      <c r="J323" s="427"/>
      <c r="K323" s="428"/>
      <c r="L323" s="426"/>
      <c r="M323" s="331" t="str">
        <f>IF(G323="", "", VLOOKUP(AF323,【参考】数式用!$AZ$3:$BA$6, 2, FALSE))</f>
        <v/>
      </c>
      <c r="N323" s="332" t="str">
        <f>IF(G323="","",VLOOKUP(G323,【参考】数式用!$A$4:$L$54,MATCH('別紙様式2-3（個表） '!M323,【参考】数式用!$J$3:$L$3,0)+9,FALSE))</f>
        <v/>
      </c>
      <c r="O323" s="430" t="s">
        <v>197</v>
      </c>
      <c r="P323" s="333" t="str">
        <f t="shared" si="34"/>
        <v>未入力あり</v>
      </c>
      <c r="Q323" s="253" t="str">
        <f>IFERROR(IF(P323="未入力あり","",ROUNDDOWN(ROUNDDOWN($H323*$I323,0)*VLOOKUP($G323,【参考】数式用!$A$4:$E$54,3, FALSE),0)),"")</f>
        <v/>
      </c>
      <c r="R323" s="253" t="str">
        <f>IF(AD323="×", 0,IF(P323="未入力あり","",ROUNDDOWN(ROUNDDOWN($H323*$I323,0)*VLOOKUP($G323,【参考】数式用!$A$4:$E$54,4,FALSE),0)))</f>
        <v/>
      </c>
      <c r="S323" s="334" t="str">
        <f>IF(AE323="×", 0,IF(P323="未入力あり","",ROUNDDOWN(ROUNDDOWN($H323*$I323,0)*VLOOKUP($G323,【参考】数式用!$A$4:$E$54,5, FALSE),0)))</f>
        <v/>
      </c>
      <c r="Z323" s="336" t="e">
        <f>IF(#REF!="○", F323, "")</f>
        <v>#REF!</v>
      </c>
      <c r="AA323" s="46" t="e">
        <f>VLOOKUP('別紙様式2-3（個表） '!$G323,【参考】数式用!$P$4:$Q$54,2, FALSE)</f>
        <v>#N/A</v>
      </c>
      <c r="AB323" s="46" t="e">
        <f>VLOOKUP('別紙様式2-3（個表） '!$G323,【参考】数式用!$P$4:$W$54,8, FALSE)</f>
        <v>#N/A</v>
      </c>
      <c r="AC323" s="46" t="e">
        <f>VLOOKUP('別紙様式2-3（個表） '!$G323,【参考】数式用!$P$4:$AD$54,15, FALSE)</f>
        <v>#N/A</v>
      </c>
      <c r="AD323" s="46" t="str">
        <f t="shared" si="36"/>
        <v/>
      </c>
      <c r="AE323" s="46" t="str">
        <f t="shared" si="37"/>
        <v/>
      </c>
      <c r="AF323" s="46" t="str">
        <f t="shared" si="38"/>
        <v/>
      </c>
      <c r="AG323" s="46" t="str">
        <f>IF(G323="", "", VLOOKUP(G323,【参考】数式用!$A$4:$M$54,13,FALSE))</f>
        <v/>
      </c>
      <c r="AH323" s="46" t="str">
        <f t="shared" si="39"/>
        <v>―</v>
      </c>
    </row>
    <row r="324" spans="1:34" ht="45" customHeight="1">
      <c r="A324" s="113">
        <f t="shared" si="40"/>
        <v>310</v>
      </c>
      <c r="B324" s="114" t="str">
        <f>IF(基本情報入力シート!B359="","",基本情報入力シート!B359)</f>
        <v/>
      </c>
      <c r="C324" s="115" t="str">
        <f>IF(基本情報入力シート!L359="","",基本情報入力シート!L359)</f>
        <v/>
      </c>
      <c r="D324" s="115" t="str">
        <f>IF(基本情報入力シート!Q359="","",基本情報入力シート!Q359)</f>
        <v/>
      </c>
      <c r="E324" s="115" t="str">
        <f>IF(基本情報入力シート!V359="","",基本情報入力シート!V359)</f>
        <v/>
      </c>
      <c r="F324" s="115" t="str">
        <f>IF(基本情報入力シート!W359="","",基本情報入力シート!W359)</f>
        <v/>
      </c>
      <c r="G324" s="115" t="str">
        <f>IF(基本情報入力シート!Z359="","",基本情報入力シート!Z359)</f>
        <v/>
      </c>
      <c r="H324" s="211" t="str">
        <f>IF(基本情報入力シート!AD359="","",基本情報入力シート!AD359)</f>
        <v/>
      </c>
      <c r="I324" s="330" t="str">
        <f>IF(基本情報入力シート!AE359="","",基本情報入力シート!AE359)</f>
        <v/>
      </c>
      <c r="J324" s="427"/>
      <c r="K324" s="426"/>
      <c r="L324" s="426"/>
      <c r="M324" s="331" t="str">
        <f>IF(G324="", "", VLOOKUP(AF324,【参考】数式用!$AZ$3:$BA$6, 2, FALSE))</f>
        <v/>
      </c>
      <c r="N324" s="332" t="str">
        <f>IF(G324="","",VLOOKUP(G324,【参考】数式用!$A$4:$L$54,MATCH('別紙様式2-3（個表） '!M324,【参考】数式用!$J$3:$L$3,0)+9,FALSE))</f>
        <v/>
      </c>
      <c r="O324" s="430" t="s">
        <v>197</v>
      </c>
      <c r="P324" s="333" t="str">
        <f t="shared" si="34"/>
        <v>未入力あり</v>
      </c>
      <c r="Q324" s="253" t="str">
        <f>IFERROR(IF(P324="未入力あり","",ROUNDDOWN(ROUNDDOWN($H324*$I324,0)*VLOOKUP($G324,【参考】数式用!$A$4:$E$54,3, FALSE),0)),"")</f>
        <v/>
      </c>
      <c r="R324" s="253" t="str">
        <f>IF(AD324="×", 0,IF(P324="未入力あり","",ROUNDDOWN(ROUNDDOWN($H324*$I324,0)*VLOOKUP($G324,【参考】数式用!$A$4:$E$54,4,FALSE),0)))</f>
        <v/>
      </c>
      <c r="S324" s="334" t="str">
        <f>IF(AE324="×", 0,IF(P324="未入力あり","",ROUNDDOWN(ROUNDDOWN($H324*$I324,0)*VLOOKUP($G324,【参考】数式用!$A$4:$E$54,5, FALSE),0)))</f>
        <v/>
      </c>
      <c r="Z324" s="336" t="e">
        <f>IF(#REF!="○", F324, "")</f>
        <v>#REF!</v>
      </c>
      <c r="AA324" s="46" t="e">
        <f>VLOOKUP('別紙様式2-3（個表） '!$G324,【参考】数式用!$P$4:$Q$54,2, FALSE)</f>
        <v>#N/A</v>
      </c>
      <c r="AB324" s="46" t="e">
        <f>VLOOKUP('別紙様式2-3（個表） '!$G324,【参考】数式用!$P$4:$W$54,8, FALSE)</f>
        <v>#N/A</v>
      </c>
      <c r="AC324" s="46" t="e">
        <f>VLOOKUP('別紙様式2-3（個表） '!$G324,【参考】数式用!$P$4:$AD$54,15, FALSE)</f>
        <v>#N/A</v>
      </c>
      <c r="AD324" s="46" t="str">
        <f t="shared" si="36"/>
        <v/>
      </c>
      <c r="AE324" s="46" t="str">
        <f t="shared" si="37"/>
        <v/>
      </c>
      <c r="AF324" s="46" t="str">
        <f t="shared" si="38"/>
        <v/>
      </c>
      <c r="AG324" s="46" t="str">
        <f>IF(G324="", "", VLOOKUP(G324,【参考】数式用!$A$4:$M$54,13,FALSE))</f>
        <v/>
      </c>
      <c r="AH324" s="46" t="str">
        <f t="shared" si="39"/>
        <v>―</v>
      </c>
    </row>
    <row r="325" spans="1:34" ht="45" customHeight="1">
      <c r="A325" s="113">
        <f t="shared" si="40"/>
        <v>311</v>
      </c>
      <c r="B325" s="114" t="str">
        <f>IF(基本情報入力シート!B360="","",基本情報入力シート!B360)</f>
        <v/>
      </c>
      <c r="C325" s="115" t="str">
        <f>IF(基本情報入力シート!L360="","",基本情報入力シート!L360)</f>
        <v/>
      </c>
      <c r="D325" s="115" t="str">
        <f>IF(基本情報入力シート!Q360="","",基本情報入力シート!Q360)</f>
        <v/>
      </c>
      <c r="E325" s="115" t="str">
        <f>IF(基本情報入力シート!V360="","",基本情報入力シート!V360)</f>
        <v/>
      </c>
      <c r="F325" s="115" t="str">
        <f>IF(基本情報入力シート!W360="","",基本情報入力シート!W360)</f>
        <v/>
      </c>
      <c r="G325" s="115" t="str">
        <f>IF(基本情報入力シート!Z360="","",基本情報入力シート!Z360)</f>
        <v/>
      </c>
      <c r="H325" s="211" t="str">
        <f>IF(基本情報入力シート!AD360="","",基本情報入力シート!AD360)</f>
        <v/>
      </c>
      <c r="I325" s="330" t="str">
        <f>IF(基本情報入力シート!AE360="","",基本情報入力シート!AE360)</f>
        <v/>
      </c>
      <c r="J325" s="427"/>
      <c r="K325" s="426"/>
      <c r="L325" s="426"/>
      <c r="M325" s="331" t="str">
        <f>IF(G325="", "", VLOOKUP(AF325,【参考】数式用!$AZ$3:$BA$6, 2, FALSE))</f>
        <v/>
      </c>
      <c r="N325" s="332" t="str">
        <f>IF(G325="","",VLOOKUP(G325,【参考】数式用!$A$4:$L$54,MATCH('別紙様式2-3（個表） '!M325,【参考】数式用!$J$3:$L$3,0)+9,FALSE))</f>
        <v/>
      </c>
      <c r="O325" s="429" t="s">
        <v>197</v>
      </c>
      <c r="P325" s="333" t="str">
        <f t="shared" si="34"/>
        <v>未入力あり</v>
      </c>
      <c r="Q325" s="253" t="str">
        <f>IFERROR(IF(P325="未入力あり","",ROUNDDOWN(ROUNDDOWN($H325*$I325,0)*VLOOKUP($G325,【参考】数式用!$A$4:$E$54,3, FALSE),0)),"")</f>
        <v/>
      </c>
      <c r="R325" s="253" t="str">
        <f>IF(AD325="×", 0,IF(P325="未入力あり","",ROUNDDOWN(ROUNDDOWN($H325*$I325,0)*VLOOKUP($G325,【参考】数式用!$A$4:$E$54,4,FALSE),0)))</f>
        <v/>
      </c>
      <c r="S325" s="334" t="str">
        <f>IF(AE325="×", 0,IF(P325="未入力あり","",ROUNDDOWN(ROUNDDOWN($H325*$I325,0)*VLOOKUP($G325,【参考】数式用!$A$4:$E$54,5, FALSE),0)))</f>
        <v/>
      </c>
      <c r="Z325" s="336" t="e">
        <f>IF(#REF!="○", F325, "")</f>
        <v>#REF!</v>
      </c>
      <c r="AA325" s="46" t="e">
        <f>VLOOKUP('別紙様式2-3（個表） '!$G325,【参考】数式用!$P$4:$Q$54,2, FALSE)</f>
        <v>#N/A</v>
      </c>
      <c r="AB325" s="46" t="e">
        <f>VLOOKUP('別紙様式2-3（個表） '!$G325,【参考】数式用!$P$4:$W$54,8, FALSE)</f>
        <v>#N/A</v>
      </c>
      <c r="AC325" s="46" t="e">
        <f>VLOOKUP('別紙様式2-3（個表） '!$G325,【参考】数式用!$P$4:$AD$54,15, FALSE)</f>
        <v>#N/A</v>
      </c>
      <c r="AD325" s="46" t="str">
        <f t="shared" si="36"/>
        <v/>
      </c>
      <c r="AE325" s="46" t="str">
        <f t="shared" si="37"/>
        <v/>
      </c>
      <c r="AF325" s="46" t="str">
        <f t="shared" si="38"/>
        <v/>
      </c>
      <c r="AG325" s="46" t="str">
        <f>IF(G325="", "", VLOOKUP(G325,【参考】数式用!$A$4:$M$54,13,FALSE))</f>
        <v/>
      </c>
      <c r="AH325" s="46" t="str">
        <f t="shared" si="39"/>
        <v>―</v>
      </c>
    </row>
    <row r="326" spans="1:34" ht="45" customHeight="1">
      <c r="A326" s="113">
        <f t="shared" si="40"/>
        <v>312</v>
      </c>
      <c r="B326" s="114" t="str">
        <f>IF(基本情報入力シート!B361="","",基本情報入力シート!B361)</f>
        <v/>
      </c>
      <c r="C326" s="115" t="str">
        <f>IF(基本情報入力シート!L361="","",基本情報入力シート!L361)</f>
        <v/>
      </c>
      <c r="D326" s="115" t="str">
        <f>IF(基本情報入力シート!Q361="","",基本情報入力シート!Q361)</f>
        <v/>
      </c>
      <c r="E326" s="115" t="str">
        <f>IF(基本情報入力シート!V361="","",基本情報入力シート!V361)</f>
        <v/>
      </c>
      <c r="F326" s="115" t="str">
        <f>IF(基本情報入力シート!W361="","",基本情報入力シート!W361)</f>
        <v/>
      </c>
      <c r="G326" s="115" t="str">
        <f>IF(基本情報入力シート!Z361="","",基本情報入力シート!Z361)</f>
        <v/>
      </c>
      <c r="H326" s="211" t="str">
        <f>IF(基本情報入力シート!AD361="","",基本情報入力シート!AD361)</f>
        <v/>
      </c>
      <c r="I326" s="330" t="str">
        <f>IF(基本情報入力シート!AE361="","",基本情報入力シート!AE361)</f>
        <v/>
      </c>
      <c r="J326" s="427"/>
      <c r="K326" s="426"/>
      <c r="L326" s="426"/>
      <c r="M326" s="331" t="str">
        <f>IF(G326="", "", VLOOKUP(AF326,【参考】数式用!$AZ$3:$BA$6, 2, FALSE))</f>
        <v/>
      </c>
      <c r="N326" s="332" t="str">
        <f>IF(G326="","",VLOOKUP(G326,【参考】数式用!$A$4:$L$54,MATCH('別紙様式2-3（個表） '!M326,【参考】数式用!$J$3:$L$3,0)+9,FALSE))</f>
        <v/>
      </c>
      <c r="O326" s="430" t="s">
        <v>197</v>
      </c>
      <c r="P326" s="333" t="str">
        <f t="shared" si="34"/>
        <v>未入力あり</v>
      </c>
      <c r="Q326" s="253" t="str">
        <f>IFERROR(IF(P326="未入力あり","",ROUNDDOWN(ROUNDDOWN($H326*$I326,0)*VLOOKUP($G326,【参考】数式用!$A$4:$E$54,3, FALSE),0)),"")</f>
        <v/>
      </c>
      <c r="R326" s="253" t="str">
        <f>IF(AD326="×", 0,IF(P326="未入力あり","",ROUNDDOWN(ROUNDDOWN($H326*$I326,0)*VLOOKUP($G326,【参考】数式用!$A$4:$E$54,4,FALSE),0)))</f>
        <v/>
      </c>
      <c r="S326" s="334" t="str">
        <f>IF(AE326="×", 0,IF(P326="未入力あり","",ROUNDDOWN(ROUNDDOWN($H326*$I326,0)*VLOOKUP($G326,【参考】数式用!$A$4:$E$54,5, FALSE),0)))</f>
        <v/>
      </c>
      <c r="Z326" s="336" t="e">
        <f>IF(#REF!="○", F326, "")</f>
        <v>#REF!</v>
      </c>
      <c r="AA326" s="46" t="e">
        <f>VLOOKUP('別紙様式2-3（個表） '!$G326,【参考】数式用!$P$4:$Q$54,2, FALSE)</f>
        <v>#N/A</v>
      </c>
      <c r="AB326" s="46" t="e">
        <f>VLOOKUP('別紙様式2-3（個表） '!$G326,【参考】数式用!$P$4:$W$54,8, FALSE)</f>
        <v>#N/A</v>
      </c>
      <c r="AC326" s="46" t="e">
        <f>VLOOKUP('別紙様式2-3（個表） '!$G326,【参考】数式用!$P$4:$AD$54,15, FALSE)</f>
        <v>#N/A</v>
      </c>
      <c r="AD326" s="46" t="str">
        <f t="shared" si="36"/>
        <v/>
      </c>
      <c r="AE326" s="46" t="str">
        <f t="shared" si="37"/>
        <v/>
      </c>
      <c r="AF326" s="46" t="str">
        <f t="shared" si="38"/>
        <v/>
      </c>
      <c r="AG326" s="46" t="str">
        <f>IF(G326="", "", VLOOKUP(G326,【参考】数式用!$A$4:$M$54,13,FALSE))</f>
        <v/>
      </c>
      <c r="AH326" s="46" t="str">
        <f t="shared" si="39"/>
        <v>―</v>
      </c>
    </row>
    <row r="327" spans="1:34" ht="45" customHeight="1">
      <c r="A327" s="113">
        <f t="shared" si="40"/>
        <v>313</v>
      </c>
      <c r="B327" s="114" t="str">
        <f>IF(基本情報入力シート!B362="","",基本情報入力シート!B362)</f>
        <v/>
      </c>
      <c r="C327" s="115" t="str">
        <f>IF(基本情報入力シート!L362="","",基本情報入力シート!L362)</f>
        <v/>
      </c>
      <c r="D327" s="115" t="str">
        <f>IF(基本情報入力シート!Q362="","",基本情報入力シート!Q362)</f>
        <v/>
      </c>
      <c r="E327" s="115" t="str">
        <f>IF(基本情報入力シート!V362="","",基本情報入力シート!V362)</f>
        <v/>
      </c>
      <c r="F327" s="115" t="str">
        <f>IF(基本情報入力シート!W362="","",基本情報入力シート!W362)</f>
        <v/>
      </c>
      <c r="G327" s="115" t="str">
        <f>IF(基本情報入力シート!Z362="","",基本情報入力シート!Z362)</f>
        <v/>
      </c>
      <c r="H327" s="211" t="str">
        <f>IF(基本情報入力シート!AD362="","",基本情報入力シート!AD362)</f>
        <v/>
      </c>
      <c r="I327" s="330" t="str">
        <f>IF(基本情報入力シート!AE362="","",基本情報入力シート!AE362)</f>
        <v/>
      </c>
      <c r="J327" s="427"/>
      <c r="K327" s="426"/>
      <c r="L327" s="426"/>
      <c r="M327" s="331" t="str">
        <f>IF(G327="", "", VLOOKUP(AF327,【参考】数式用!$AZ$3:$BA$6, 2, FALSE))</f>
        <v/>
      </c>
      <c r="N327" s="332" t="str">
        <f>IF(G327="","",VLOOKUP(G327,【参考】数式用!$A$4:$L$54,MATCH('別紙様式2-3（個表） '!M327,【参考】数式用!$J$3:$L$3,0)+9,FALSE))</f>
        <v/>
      </c>
      <c r="O327" s="430" t="s">
        <v>197</v>
      </c>
      <c r="P327" s="333" t="str">
        <f t="shared" si="34"/>
        <v>未入力あり</v>
      </c>
      <c r="Q327" s="253" t="str">
        <f>IFERROR(IF(P327="未入力あり","",ROUNDDOWN(ROUNDDOWN($H327*$I327,0)*VLOOKUP($G327,【参考】数式用!$A$4:$E$54,3, FALSE),0)),"")</f>
        <v/>
      </c>
      <c r="R327" s="253" t="str">
        <f>IF(AD327="×", 0,IF(P327="未入力あり","",ROUNDDOWN(ROUNDDOWN($H327*$I327,0)*VLOOKUP($G327,【参考】数式用!$A$4:$E$54,4,FALSE),0)))</f>
        <v/>
      </c>
      <c r="S327" s="334" t="str">
        <f>IF(AE327="×", 0,IF(P327="未入力あり","",ROUNDDOWN(ROUNDDOWN($H327*$I327,0)*VLOOKUP($G327,【参考】数式用!$A$4:$E$54,5, FALSE),0)))</f>
        <v/>
      </c>
      <c r="Z327" s="336" t="e">
        <f>IF(#REF!="○", F327, "")</f>
        <v>#REF!</v>
      </c>
      <c r="AA327" s="46" t="e">
        <f>VLOOKUP('別紙様式2-3（個表） '!$G327,【参考】数式用!$P$4:$Q$54,2, FALSE)</f>
        <v>#N/A</v>
      </c>
      <c r="AB327" s="46" t="e">
        <f>VLOOKUP('別紙様式2-3（個表） '!$G327,【参考】数式用!$P$4:$W$54,8, FALSE)</f>
        <v>#N/A</v>
      </c>
      <c r="AC327" s="46" t="e">
        <f>VLOOKUP('別紙様式2-3（個表） '!$G327,【参考】数式用!$P$4:$AD$54,15, FALSE)</f>
        <v>#N/A</v>
      </c>
      <c r="AD327" s="46" t="str">
        <f t="shared" si="36"/>
        <v/>
      </c>
      <c r="AE327" s="46" t="str">
        <f t="shared" si="37"/>
        <v/>
      </c>
      <c r="AF327" s="46" t="str">
        <f t="shared" si="38"/>
        <v/>
      </c>
      <c r="AG327" s="46" t="str">
        <f>IF(G327="", "", VLOOKUP(G327,【参考】数式用!$A$4:$M$54,13,FALSE))</f>
        <v/>
      </c>
      <c r="AH327" s="46" t="str">
        <f t="shared" si="39"/>
        <v>―</v>
      </c>
    </row>
    <row r="328" spans="1:34" ht="45" customHeight="1">
      <c r="A328" s="113">
        <f t="shared" si="40"/>
        <v>314</v>
      </c>
      <c r="B328" s="114" t="str">
        <f>IF(基本情報入力シート!B363="","",基本情報入力シート!B363)</f>
        <v/>
      </c>
      <c r="C328" s="115" t="str">
        <f>IF(基本情報入力シート!L363="","",基本情報入力シート!L363)</f>
        <v/>
      </c>
      <c r="D328" s="115" t="str">
        <f>IF(基本情報入力シート!Q363="","",基本情報入力シート!Q363)</f>
        <v/>
      </c>
      <c r="E328" s="115" t="str">
        <f>IF(基本情報入力シート!V363="","",基本情報入力シート!V363)</f>
        <v/>
      </c>
      <c r="F328" s="115" t="str">
        <f>IF(基本情報入力シート!W363="","",基本情報入力シート!W363)</f>
        <v/>
      </c>
      <c r="G328" s="115" t="str">
        <f>IF(基本情報入力シート!Z363="","",基本情報入力シート!Z363)</f>
        <v/>
      </c>
      <c r="H328" s="211" t="str">
        <f>IF(基本情報入力シート!AD363="","",基本情報入力シート!AD363)</f>
        <v/>
      </c>
      <c r="I328" s="330" t="str">
        <f>IF(基本情報入力シート!AE363="","",基本情報入力シート!AE363)</f>
        <v/>
      </c>
      <c r="J328" s="427"/>
      <c r="K328" s="428"/>
      <c r="L328" s="426"/>
      <c r="M328" s="331" t="str">
        <f>IF(G328="", "", VLOOKUP(AF328,【参考】数式用!$AZ$3:$BA$6, 2, FALSE))</f>
        <v/>
      </c>
      <c r="N328" s="332" t="str">
        <f>IF(G328="","",VLOOKUP(G328,【参考】数式用!$A$4:$L$54,MATCH('別紙様式2-3（個表） '!M328,【参考】数式用!$J$3:$L$3,0)+9,FALSE))</f>
        <v/>
      </c>
      <c r="O328" s="429" t="s">
        <v>197</v>
      </c>
      <c r="P328" s="333" t="str">
        <f t="shared" si="34"/>
        <v>未入力あり</v>
      </c>
      <c r="Q328" s="253" t="str">
        <f>IFERROR(IF(P328="未入力あり","",ROUNDDOWN(ROUNDDOWN($H328*$I328,0)*VLOOKUP($G328,【参考】数式用!$A$4:$E$54,3, FALSE),0)),"")</f>
        <v/>
      </c>
      <c r="R328" s="253" t="str">
        <f>IF(AD328="×", 0,IF(P328="未入力あり","",ROUNDDOWN(ROUNDDOWN($H328*$I328,0)*VLOOKUP($G328,【参考】数式用!$A$4:$E$54,4,FALSE),0)))</f>
        <v/>
      </c>
      <c r="S328" s="334" t="str">
        <f>IF(AE328="×", 0,IF(P328="未入力あり","",ROUNDDOWN(ROUNDDOWN($H328*$I328,0)*VLOOKUP($G328,【参考】数式用!$A$4:$E$54,5, FALSE),0)))</f>
        <v/>
      </c>
      <c r="Z328" s="336" t="e">
        <f>IF(#REF!="○", F328, "")</f>
        <v>#REF!</v>
      </c>
      <c r="AA328" s="46" t="e">
        <f>VLOOKUP('別紙様式2-3（個表） '!$G328,【参考】数式用!$P$4:$Q$54,2, FALSE)</f>
        <v>#N/A</v>
      </c>
      <c r="AB328" s="46" t="e">
        <f>VLOOKUP('別紙様式2-3（個表） '!$G328,【参考】数式用!$P$4:$W$54,8, FALSE)</f>
        <v>#N/A</v>
      </c>
      <c r="AC328" s="46" t="e">
        <f>VLOOKUP('別紙様式2-3（個表） '!$G328,【参考】数式用!$P$4:$AD$54,15, FALSE)</f>
        <v>#N/A</v>
      </c>
      <c r="AD328" s="46" t="str">
        <f t="shared" si="36"/>
        <v/>
      </c>
      <c r="AE328" s="46" t="str">
        <f t="shared" si="37"/>
        <v/>
      </c>
      <c r="AF328" s="46" t="str">
        <f t="shared" si="38"/>
        <v/>
      </c>
      <c r="AG328" s="46" t="str">
        <f>IF(G328="", "", VLOOKUP(G328,【参考】数式用!$A$4:$M$54,13,FALSE))</f>
        <v/>
      </c>
      <c r="AH328" s="46" t="str">
        <f t="shared" si="39"/>
        <v>―</v>
      </c>
    </row>
    <row r="329" spans="1:34" ht="45" customHeight="1">
      <c r="A329" s="113">
        <f t="shared" si="40"/>
        <v>315</v>
      </c>
      <c r="B329" s="114" t="str">
        <f>IF(基本情報入力シート!B364="","",基本情報入力シート!B364)</f>
        <v/>
      </c>
      <c r="C329" s="115" t="str">
        <f>IF(基本情報入力シート!L364="","",基本情報入力シート!L364)</f>
        <v/>
      </c>
      <c r="D329" s="115" t="str">
        <f>IF(基本情報入力シート!Q364="","",基本情報入力シート!Q364)</f>
        <v/>
      </c>
      <c r="E329" s="115" t="str">
        <f>IF(基本情報入力シート!V364="","",基本情報入力シート!V364)</f>
        <v/>
      </c>
      <c r="F329" s="115" t="str">
        <f>IF(基本情報入力シート!W364="","",基本情報入力シート!W364)</f>
        <v/>
      </c>
      <c r="G329" s="115" t="str">
        <f>IF(基本情報入力シート!Z364="","",基本情報入力シート!Z364)</f>
        <v/>
      </c>
      <c r="H329" s="211" t="str">
        <f>IF(基本情報入力シート!AD364="","",基本情報入力シート!AD364)</f>
        <v/>
      </c>
      <c r="I329" s="330" t="str">
        <f>IF(基本情報入力シート!AE364="","",基本情報入力シート!AE364)</f>
        <v/>
      </c>
      <c r="J329" s="427"/>
      <c r="K329" s="428"/>
      <c r="L329" s="426"/>
      <c r="M329" s="331" t="str">
        <f>IF(G329="", "", VLOOKUP(AF329,【参考】数式用!$AZ$3:$BA$6, 2, FALSE))</f>
        <v/>
      </c>
      <c r="N329" s="332" t="str">
        <f>IF(G329="","",VLOOKUP(G329,【参考】数式用!$A$4:$L$54,MATCH('別紙様式2-3（個表） '!M329,【参考】数式用!$J$3:$L$3,0)+9,FALSE))</f>
        <v/>
      </c>
      <c r="O329" s="430" t="s">
        <v>197</v>
      </c>
      <c r="P329" s="333" t="str">
        <f t="shared" si="34"/>
        <v>未入力あり</v>
      </c>
      <c r="Q329" s="253" t="str">
        <f>IFERROR(IF(P329="未入力あり","",ROUNDDOWN(ROUNDDOWN($H329*$I329,0)*VLOOKUP($G329,【参考】数式用!$A$4:$E$54,3, FALSE),0)),"")</f>
        <v/>
      </c>
      <c r="R329" s="253" t="str">
        <f>IF(AD329="×", 0,IF(P329="未入力あり","",ROUNDDOWN(ROUNDDOWN($H329*$I329,0)*VLOOKUP($G329,【参考】数式用!$A$4:$E$54,4,FALSE),0)))</f>
        <v/>
      </c>
      <c r="S329" s="334" t="str">
        <f>IF(AE329="×", 0,IF(P329="未入力あり","",ROUNDDOWN(ROUNDDOWN($H329*$I329,0)*VLOOKUP($G329,【参考】数式用!$A$4:$E$54,5, FALSE),0)))</f>
        <v/>
      </c>
      <c r="Z329" s="336" t="e">
        <f>IF(#REF!="○", F329, "")</f>
        <v>#REF!</v>
      </c>
      <c r="AA329" s="46" t="e">
        <f>VLOOKUP('別紙様式2-3（個表） '!$G329,【参考】数式用!$P$4:$Q$54,2, FALSE)</f>
        <v>#N/A</v>
      </c>
      <c r="AB329" s="46" t="e">
        <f>VLOOKUP('別紙様式2-3（個表） '!$G329,【参考】数式用!$P$4:$W$54,8, FALSE)</f>
        <v>#N/A</v>
      </c>
      <c r="AC329" s="46" t="e">
        <f>VLOOKUP('別紙様式2-3（個表） '!$G329,【参考】数式用!$P$4:$AD$54,15, FALSE)</f>
        <v>#N/A</v>
      </c>
      <c r="AD329" s="46" t="str">
        <f t="shared" si="36"/>
        <v/>
      </c>
      <c r="AE329" s="46" t="str">
        <f t="shared" si="37"/>
        <v/>
      </c>
      <c r="AF329" s="46" t="str">
        <f t="shared" si="38"/>
        <v/>
      </c>
      <c r="AG329" s="46" t="str">
        <f>IF(G329="", "", VLOOKUP(G329,【参考】数式用!$A$4:$M$54,13,FALSE))</f>
        <v/>
      </c>
      <c r="AH329" s="46" t="str">
        <f t="shared" si="39"/>
        <v>―</v>
      </c>
    </row>
    <row r="330" spans="1:34" ht="45" customHeight="1">
      <c r="A330" s="113">
        <f t="shared" si="40"/>
        <v>316</v>
      </c>
      <c r="B330" s="114" t="str">
        <f>IF(基本情報入力シート!B365="","",基本情報入力シート!B365)</f>
        <v/>
      </c>
      <c r="C330" s="115" t="str">
        <f>IF(基本情報入力シート!L365="","",基本情報入力シート!L365)</f>
        <v/>
      </c>
      <c r="D330" s="115" t="str">
        <f>IF(基本情報入力シート!Q365="","",基本情報入力シート!Q365)</f>
        <v/>
      </c>
      <c r="E330" s="115" t="str">
        <f>IF(基本情報入力シート!V365="","",基本情報入力シート!V365)</f>
        <v/>
      </c>
      <c r="F330" s="115" t="str">
        <f>IF(基本情報入力シート!W365="","",基本情報入力シート!W365)</f>
        <v/>
      </c>
      <c r="G330" s="115" t="str">
        <f>IF(基本情報入力シート!Z365="","",基本情報入力シート!Z365)</f>
        <v/>
      </c>
      <c r="H330" s="211" t="str">
        <f>IF(基本情報入力シート!AD365="","",基本情報入力シート!AD365)</f>
        <v/>
      </c>
      <c r="I330" s="330" t="str">
        <f>IF(基本情報入力シート!AE365="","",基本情報入力シート!AE365)</f>
        <v/>
      </c>
      <c r="J330" s="427"/>
      <c r="K330" s="426"/>
      <c r="L330" s="426"/>
      <c r="M330" s="331" t="str">
        <f>IF(G330="", "", VLOOKUP(AF330,【参考】数式用!$AZ$3:$BA$6, 2, FALSE))</f>
        <v/>
      </c>
      <c r="N330" s="332" t="str">
        <f>IF(G330="","",VLOOKUP(G330,【参考】数式用!$A$4:$L$54,MATCH('別紙様式2-3（個表） '!M330,【参考】数式用!$J$3:$L$3,0)+9,FALSE))</f>
        <v/>
      </c>
      <c r="O330" s="430" t="s">
        <v>197</v>
      </c>
      <c r="P330" s="333" t="str">
        <f t="shared" si="34"/>
        <v>未入力あり</v>
      </c>
      <c r="Q330" s="253" t="str">
        <f>IFERROR(IF(P330="未入力あり","",ROUNDDOWN(ROUNDDOWN($H330*$I330,0)*VLOOKUP($G330,【参考】数式用!$A$4:$E$54,3, FALSE),0)),"")</f>
        <v/>
      </c>
      <c r="R330" s="253" t="str">
        <f>IF(AD330="×", 0,IF(P330="未入力あり","",ROUNDDOWN(ROUNDDOWN($H330*$I330,0)*VLOOKUP($G330,【参考】数式用!$A$4:$E$54,4,FALSE),0)))</f>
        <v/>
      </c>
      <c r="S330" s="334" t="str">
        <f>IF(AE330="×", 0,IF(P330="未入力あり","",ROUNDDOWN(ROUNDDOWN($H330*$I330,0)*VLOOKUP($G330,【参考】数式用!$A$4:$E$54,5, FALSE),0)))</f>
        <v/>
      </c>
      <c r="Z330" s="336" t="e">
        <f>IF(#REF!="○", F330, "")</f>
        <v>#REF!</v>
      </c>
      <c r="AA330" s="46" t="e">
        <f>VLOOKUP('別紙様式2-3（個表） '!$G330,【参考】数式用!$P$4:$Q$54,2, FALSE)</f>
        <v>#N/A</v>
      </c>
      <c r="AB330" s="46" t="e">
        <f>VLOOKUP('別紙様式2-3（個表） '!$G330,【参考】数式用!$P$4:$W$54,8, FALSE)</f>
        <v>#N/A</v>
      </c>
      <c r="AC330" s="46" t="e">
        <f>VLOOKUP('別紙様式2-3（個表） '!$G330,【参考】数式用!$P$4:$AD$54,15, FALSE)</f>
        <v>#N/A</v>
      </c>
      <c r="AD330" s="46" t="str">
        <f t="shared" si="36"/>
        <v/>
      </c>
      <c r="AE330" s="46" t="str">
        <f t="shared" si="37"/>
        <v/>
      </c>
      <c r="AF330" s="46" t="str">
        <f t="shared" si="38"/>
        <v/>
      </c>
      <c r="AG330" s="46" t="str">
        <f>IF(G330="", "", VLOOKUP(G330,【参考】数式用!$A$4:$M$54,13,FALSE))</f>
        <v/>
      </c>
      <c r="AH330" s="46" t="str">
        <f t="shared" si="39"/>
        <v>―</v>
      </c>
    </row>
    <row r="331" spans="1:34" ht="45" customHeight="1">
      <c r="A331" s="113">
        <f t="shared" si="40"/>
        <v>317</v>
      </c>
      <c r="B331" s="114" t="str">
        <f>IF(基本情報入力シート!B366="","",基本情報入力シート!B366)</f>
        <v/>
      </c>
      <c r="C331" s="115" t="str">
        <f>IF(基本情報入力シート!L366="","",基本情報入力シート!L366)</f>
        <v/>
      </c>
      <c r="D331" s="115" t="str">
        <f>IF(基本情報入力シート!Q366="","",基本情報入力シート!Q366)</f>
        <v/>
      </c>
      <c r="E331" s="115" t="str">
        <f>IF(基本情報入力シート!V366="","",基本情報入力シート!V366)</f>
        <v/>
      </c>
      <c r="F331" s="115" t="str">
        <f>IF(基本情報入力シート!W366="","",基本情報入力シート!W366)</f>
        <v/>
      </c>
      <c r="G331" s="115" t="str">
        <f>IF(基本情報入力シート!Z366="","",基本情報入力シート!Z366)</f>
        <v/>
      </c>
      <c r="H331" s="211" t="str">
        <f>IF(基本情報入力シート!AD366="","",基本情報入力シート!AD366)</f>
        <v/>
      </c>
      <c r="I331" s="330" t="str">
        <f>IF(基本情報入力シート!AE366="","",基本情報入力シート!AE366)</f>
        <v/>
      </c>
      <c r="J331" s="427"/>
      <c r="K331" s="426"/>
      <c r="L331" s="426"/>
      <c r="M331" s="331" t="str">
        <f>IF(G331="", "", VLOOKUP(AF331,【参考】数式用!$AZ$3:$BA$6, 2, FALSE))</f>
        <v/>
      </c>
      <c r="N331" s="332" t="str">
        <f>IF(G331="","",VLOOKUP(G331,【参考】数式用!$A$4:$L$54,MATCH('別紙様式2-3（個表） '!M331,【参考】数式用!$J$3:$L$3,0)+9,FALSE))</f>
        <v/>
      </c>
      <c r="O331" s="429" t="s">
        <v>197</v>
      </c>
      <c r="P331" s="333" t="str">
        <f t="shared" si="34"/>
        <v>未入力あり</v>
      </c>
      <c r="Q331" s="253" t="str">
        <f>IFERROR(IF(P331="未入力あり","",ROUNDDOWN(ROUNDDOWN($H331*$I331,0)*VLOOKUP($G331,【参考】数式用!$A$4:$E$54,3, FALSE),0)),"")</f>
        <v/>
      </c>
      <c r="R331" s="253" t="str">
        <f>IF(AD331="×", 0,IF(P331="未入力あり","",ROUNDDOWN(ROUNDDOWN($H331*$I331,0)*VLOOKUP($G331,【参考】数式用!$A$4:$E$54,4,FALSE),0)))</f>
        <v/>
      </c>
      <c r="S331" s="334" t="str">
        <f>IF(AE331="×", 0,IF(P331="未入力あり","",ROUNDDOWN(ROUNDDOWN($H331*$I331,0)*VLOOKUP($G331,【参考】数式用!$A$4:$E$54,5, FALSE),0)))</f>
        <v/>
      </c>
      <c r="Z331" s="336" t="e">
        <f>IF(#REF!="○", F331, "")</f>
        <v>#REF!</v>
      </c>
      <c r="AA331" s="46" t="e">
        <f>VLOOKUP('別紙様式2-3（個表） '!$G331,【参考】数式用!$P$4:$Q$54,2, FALSE)</f>
        <v>#N/A</v>
      </c>
      <c r="AB331" s="46" t="e">
        <f>VLOOKUP('別紙様式2-3（個表） '!$G331,【参考】数式用!$P$4:$W$54,8, FALSE)</f>
        <v>#N/A</v>
      </c>
      <c r="AC331" s="46" t="e">
        <f>VLOOKUP('別紙様式2-3（個表） '!$G331,【参考】数式用!$P$4:$AD$54,15, FALSE)</f>
        <v>#N/A</v>
      </c>
      <c r="AD331" s="46" t="str">
        <f t="shared" si="36"/>
        <v/>
      </c>
      <c r="AE331" s="46" t="str">
        <f t="shared" si="37"/>
        <v/>
      </c>
      <c r="AF331" s="46" t="str">
        <f t="shared" si="38"/>
        <v/>
      </c>
      <c r="AG331" s="46" t="str">
        <f>IF(G331="", "", VLOOKUP(G331,【参考】数式用!$A$4:$M$54,13,FALSE))</f>
        <v/>
      </c>
      <c r="AH331" s="46" t="str">
        <f t="shared" si="39"/>
        <v>―</v>
      </c>
    </row>
    <row r="332" spans="1:34" ht="45" customHeight="1">
      <c r="A332" s="113">
        <f t="shared" si="40"/>
        <v>318</v>
      </c>
      <c r="B332" s="114" t="str">
        <f>IF(基本情報入力シート!B367="","",基本情報入力シート!B367)</f>
        <v/>
      </c>
      <c r="C332" s="115" t="str">
        <f>IF(基本情報入力シート!L367="","",基本情報入力シート!L367)</f>
        <v/>
      </c>
      <c r="D332" s="115" t="str">
        <f>IF(基本情報入力シート!Q367="","",基本情報入力シート!Q367)</f>
        <v/>
      </c>
      <c r="E332" s="115" t="str">
        <f>IF(基本情報入力シート!V367="","",基本情報入力シート!V367)</f>
        <v/>
      </c>
      <c r="F332" s="115" t="str">
        <f>IF(基本情報入力シート!W367="","",基本情報入力シート!W367)</f>
        <v/>
      </c>
      <c r="G332" s="115" t="str">
        <f>IF(基本情報入力シート!Z367="","",基本情報入力シート!Z367)</f>
        <v/>
      </c>
      <c r="H332" s="211" t="str">
        <f>IF(基本情報入力シート!AD367="","",基本情報入力シート!AD367)</f>
        <v/>
      </c>
      <c r="I332" s="330" t="str">
        <f>IF(基本情報入力シート!AE367="","",基本情報入力シート!AE367)</f>
        <v/>
      </c>
      <c r="J332" s="427"/>
      <c r="K332" s="426"/>
      <c r="L332" s="426"/>
      <c r="M332" s="331" t="str">
        <f>IF(G332="", "", VLOOKUP(AF332,【参考】数式用!$AZ$3:$BA$6, 2, FALSE))</f>
        <v/>
      </c>
      <c r="N332" s="332" t="str">
        <f>IF(G332="","",VLOOKUP(G332,【参考】数式用!$A$4:$L$54,MATCH('別紙様式2-3（個表） '!M332,【参考】数式用!$J$3:$L$3,0)+9,FALSE))</f>
        <v/>
      </c>
      <c r="O332" s="430" t="s">
        <v>197</v>
      </c>
      <c r="P332" s="333" t="str">
        <f t="shared" si="34"/>
        <v>未入力あり</v>
      </c>
      <c r="Q332" s="253" t="str">
        <f>IFERROR(IF(P332="未入力あり","",ROUNDDOWN(ROUNDDOWN($H332*$I332,0)*VLOOKUP($G332,【参考】数式用!$A$4:$E$54,3, FALSE),0)),"")</f>
        <v/>
      </c>
      <c r="R332" s="253" t="str">
        <f>IF(AD332="×", 0,IF(P332="未入力あり","",ROUNDDOWN(ROUNDDOWN($H332*$I332,0)*VLOOKUP($G332,【参考】数式用!$A$4:$E$54,4,FALSE),0)))</f>
        <v/>
      </c>
      <c r="S332" s="334" t="str">
        <f>IF(AE332="×", 0,IF(P332="未入力あり","",ROUNDDOWN(ROUNDDOWN($H332*$I332,0)*VLOOKUP($G332,【参考】数式用!$A$4:$E$54,5, FALSE),0)))</f>
        <v/>
      </c>
      <c r="Z332" s="336" t="e">
        <f>IF(#REF!="○", F332, "")</f>
        <v>#REF!</v>
      </c>
      <c r="AA332" s="46" t="e">
        <f>VLOOKUP('別紙様式2-3（個表） '!$G332,【参考】数式用!$P$4:$Q$54,2, FALSE)</f>
        <v>#N/A</v>
      </c>
      <c r="AB332" s="46" t="e">
        <f>VLOOKUP('別紙様式2-3（個表） '!$G332,【参考】数式用!$P$4:$W$54,8, FALSE)</f>
        <v>#N/A</v>
      </c>
      <c r="AC332" s="46" t="e">
        <f>VLOOKUP('別紙様式2-3（個表） '!$G332,【参考】数式用!$P$4:$AD$54,15, FALSE)</f>
        <v>#N/A</v>
      </c>
      <c r="AD332" s="46" t="str">
        <f t="shared" si="36"/>
        <v/>
      </c>
      <c r="AE332" s="46" t="str">
        <f t="shared" si="37"/>
        <v/>
      </c>
      <c r="AF332" s="46" t="str">
        <f t="shared" si="38"/>
        <v/>
      </c>
      <c r="AG332" s="46" t="str">
        <f>IF(G332="", "", VLOOKUP(G332,【参考】数式用!$A$4:$M$54,13,FALSE))</f>
        <v/>
      </c>
      <c r="AH332" s="46" t="str">
        <f t="shared" si="39"/>
        <v>―</v>
      </c>
    </row>
    <row r="333" spans="1:34" ht="45" customHeight="1">
      <c r="A333" s="113">
        <f t="shared" si="40"/>
        <v>319</v>
      </c>
      <c r="B333" s="114" t="str">
        <f>IF(基本情報入力シート!B368="","",基本情報入力シート!B368)</f>
        <v/>
      </c>
      <c r="C333" s="115" t="str">
        <f>IF(基本情報入力シート!L368="","",基本情報入力シート!L368)</f>
        <v/>
      </c>
      <c r="D333" s="115" t="str">
        <f>IF(基本情報入力シート!Q368="","",基本情報入力シート!Q368)</f>
        <v/>
      </c>
      <c r="E333" s="115" t="str">
        <f>IF(基本情報入力シート!V368="","",基本情報入力シート!V368)</f>
        <v/>
      </c>
      <c r="F333" s="115" t="str">
        <f>IF(基本情報入力シート!W368="","",基本情報入力シート!W368)</f>
        <v/>
      </c>
      <c r="G333" s="115" t="str">
        <f>IF(基本情報入力シート!Z368="","",基本情報入力シート!Z368)</f>
        <v/>
      </c>
      <c r="H333" s="211" t="str">
        <f>IF(基本情報入力シート!AD368="","",基本情報入力シート!AD368)</f>
        <v/>
      </c>
      <c r="I333" s="330" t="str">
        <f>IF(基本情報入力シート!AE368="","",基本情報入力シート!AE368)</f>
        <v/>
      </c>
      <c r="J333" s="427"/>
      <c r="K333" s="426"/>
      <c r="L333" s="426"/>
      <c r="M333" s="331" t="str">
        <f>IF(G333="", "", VLOOKUP(AF333,【参考】数式用!$AZ$3:$BA$6, 2, FALSE))</f>
        <v/>
      </c>
      <c r="N333" s="332" t="str">
        <f>IF(G333="","",VLOOKUP(G333,【参考】数式用!$A$4:$L$54,MATCH('別紙様式2-3（個表） '!M333,【参考】数式用!$J$3:$L$3,0)+9,FALSE))</f>
        <v/>
      </c>
      <c r="O333" s="430" t="s">
        <v>197</v>
      </c>
      <c r="P333" s="333" t="str">
        <f t="shared" si="34"/>
        <v>未入力あり</v>
      </c>
      <c r="Q333" s="253" t="str">
        <f>IFERROR(IF(P333="未入力あり","",ROUNDDOWN(ROUNDDOWN($H333*$I333,0)*VLOOKUP($G333,【参考】数式用!$A$4:$E$54,3, FALSE),0)),"")</f>
        <v/>
      </c>
      <c r="R333" s="253" t="str">
        <f>IF(AD333="×", 0,IF(P333="未入力あり","",ROUNDDOWN(ROUNDDOWN($H333*$I333,0)*VLOOKUP($G333,【参考】数式用!$A$4:$E$54,4,FALSE),0)))</f>
        <v/>
      </c>
      <c r="S333" s="334" t="str">
        <f>IF(AE333="×", 0,IF(P333="未入力あり","",ROUNDDOWN(ROUNDDOWN($H333*$I333,0)*VLOOKUP($G333,【参考】数式用!$A$4:$E$54,5, FALSE),0)))</f>
        <v/>
      </c>
      <c r="Z333" s="336" t="e">
        <f>IF(#REF!="○", F333, "")</f>
        <v>#REF!</v>
      </c>
      <c r="AA333" s="46" t="e">
        <f>VLOOKUP('別紙様式2-3（個表） '!$G333,【参考】数式用!$P$4:$Q$54,2, FALSE)</f>
        <v>#N/A</v>
      </c>
      <c r="AB333" s="46" t="e">
        <f>VLOOKUP('別紙様式2-3（個表） '!$G333,【参考】数式用!$P$4:$W$54,8, FALSE)</f>
        <v>#N/A</v>
      </c>
      <c r="AC333" s="46" t="e">
        <f>VLOOKUP('別紙様式2-3（個表） '!$G333,【参考】数式用!$P$4:$AD$54,15, FALSE)</f>
        <v>#N/A</v>
      </c>
      <c r="AD333" s="46" t="str">
        <f t="shared" si="36"/>
        <v/>
      </c>
      <c r="AE333" s="46" t="str">
        <f t="shared" si="37"/>
        <v/>
      </c>
      <c r="AF333" s="46" t="str">
        <f t="shared" si="38"/>
        <v/>
      </c>
      <c r="AG333" s="46" t="str">
        <f>IF(G333="", "", VLOOKUP(G333,【参考】数式用!$A$4:$M$54,13,FALSE))</f>
        <v/>
      </c>
      <c r="AH333" s="46" t="str">
        <f t="shared" si="39"/>
        <v>―</v>
      </c>
    </row>
    <row r="334" spans="1:34" ht="45" customHeight="1">
      <c r="A334" s="113">
        <f t="shared" si="40"/>
        <v>320</v>
      </c>
      <c r="B334" s="114" t="str">
        <f>IF(基本情報入力シート!B369="","",基本情報入力シート!B369)</f>
        <v/>
      </c>
      <c r="C334" s="115" t="str">
        <f>IF(基本情報入力シート!L369="","",基本情報入力シート!L369)</f>
        <v/>
      </c>
      <c r="D334" s="115" t="str">
        <f>IF(基本情報入力シート!Q369="","",基本情報入力シート!Q369)</f>
        <v/>
      </c>
      <c r="E334" s="115" t="str">
        <f>IF(基本情報入力シート!V369="","",基本情報入力シート!V369)</f>
        <v/>
      </c>
      <c r="F334" s="115" t="str">
        <f>IF(基本情報入力シート!W369="","",基本情報入力シート!W369)</f>
        <v/>
      </c>
      <c r="G334" s="115" t="str">
        <f>IF(基本情報入力シート!Z369="","",基本情報入力シート!Z369)</f>
        <v/>
      </c>
      <c r="H334" s="211" t="str">
        <f>IF(基本情報入力シート!AD369="","",基本情報入力シート!AD369)</f>
        <v/>
      </c>
      <c r="I334" s="330" t="str">
        <f>IF(基本情報入力シート!AE369="","",基本情報入力シート!AE369)</f>
        <v/>
      </c>
      <c r="J334" s="427"/>
      <c r="K334" s="428"/>
      <c r="L334" s="426"/>
      <c r="M334" s="331" t="str">
        <f>IF(G334="", "", VLOOKUP(AF334,【参考】数式用!$AZ$3:$BA$6, 2, FALSE))</f>
        <v/>
      </c>
      <c r="N334" s="332" t="str">
        <f>IF(G334="","",VLOOKUP(G334,【参考】数式用!$A$4:$L$54,MATCH('別紙様式2-3（個表） '!M334,【参考】数式用!$J$3:$L$3,0)+9,FALSE))</f>
        <v/>
      </c>
      <c r="O334" s="429" t="s">
        <v>197</v>
      </c>
      <c r="P334" s="333" t="str">
        <f t="shared" si="34"/>
        <v>未入力あり</v>
      </c>
      <c r="Q334" s="253" t="str">
        <f>IFERROR(IF(P334="未入力あり","",ROUNDDOWN(ROUNDDOWN($H334*$I334,0)*VLOOKUP($G334,【参考】数式用!$A$4:$E$54,3, FALSE),0)),"")</f>
        <v/>
      </c>
      <c r="R334" s="253" t="str">
        <f>IF(AD334="×", 0,IF(P334="未入力あり","",ROUNDDOWN(ROUNDDOWN($H334*$I334,0)*VLOOKUP($G334,【参考】数式用!$A$4:$E$54,4,FALSE),0)))</f>
        <v/>
      </c>
      <c r="S334" s="334" t="str">
        <f>IF(AE334="×", 0,IF(P334="未入力あり","",ROUNDDOWN(ROUNDDOWN($H334*$I334,0)*VLOOKUP($G334,【参考】数式用!$A$4:$E$54,5, FALSE),0)))</f>
        <v/>
      </c>
      <c r="Z334" s="336" t="e">
        <f>IF(#REF!="○", F334, "")</f>
        <v>#REF!</v>
      </c>
      <c r="AA334" s="46" t="e">
        <f>VLOOKUP('別紙様式2-3（個表） '!$G334,【参考】数式用!$P$4:$Q$54,2, FALSE)</f>
        <v>#N/A</v>
      </c>
      <c r="AB334" s="46" t="e">
        <f>VLOOKUP('別紙様式2-3（個表） '!$G334,【参考】数式用!$P$4:$W$54,8, FALSE)</f>
        <v>#N/A</v>
      </c>
      <c r="AC334" s="46" t="e">
        <f>VLOOKUP('別紙様式2-3（個表） '!$G334,【参考】数式用!$P$4:$AD$54,15, FALSE)</f>
        <v>#N/A</v>
      </c>
      <c r="AD334" s="46" t="str">
        <f t="shared" si="36"/>
        <v/>
      </c>
      <c r="AE334" s="46" t="str">
        <f t="shared" si="37"/>
        <v/>
      </c>
      <c r="AF334" s="46" t="str">
        <f t="shared" si="38"/>
        <v/>
      </c>
      <c r="AG334" s="46" t="str">
        <f>IF(G334="", "", VLOOKUP(G334,【参考】数式用!$A$4:$M$54,13,FALSE))</f>
        <v/>
      </c>
      <c r="AH334" s="46" t="str">
        <f t="shared" si="39"/>
        <v>―</v>
      </c>
    </row>
    <row r="335" spans="1:34" ht="45" customHeight="1">
      <c r="A335" s="113">
        <f t="shared" si="40"/>
        <v>321</v>
      </c>
      <c r="B335" s="114" t="str">
        <f>IF(基本情報入力シート!B370="","",基本情報入力シート!B370)</f>
        <v/>
      </c>
      <c r="C335" s="115" t="str">
        <f>IF(基本情報入力シート!L370="","",基本情報入力シート!L370)</f>
        <v/>
      </c>
      <c r="D335" s="115" t="str">
        <f>IF(基本情報入力シート!Q370="","",基本情報入力シート!Q370)</f>
        <v/>
      </c>
      <c r="E335" s="115" t="str">
        <f>IF(基本情報入力シート!V370="","",基本情報入力シート!V370)</f>
        <v/>
      </c>
      <c r="F335" s="115" t="str">
        <f>IF(基本情報入力シート!W370="","",基本情報入力シート!W370)</f>
        <v/>
      </c>
      <c r="G335" s="115" t="str">
        <f>IF(基本情報入力シート!Z370="","",基本情報入力シート!Z370)</f>
        <v/>
      </c>
      <c r="H335" s="211" t="str">
        <f>IF(基本情報入力シート!AD370="","",基本情報入力シート!AD370)</f>
        <v/>
      </c>
      <c r="I335" s="330" t="str">
        <f>IF(基本情報入力シート!AE370="","",基本情報入力シート!AE370)</f>
        <v/>
      </c>
      <c r="J335" s="427"/>
      <c r="K335" s="428"/>
      <c r="L335" s="426"/>
      <c r="M335" s="331" t="str">
        <f>IF(G335="", "", VLOOKUP(AF335,【参考】数式用!$AZ$3:$BA$6, 2, FALSE))</f>
        <v/>
      </c>
      <c r="N335" s="332" t="str">
        <f>IF(G335="","",VLOOKUP(G335,【参考】数式用!$A$4:$L$54,MATCH('別紙様式2-3（個表） '!M335,【参考】数式用!$J$3:$L$3,0)+9,FALSE))</f>
        <v/>
      </c>
      <c r="O335" s="430" t="s">
        <v>197</v>
      </c>
      <c r="P335" s="333" t="str">
        <f t="shared" si="34"/>
        <v>未入力あり</v>
      </c>
      <c r="Q335" s="253" t="str">
        <f>IFERROR(IF(P335="未入力あり","",ROUNDDOWN(ROUNDDOWN($H335*$I335,0)*VLOOKUP($G335,【参考】数式用!$A$4:$E$54,3, FALSE),0)),"")</f>
        <v/>
      </c>
      <c r="R335" s="253" t="str">
        <f>IF(AD335="×", 0,IF(P335="未入力あり","",ROUNDDOWN(ROUNDDOWN($H335*$I335,0)*VLOOKUP($G335,【参考】数式用!$A$4:$E$54,4,FALSE),0)))</f>
        <v/>
      </c>
      <c r="S335" s="334" t="str">
        <f>IF(AE335="×", 0,IF(P335="未入力あり","",ROUNDDOWN(ROUNDDOWN($H335*$I335,0)*VLOOKUP($G335,【参考】数式用!$A$4:$E$54,5, FALSE),0)))</f>
        <v/>
      </c>
      <c r="Z335" s="336" t="e">
        <f>IF(#REF!="○", F335, "")</f>
        <v>#REF!</v>
      </c>
      <c r="AA335" s="46" t="e">
        <f>VLOOKUP('別紙様式2-3（個表） '!$G335,【参考】数式用!$P$4:$Q$54,2, FALSE)</f>
        <v>#N/A</v>
      </c>
      <c r="AB335" s="46" t="e">
        <f>VLOOKUP('別紙様式2-3（個表） '!$G335,【参考】数式用!$P$4:$W$54,8, FALSE)</f>
        <v>#N/A</v>
      </c>
      <c r="AC335" s="46" t="e">
        <f>VLOOKUP('別紙様式2-3（個表） '!$G335,【参考】数式用!$P$4:$AD$54,15, FALSE)</f>
        <v>#N/A</v>
      </c>
      <c r="AD335" s="46" t="str">
        <f t="shared" si="36"/>
        <v/>
      </c>
      <c r="AE335" s="46" t="str">
        <f t="shared" si="37"/>
        <v/>
      </c>
      <c r="AF335" s="46" t="str">
        <f t="shared" si="38"/>
        <v/>
      </c>
      <c r="AG335" s="46" t="str">
        <f>IF(G335="", "", VLOOKUP(G335,【参考】数式用!$A$4:$M$54,13,FALSE))</f>
        <v/>
      </c>
      <c r="AH335" s="46" t="str">
        <f t="shared" si="39"/>
        <v>―</v>
      </c>
    </row>
    <row r="336" spans="1:34" ht="45" customHeight="1">
      <c r="A336" s="113">
        <f t="shared" si="40"/>
        <v>322</v>
      </c>
      <c r="B336" s="114" t="str">
        <f>IF(基本情報入力シート!B371="","",基本情報入力シート!B371)</f>
        <v/>
      </c>
      <c r="C336" s="115" t="str">
        <f>IF(基本情報入力シート!L371="","",基本情報入力シート!L371)</f>
        <v/>
      </c>
      <c r="D336" s="115" t="str">
        <f>IF(基本情報入力シート!Q371="","",基本情報入力シート!Q371)</f>
        <v/>
      </c>
      <c r="E336" s="115" t="str">
        <f>IF(基本情報入力シート!V371="","",基本情報入力シート!V371)</f>
        <v/>
      </c>
      <c r="F336" s="115" t="str">
        <f>IF(基本情報入力シート!W371="","",基本情報入力シート!W371)</f>
        <v/>
      </c>
      <c r="G336" s="115" t="str">
        <f>IF(基本情報入力シート!Z371="","",基本情報入力シート!Z371)</f>
        <v/>
      </c>
      <c r="H336" s="211" t="str">
        <f>IF(基本情報入力シート!AD371="","",基本情報入力シート!AD371)</f>
        <v/>
      </c>
      <c r="I336" s="330" t="str">
        <f>IF(基本情報入力シート!AE371="","",基本情報入力シート!AE371)</f>
        <v/>
      </c>
      <c r="J336" s="427"/>
      <c r="K336" s="426"/>
      <c r="L336" s="426"/>
      <c r="M336" s="331" t="str">
        <f>IF(G336="", "", VLOOKUP(AF336,【参考】数式用!$AZ$3:$BA$6, 2, FALSE))</f>
        <v/>
      </c>
      <c r="N336" s="332" t="str">
        <f>IF(G336="","",VLOOKUP(G336,【参考】数式用!$A$4:$L$54,MATCH('別紙様式2-3（個表） '!M336,【参考】数式用!$J$3:$L$3,0)+9,FALSE))</f>
        <v/>
      </c>
      <c r="O336" s="430" t="s">
        <v>197</v>
      </c>
      <c r="P336" s="333" t="str">
        <f t="shared" ref="P336:P399" si="41">IFERROR(ROUNDDOWN(ROUNDDOWN($H336*$I336,0)*$N336,0),"未入力あり")</f>
        <v>未入力あり</v>
      </c>
      <c r="Q336" s="253" t="str">
        <f>IFERROR(IF(P336="未入力あり","",ROUNDDOWN(ROUNDDOWN($H336*$I336,0)*VLOOKUP($G336,【参考】数式用!$A$4:$E$54,3, FALSE),0)),"")</f>
        <v/>
      </c>
      <c r="R336" s="253" t="str">
        <f>IF(AD336="×", 0,IF(P336="未入力あり","",ROUNDDOWN(ROUNDDOWN($H336*$I336,0)*VLOOKUP($G336,【参考】数式用!$A$4:$E$54,4,FALSE),0)))</f>
        <v/>
      </c>
      <c r="S336" s="334" t="str">
        <f>IF(AE336="×", 0,IF(P336="未入力あり","",ROUNDDOWN(ROUNDDOWN($H336*$I336,0)*VLOOKUP($G336,【参考】数式用!$A$4:$E$54,5, FALSE),0)))</f>
        <v/>
      </c>
      <c r="Z336" s="336" t="e">
        <f>IF(#REF!="○", F336, "")</f>
        <v>#REF!</v>
      </c>
      <c r="AA336" s="46" t="e">
        <f>VLOOKUP('別紙様式2-3（個表） '!$G336,【参考】数式用!$P$4:$Q$54,2, FALSE)</f>
        <v>#N/A</v>
      </c>
      <c r="AB336" s="46" t="e">
        <f>VLOOKUP('別紙様式2-3（個表） '!$G336,【参考】数式用!$P$4:$W$54,8, FALSE)</f>
        <v>#N/A</v>
      </c>
      <c r="AC336" s="46" t="e">
        <f>VLOOKUP('別紙様式2-3（個表） '!$G336,【参考】数式用!$P$4:$AD$54,15, FALSE)</f>
        <v>#N/A</v>
      </c>
      <c r="AD336" s="46" t="str">
        <f t="shared" si="36"/>
        <v/>
      </c>
      <c r="AE336" s="46" t="str">
        <f t="shared" si="37"/>
        <v/>
      </c>
      <c r="AF336" s="46" t="str">
        <f t="shared" si="38"/>
        <v/>
      </c>
      <c r="AG336" s="46" t="str">
        <f>IF(G336="", "", VLOOKUP(G336,【参考】数式用!$A$4:$M$54,13,FALSE))</f>
        <v/>
      </c>
      <c r="AH336" s="46" t="str">
        <f t="shared" si="39"/>
        <v>―</v>
      </c>
    </row>
    <row r="337" spans="1:34" ht="45" customHeight="1">
      <c r="A337" s="113">
        <f t="shared" si="40"/>
        <v>323</v>
      </c>
      <c r="B337" s="114" t="str">
        <f>IF(基本情報入力シート!B372="","",基本情報入力シート!B372)</f>
        <v/>
      </c>
      <c r="C337" s="115" t="str">
        <f>IF(基本情報入力シート!L372="","",基本情報入力シート!L372)</f>
        <v/>
      </c>
      <c r="D337" s="115" t="str">
        <f>IF(基本情報入力シート!Q372="","",基本情報入力シート!Q372)</f>
        <v/>
      </c>
      <c r="E337" s="115" t="str">
        <f>IF(基本情報入力シート!V372="","",基本情報入力シート!V372)</f>
        <v/>
      </c>
      <c r="F337" s="115" t="str">
        <f>IF(基本情報入力シート!W372="","",基本情報入力シート!W372)</f>
        <v/>
      </c>
      <c r="G337" s="115" t="str">
        <f>IF(基本情報入力シート!Z372="","",基本情報入力シート!Z372)</f>
        <v/>
      </c>
      <c r="H337" s="211" t="str">
        <f>IF(基本情報入力シート!AD372="","",基本情報入力シート!AD372)</f>
        <v/>
      </c>
      <c r="I337" s="330" t="str">
        <f>IF(基本情報入力シート!AE372="","",基本情報入力シート!AE372)</f>
        <v/>
      </c>
      <c r="J337" s="427"/>
      <c r="K337" s="426"/>
      <c r="L337" s="426"/>
      <c r="M337" s="331" t="str">
        <f>IF(G337="", "", VLOOKUP(AF337,【参考】数式用!$AZ$3:$BA$6, 2, FALSE))</f>
        <v/>
      </c>
      <c r="N337" s="332" t="str">
        <f>IF(G337="","",VLOOKUP(G337,【参考】数式用!$A$4:$L$54,MATCH('別紙様式2-3（個表） '!M337,【参考】数式用!$J$3:$L$3,0)+9,FALSE))</f>
        <v/>
      </c>
      <c r="O337" s="429" t="s">
        <v>197</v>
      </c>
      <c r="P337" s="333" t="str">
        <f t="shared" si="41"/>
        <v>未入力あり</v>
      </c>
      <c r="Q337" s="253" t="str">
        <f>IFERROR(IF(P337="未入力あり","",ROUNDDOWN(ROUNDDOWN($H337*$I337,0)*VLOOKUP($G337,【参考】数式用!$A$4:$E$54,3, FALSE),0)),"")</f>
        <v/>
      </c>
      <c r="R337" s="253" t="str">
        <f>IF(AD337="×", 0,IF(P337="未入力あり","",ROUNDDOWN(ROUNDDOWN($H337*$I337,0)*VLOOKUP($G337,【参考】数式用!$A$4:$E$54,4,FALSE),0)))</f>
        <v/>
      </c>
      <c r="S337" s="334" t="str">
        <f>IF(AE337="×", 0,IF(P337="未入力あり","",ROUNDDOWN(ROUNDDOWN($H337*$I337,0)*VLOOKUP($G337,【参考】数式用!$A$4:$E$54,5, FALSE),0)))</f>
        <v/>
      </c>
      <c r="Z337" s="336" t="e">
        <f>IF(#REF!="○", F337, "")</f>
        <v>#REF!</v>
      </c>
      <c r="AA337" s="46" t="e">
        <f>VLOOKUP('別紙様式2-3（個表） '!$G337,【参考】数式用!$P$4:$Q$54,2, FALSE)</f>
        <v>#N/A</v>
      </c>
      <c r="AB337" s="46" t="e">
        <f>VLOOKUP('別紙様式2-3（個表） '!$G337,【参考】数式用!$P$4:$W$54,8, FALSE)</f>
        <v>#N/A</v>
      </c>
      <c r="AC337" s="46" t="e">
        <f>VLOOKUP('別紙様式2-3（個表） '!$G337,【参考】数式用!$P$4:$AD$54,15, FALSE)</f>
        <v>#N/A</v>
      </c>
      <c r="AD337" s="46" t="str">
        <f t="shared" si="36"/>
        <v/>
      </c>
      <c r="AE337" s="46" t="str">
        <f t="shared" si="37"/>
        <v/>
      </c>
      <c r="AF337" s="46" t="str">
        <f t="shared" si="38"/>
        <v/>
      </c>
      <c r="AG337" s="46" t="str">
        <f>IF(G337="", "", VLOOKUP(G337,【参考】数式用!$A$4:$M$54,13,FALSE))</f>
        <v/>
      </c>
      <c r="AH337" s="46" t="str">
        <f t="shared" si="39"/>
        <v>―</v>
      </c>
    </row>
    <row r="338" spans="1:34" ht="45" customHeight="1">
      <c r="A338" s="113">
        <f t="shared" si="40"/>
        <v>324</v>
      </c>
      <c r="B338" s="114" t="str">
        <f>IF(基本情報入力シート!B373="","",基本情報入力シート!B373)</f>
        <v/>
      </c>
      <c r="C338" s="115" t="str">
        <f>IF(基本情報入力シート!L373="","",基本情報入力シート!L373)</f>
        <v/>
      </c>
      <c r="D338" s="115" t="str">
        <f>IF(基本情報入力シート!Q373="","",基本情報入力シート!Q373)</f>
        <v/>
      </c>
      <c r="E338" s="115" t="str">
        <f>IF(基本情報入力シート!V373="","",基本情報入力シート!V373)</f>
        <v/>
      </c>
      <c r="F338" s="115" t="str">
        <f>IF(基本情報入力シート!W373="","",基本情報入力シート!W373)</f>
        <v/>
      </c>
      <c r="G338" s="115" t="str">
        <f>IF(基本情報入力シート!Z373="","",基本情報入力シート!Z373)</f>
        <v/>
      </c>
      <c r="H338" s="211" t="str">
        <f>IF(基本情報入力シート!AD373="","",基本情報入力シート!AD373)</f>
        <v/>
      </c>
      <c r="I338" s="330" t="str">
        <f>IF(基本情報入力シート!AE373="","",基本情報入力シート!AE373)</f>
        <v/>
      </c>
      <c r="J338" s="427"/>
      <c r="K338" s="426"/>
      <c r="L338" s="426"/>
      <c r="M338" s="331" t="str">
        <f>IF(G338="", "", VLOOKUP(AF338,【参考】数式用!$AZ$3:$BA$6, 2, FALSE))</f>
        <v/>
      </c>
      <c r="N338" s="332" t="str">
        <f>IF(G338="","",VLOOKUP(G338,【参考】数式用!$A$4:$L$54,MATCH('別紙様式2-3（個表） '!M338,【参考】数式用!$J$3:$L$3,0)+9,FALSE))</f>
        <v/>
      </c>
      <c r="O338" s="430" t="s">
        <v>197</v>
      </c>
      <c r="P338" s="333" t="str">
        <f t="shared" si="41"/>
        <v>未入力あり</v>
      </c>
      <c r="Q338" s="253" t="str">
        <f>IFERROR(IF(P338="未入力あり","",ROUNDDOWN(ROUNDDOWN($H338*$I338,0)*VLOOKUP($G338,【参考】数式用!$A$4:$E$54,3, FALSE),0)),"")</f>
        <v/>
      </c>
      <c r="R338" s="253" t="str">
        <f>IF(AD338="×", 0,IF(P338="未入力あり","",ROUNDDOWN(ROUNDDOWN($H338*$I338,0)*VLOOKUP($G338,【参考】数式用!$A$4:$E$54,4,FALSE),0)))</f>
        <v/>
      </c>
      <c r="S338" s="334" t="str">
        <f>IF(AE338="×", 0,IF(P338="未入力あり","",ROUNDDOWN(ROUNDDOWN($H338*$I338,0)*VLOOKUP($G338,【参考】数式用!$A$4:$E$54,5, FALSE),0)))</f>
        <v/>
      </c>
      <c r="Z338" s="336" t="e">
        <f>IF(#REF!="○", F338, "")</f>
        <v>#REF!</v>
      </c>
      <c r="AA338" s="46" t="e">
        <f>VLOOKUP('別紙様式2-3（個表） '!$G338,【参考】数式用!$P$4:$Q$54,2, FALSE)</f>
        <v>#N/A</v>
      </c>
      <c r="AB338" s="46" t="e">
        <f>VLOOKUP('別紙様式2-3（個表） '!$G338,【参考】数式用!$P$4:$W$54,8, FALSE)</f>
        <v>#N/A</v>
      </c>
      <c r="AC338" s="46" t="e">
        <f>VLOOKUP('別紙様式2-3（個表） '!$G338,【参考】数式用!$P$4:$AD$54,15, FALSE)</f>
        <v>#N/A</v>
      </c>
      <c r="AD338" s="46" t="str">
        <f t="shared" si="36"/>
        <v/>
      </c>
      <c r="AE338" s="46" t="str">
        <f t="shared" si="37"/>
        <v/>
      </c>
      <c r="AF338" s="46" t="str">
        <f t="shared" si="38"/>
        <v/>
      </c>
      <c r="AG338" s="46" t="str">
        <f>IF(G338="", "", VLOOKUP(G338,【参考】数式用!$A$4:$M$54,13,FALSE))</f>
        <v/>
      </c>
      <c r="AH338" s="46" t="str">
        <f t="shared" si="39"/>
        <v>―</v>
      </c>
    </row>
    <row r="339" spans="1:34" ht="45" customHeight="1">
      <c r="A339" s="113">
        <f t="shared" si="40"/>
        <v>325</v>
      </c>
      <c r="B339" s="114" t="str">
        <f>IF(基本情報入力シート!B374="","",基本情報入力シート!B374)</f>
        <v/>
      </c>
      <c r="C339" s="115" t="str">
        <f>IF(基本情報入力シート!L374="","",基本情報入力シート!L374)</f>
        <v/>
      </c>
      <c r="D339" s="115" t="str">
        <f>IF(基本情報入力シート!Q374="","",基本情報入力シート!Q374)</f>
        <v/>
      </c>
      <c r="E339" s="115" t="str">
        <f>IF(基本情報入力シート!V374="","",基本情報入力シート!V374)</f>
        <v/>
      </c>
      <c r="F339" s="115" t="str">
        <f>IF(基本情報入力シート!W374="","",基本情報入力シート!W374)</f>
        <v/>
      </c>
      <c r="G339" s="115" t="str">
        <f>IF(基本情報入力シート!Z374="","",基本情報入力シート!Z374)</f>
        <v/>
      </c>
      <c r="H339" s="211" t="str">
        <f>IF(基本情報入力シート!AD374="","",基本情報入力シート!AD374)</f>
        <v/>
      </c>
      <c r="I339" s="330" t="str">
        <f>IF(基本情報入力シート!AE374="","",基本情報入力シート!AE374)</f>
        <v/>
      </c>
      <c r="J339" s="427"/>
      <c r="K339" s="426"/>
      <c r="L339" s="426"/>
      <c r="M339" s="331" t="str">
        <f>IF(G339="", "", VLOOKUP(AF339,【参考】数式用!$AZ$3:$BA$6, 2, FALSE))</f>
        <v/>
      </c>
      <c r="N339" s="332" t="str">
        <f>IF(G339="","",VLOOKUP(G339,【参考】数式用!$A$4:$L$54,MATCH('別紙様式2-3（個表） '!M339,【参考】数式用!$J$3:$L$3,0)+9,FALSE))</f>
        <v/>
      </c>
      <c r="O339" s="429" t="s">
        <v>197</v>
      </c>
      <c r="P339" s="333" t="str">
        <f t="shared" si="41"/>
        <v>未入力あり</v>
      </c>
      <c r="Q339" s="253" t="str">
        <f>IFERROR(IF(P339="未入力あり","",ROUNDDOWN(ROUNDDOWN($H339*$I339,0)*VLOOKUP($G339,【参考】数式用!$A$4:$E$54,3, FALSE),0)),"")</f>
        <v/>
      </c>
      <c r="R339" s="253" t="str">
        <f>IF(AD339="×", 0,IF(P339="未入力あり","",ROUNDDOWN(ROUNDDOWN($H339*$I339,0)*VLOOKUP($G339,【参考】数式用!$A$4:$E$54,4,FALSE),0)))</f>
        <v/>
      </c>
      <c r="S339" s="334" t="str">
        <f>IF(AE339="×", 0,IF(P339="未入力あり","",ROUNDDOWN(ROUNDDOWN($H339*$I339,0)*VLOOKUP($G339,【参考】数式用!$A$4:$E$54,5, FALSE),0)))</f>
        <v/>
      </c>
      <c r="Z339" s="336" t="e">
        <f>IF(#REF!="○", F339, "")</f>
        <v>#REF!</v>
      </c>
      <c r="AA339" s="46" t="e">
        <f>VLOOKUP('別紙様式2-3（個表） '!$G339,【参考】数式用!$P$4:$Q$54,2, FALSE)</f>
        <v>#N/A</v>
      </c>
      <c r="AB339" s="46" t="e">
        <f>VLOOKUP('別紙様式2-3（個表） '!$G339,【参考】数式用!$P$4:$W$54,8, FALSE)</f>
        <v>#N/A</v>
      </c>
      <c r="AC339" s="46" t="e">
        <f>VLOOKUP('別紙様式2-3（個表） '!$G339,【参考】数式用!$P$4:$AD$54,15, FALSE)</f>
        <v>#N/A</v>
      </c>
      <c r="AD339" s="46" t="str">
        <f t="shared" si="36"/>
        <v/>
      </c>
      <c r="AE339" s="46" t="str">
        <f t="shared" si="37"/>
        <v/>
      </c>
      <c r="AF339" s="46" t="str">
        <f t="shared" si="38"/>
        <v/>
      </c>
      <c r="AG339" s="46" t="str">
        <f>IF(G339="", "", VLOOKUP(G339,【参考】数式用!$A$4:$M$54,13,FALSE))</f>
        <v/>
      </c>
      <c r="AH339" s="46" t="str">
        <f t="shared" si="39"/>
        <v>―</v>
      </c>
    </row>
    <row r="340" spans="1:34" ht="45" customHeight="1">
      <c r="A340" s="113">
        <f t="shared" si="40"/>
        <v>326</v>
      </c>
      <c r="B340" s="114" t="str">
        <f>IF(基本情報入力シート!B375="","",基本情報入力シート!B375)</f>
        <v/>
      </c>
      <c r="C340" s="115" t="str">
        <f>IF(基本情報入力シート!L375="","",基本情報入力シート!L375)</f>
        <v/>
      </c>
      <c r="D340" s="115" t="str">
        <f>IF(基本情報入力シート!Q375="","",基本情報入力シート!Q375)</f>
        <v/>
      </c>
      <c r="E340" s="115" t="str">
        <f>IF(基本情報入力シート!V375="","",基本情報入力シート!V375)</f>
        <v/>
      </c>
      <c r="F340" s="115" t="str">
        <f>IF(基本情報入力シート!W375="","",基本情報入力シート!W375)</f>
        <v/>
      </c>
      <c r="G340" s="115" t="str">
        <f>IF(基本情報入力シート!Z375="","",基本情報入力シート!Z375)</f>
        <v/>
      </c>
      <c r="H340" s="211" t="str">
        <f>IF(基本情報入力シート!AD375="","",基本情報入力シート!AD375)</f>
        <v/>
      </c>
      <c r="I340" s="330" t="str">
        <f>IF(基本情報入力シート!AE375="","",基本情報入力シート!AE375)</f>
        <v/>
      </c>
      <c r="J340" s="427"/>
      <c r="K340" s="428"/>
      <c r="L340" s="426"/>
      <c r="M340" s="331" t="str">
        <f>IF(G340="", "", VLOOKUP(AF340,【参考】数式用!$AZ$3:$BA$6, 2, FALSE))</f>
        <v/>
      </c>
      <c r="N340" s="332" t="str">
        <f>IF(G340="","",VLOOKUP(G340,【参考】数式用!$A$4:$L$54,MATCH('別紙様式2-3（個表） '!M340,【参考】数式用!$J$3:$L$3,0)+9,FALSE))</f>
        <v/>
      </c>
      <c r="O340" s="430" t="s">
        <v>197</v>
      </c>
      <c r="P340" s="333" t="str">
        <f t="shared" si="41"/>
        <v>未入力あり</v>
      </c>
      <c r="Q340" s="253" t="str">
        <f>IFERROR(IF(P340="未入力あり","",ROUNDDOWN(ROUNDDOWN($H340*$I340,0)*VLOOKUP($G340,【参考】数式用!$A$4:$E$54,3, FALSE),0)),"")</f>
        <v/>
      </c>
      <c r="R340" s="253" t="str">
        <f>IF(AD340="×", 0,IF(P340="未入力あり","",ROUNDDOWN(ROUNDDOWN($H340*$I340,0)*VLOOKUP($G340,【参考】数式用!$A$4:$E$54,4,FALSE),0)))</f>
        <v/>
      </c>
      <c r="S340" s="334" t="str">
        <f>IF(AE340="×", 0,IF(P340="未入力あり","",ROUNDDOWN(ROUNDDOWN($H340*$I340,0)*VLOOKUP($G340,【参考】数式用!$A$4:$E$54,5, FALSE),0)))</f>
        <v/>
      </c>
      <c r="Z340" s="336" t="e">
        <f>IF(#REF!="○", F340, "")</f>
        <v>#REF!</v>
      </c>
      <c r="AA340" s="46" t="e">
        <f>VLOOKUP('別紙様式2-3（個表） '!$G340,【参考】数式用!$P$4:$Q$54,2, FALSE)</f>
        <v>#N/A</v>
      </c>
      <c r="AB340" s="46" t="e">
        <f>VLOOKUP('別紙様式2-3（個表） '!$G340,【参考】数式用!$P$4:$W$54,8, FALSE)</f>
        <v>#N/A</v>
      </c>
      <c r="AC340" s="46" t="e">
        <f>VLOOKUP('別紙様式2-3（個表） '!$G340,【参考】数式用!$P$4:$AD$54,15, FALSE)</f>
        <v>#N/A</v>
      </c>
      <c r="AD340" s="46" t="str">
        <f t="shared" si="36"/>
        <v/>
      </c>
      <c r="AE340" s="46" t="str">
        <f t="shared" si="37"/>
        <v/>
      </c>
      <c r="AF340" s="46" t="str">
        <f t="shared" si="38"/>
        <v/>
      </c>
      <c r="AG340" s="46" t="str">
        <f>IF(G340="", "", VLOOKUP(G340,【参考】数式用!$A$4:$M$54,13,FALSE))</f>
        <v/>
      </c>
      <c r="AH340" s="46" t="str">
        <f t="shared" si="39"/>
        <v>―</v>
      </c>
    </row>
    <row r="341" spans="1:34" ht="45" customHeight="1">
      <c r="A341" s="113">
        <f t="shared" si="40"/>
        <v>327</v>
      </c>
      <c r="B341" s="114" t="str">
        <f>IF(基本情報入力シート!B376="","",基本情報入力シート!B376)</f>
        <v/>
      </c>
      <c r="C341" s="115" t="str">
        <f>IF(基本情報入力シート!L376="","",基本情報入力シート!L376)</f>
        <v/>
      </c>
      <c r="D341" s="115" t="str">
        <f>IF(基本情報入力シート!Q376="","",基本情報入力シート!Q376)</f>
        <v/>
      </c>
      <c r="E341" s="115" t="str">
        <f>IF(基本情報入力シート!V376="","",基本情報入力シート!V376)</f>
        <v/>
      </c>
      <c r="F341" s="115" t="str">
        <f>IF(基本情報入力シート!W376="","",基本情報入力シート!W376)</f>
        <v/>
      </c>
      <c r="G341" s="115" t="str">
        <f>IF(基本情報入力シート!Z376="","",基本情報入力シート!Z376)</f>
        <v/>
      </c>
      <c r="H341" s="211" t="str">
        <f>IF(基本情報入力シート!AD376="","",基本情報入力シート!AD376)</f>
        <v/>
      </c>
      <c r="I341" s="330" t="str">
        <f>IF(基本情報入力シート!AE376="","",基本情報入力シート!AE376)</f>
        <v/>
      </c>
      <c r="J341" s="427"/>
      <c r="K341" s="428"/>
      <c r="L341" s="426"/>
      <c r="M341" s="331" t="str">
        <f>IF(G341="", "", VLOOKUP(AF341,【参考】数式用!$AZ$3:$BA$6, 2, FALSE))</f>
        <v/>
      </c>
      <c r="N341" s="332" t="str">
        <f>IF(G341="","",VLOOKUP(G341,【参考】数式用!$A$4:$L$54,MATCH('別紙様式2-3（個表） '!M341,【参考】数式用!$J$3:$L$3,0)+9,FALSE))</f>
        <v/>
      </c>
      <c r="O341" s="430" t="s">
        <v>197</v>
      </c>
      <c r="P341" s="333" t="str">
        <f t="shared" si="41"/>
        <v>未入力あり</v>
      </c>
      <c r="Q341" s="253" t="str">
        <f>IFERROR(IF(P341="未入力あり","",ROUNDDOWN(ROUNDDOWN($H341*$I341,0)*VLOOKUP($G341,【参考】数式用!$A$4:$E$54,3, FALSE),0)),"")</f>
        <v/>
      </c>
      <c r="R341" s="253" t="str">
        <f>IF(AD341="×", 0,IF(P341="未入力あり","",ROUNDDOWN(ROUNDDOWN($H341*$I341,0)*VLOOKUP($G341,【参考】数式用!$A$4:$E$54,4,FALSE),0)))</f>
        <v/>
      </c>
      <c r="S341" s="334" t="str">
        <f>IF(AE341="×", 0,IF(P341="未入力あり","",ROUNDDOWN(ROUNDDOWN($H341*$I341,0)*VLOOKUP($G341,【参考】数式用!$A$4:$E$54,5, FALSE),0)))</f>
        <v/>
      </c>
      <c r="Z341" s="336" t="e">
        <f>IF(#REF!="○", F341, "")</f>
        <v>#REF!</v>
      </c>
      <c r="AA341" s="46" t="e">
        <f>VLOOKUP('別紙様式2-3（個表） '!$G341,【参考】数式用!$P$4:$Q$54,2, FALSE)</f>
        <v>#N/A</v>
      </c>
      <c r="AB341" s="46" t="e">
        <f>VLOOKUP('別紙様式2-3（個表） '!$G341,【参考】数式用!$P$4:$W$54,8, FALSE)</f>
        <v>#N/A</v>
      </c>
      <c r="AC341" s="46" t="e">
        <f>VLOOKUP('別紙様式2-3（個表） '!$G341,【参考】数式用!$P$4:$AD$54,15, FALSE)</f>
        <v>#N/A</v>
      </c>
      <c r="AD341" s="46" t="str">
        <f t="shared" si="36"/>
        <v/>
      </c>
      <c r="AE341" s="46" t="str">
        <f t="shared" si="37"/>
        <v/>
      </c>
      <c r="AF341" s="46" t="str">
        <f t="shared" si="38"/>
        <v/>
      </c>
      <c r="AG341" s="46" t="str">
        <f>IF(G341="", "", VLOOKUP(G341,【参考】数式用!$A$4:$M$54,13,FALSE))</f>
        <v/>
      </c>
      <c r="AH341" s="46" t="str">
        <f t="shared" si="39"/>
        <v>―</v>
      </c>
    </row>
    <row r="342" spans="1:34" ht="45" customHeight="1">
      <c r="A342" s="113">
        <f t="shared" si="40"/>
        <v>328</v>
      </c>
      <c r="B342" s="114" t="str">
        <f>IF(基本情報入力シート!B377="","",基本情報入力シート!B377)</f>
        <v/>
      </c>
      <c r="C342" s="115" t="str">
        <f>IF(基本情報入力シート!L377="","",基本情報入力シート!L377)</f>
        <v/>
      </c>
      <c r="D342" s="115" t="str">
        <f>IF(基本情報入力シート!Q377="","",基本情報入力シート!Q377)</f>
        <v/>
      </c>
      <c r="E342" s="115" t="str">
        <f>IF(基本情報入力シート!V377="","",基本情報入力シート!V377)</f>
        <v/>
      </c>
      <c r="F342" s="115" t="str">
        <f>IF(基本情報入力シート!W377="","",基本情報入力シート!W377)</f>
        <v/>
      </c>
      <c r="G342" s="115" t="str">
        <f>IF(基本情報入力シート!Z377="","",基本情報入力シート!Z377)</f>
        <v/>
      </c>
      <c r="H342" s="211" t="str">
        <f>IF(基本情報入力シート!AD377="","",基本情報入力シート!AD377)</f>
        <v/>
      </c>
      <c r="I342" s="330" t="str">
        <f>IF(基本情報入力シート!AE377="","",基本情報入力シート!AE377)</f>
        <v/>
      </c>
      <c r="J342" s="427"/>
      <c r="K342" s="426"/>
      <c r="L342" s="426"/>
      <c r="M342" s="331" t="str">
        <f>IF(G342="", "", VLOOKUP(AF342,【参考】数式用!$AZ$3:$BA$6, 2, FALSE))</f>
        <v/>
      </c>
      <c r="N342" s="332" t="str">
        <f>IF(G342="","",VLOOKUP(G342,【参考】数式用!$A$4:$L$54,MATCH('別紙様式2-3（個表） '!M342,【参考】数式用!$J$3:$L$3,0)+9,FALSE))</f>
        <v/>
      </c>
      <c r="O342" s="429" t="s">
        <v>197</v>
      </c>
      <c r="P342" s="333" t="str">
        <f t="shared" si="41"/>
        <v>未入力あり</v>
      </c>
      <c r="Q342" s="253" t="str">
        <f>IFERROR(IF(P342="未入力あり","",ROUNDDOWN(ROUNDDOWN($H342*$I342,0)*VLOOKUP($G342,【参考】数式用!$A$4:$E$54,3, FALSE),0)),"")</f>
        <v/>
      </c>
      <c r="R342" s="253" t="str">
        <f>IF(AD342="×", 0,IF(P342="未入力あり","",ROUNDDOWN(ROUNDDOWN($H342*$I342,0)*VLOOKUP($G342,【参考】数式用!$A$4:$E$54,4,FALSE),0)))</f>
        <v/>
      </c>
      <c r="S342" s="334" t="str">
        <f>IF(AE342="×", 0,IF(P342="未入力あり","",ROUNDDOWN(ROUNDDOWN($H342*$I342,0)*VLOOKUP($G342,【参考】数式用!$A$4:$E$54,5, FALSE),0)))</f>
        <v/>
      </c>
      <c r="Z342" s="336" t="e">
        <f>IF(#REF!="○", F342, "")</f>
        <v>#REF!</v>
      </c>
      <c r="AA342" s="46" t="e">
        <f>VLOOKUP('別紙様式2-3（個表） '!$G342,【参考】数式用!$P$4:$Q$54,2, FALSE)</f>
        <v>#N/A</v>
      </c>
      <c r="AB342" s="46" t="e">
        <f>VLOOKUP('別紙様式2-3（個表） '!$G342,【参考】数式用!$P$4:$W$54,8, FALSE)</f>
        <v>#N/A</v>
      </c>
      <c r="AC342" s="46" t="e">
        <f>VLOOKUP('別紙様式2-3（個表） '!$G342,【参考】数式用!$P$4:$AD$54,15, FALSE)</f>
        <v>#N/A</v>
      </c>
      <c r="AD342" s="46" t="str">
        <f t="shared" si="36"/>
        <v/>
      </c>
      <c r="AE342" s="46" t="str">
        <f t="shared" si="37"/>
        <v/>
      </c>
      <c r="AF342" s="46" t="str">
        <f t="shared" si="38"/>
        <v/>
      </c>
      <c r="AG342" s="46" t="str">
        <f>IF(G342="", "", VLOOKUP(G342,【参考】数式用!$A$4:$M$54,13,FALSE))</f>
        <v/>
      </c>
      <c r="AH342" s="46" t="str">
        <f t="shared" si="39"/>
        <v>―</v>
      </c>
    </row>
    <row r="343" spans="1:34" ht="45" customHeight="1">
      <c r="A343" s="113">
        <f t="shared" si="40"/>
        <v>329</v>
      </c>
      <c r="B343" s="114" t="str">
        <f>IF(基本情報入力シート!B378="","",基本情報入力シート!B378)</f>
        <v/>
      </c>
      <c r="C343" s="115" t="str">
        <f>IF(基本情報入力シート!L378="","",基本情報入力シート!L378)</f>
        <v/>
      </c>
      <c r="D343" s="115" t="str">
        <f>IF(基本情報入力シート!Q378="","",基本情報入力シート!Q378)</f>
        <v/>
      </c>
      <c r="E343" s="115" t="str">
        <f>IF(基本情報入力シート!V378="","",基本情報入力シート!V378)</f>
        <v/>
      </c>
      <c r="F343" s="115" t="str">
        <f>IF(基本情報入力シート!W378="","",基本情報入力シート!W378)</f>
        <v/>
      </c>
      <c r="G343" s="115" t="str">
        <f>IF(基本情報入力シート!Z378="","",基本情報入力シート!Z378)</f>
        <v/>
      </c>
      <c r="H343" s="211" t="str">
        <f>IF(基本情報入力シート!AD378="","",基本情報入力シート!AD378)</f>
        <v/>
      </c>
      <c r="I343" s="330" t="str">
        <f>IF(基本情報入力シート!AE378="","",基本情報入力シート!AE378)</f>
        <v/>
      </c>
      <c r="J343" s="427"/>
      <c r="K343" s="426"/>
      <c r="L343" s="426"/>
      <c r="M343" s="331" t="str">
        <f>IF(G343="", "", VLOOKUP(AF343,【参考】数式用!$AZ$3:$BA$6, 2, FALSE))</f>
        <v/>
      </c>
      <c r="N343" s="332" t="str">
        <f>IF(G343="","",VLOOKUP(G343,【参考】数式用!$A$4:$L$54,MATCH('別紙様式2-3（個表） '!M343,【参考】数式用!$J$3:$L$3,0)+9,FALSE))</f>
        <v/>
      </c>
      <c r="O343" s="430" t="s">
        <v>197</v>
      </c>
      <c r="P343" s="333" t="str">
        <f t="shared" si="41"/>
        <v>未入力あり</v>
      </c>
      <c r="Q343" s="253" t="str">
        <f>IFERROR(IF(P343="未入力あり","",ROUNDDOWN(ROUNDDOWN($H343*$I343,0)*VLOOKUP($G343,【参考】数式用!$A$4:$E$54,3, FALSE),0)),"")</f>
        <v/>
      </c>
      <c r="R343" s="253" t="str">
        <f>IF(AD343="×", 0,IF(P343="未入力あり","",ROUNDDOWN(ROUNDDOWN($H343*$I343,0)*VLOOKUP($G343,【参考】数式用!$A$4:$E$54,4,FALSE),0)))</f>
        <v/>
      </c>
      <c r="S343" s="334" t="str">
        <f>IF(AE343="×", 0,IF(P343="未入力あり","",ROUNDDOWN(ROUNDDOWN($H343*$I343,0)*VLOOKUP($G343,【参考】数式用!$A$4:$E$54,5, FALSE),0)))</f>
        <v/>
      </c>
      <c r="Z343" s="336" t="e">
        <f>IF(#REF!="○", F343, "")</f>
        <v>#REF!</v>
      </c>
      <c r="AA343" s="46" t="e">
        <f>VLOOKUP('別紙様式2-3（個表） '!$G343,【参考】数式用!$P$4:$Q$54,2, FALSE)</f>
        <v>#N/A</v>
      </c>
      <c r="AB343" s="46" t="e">
        <f>VLOOKUP('別紙様式2-3（個表） '!$G343,【参考】数式用!$P$4:$W$54,8, FALSE)</f>
        <v>#N/A</v>
      </c>
      <c r="AC343" s="46" t="e">
        <f>VLOOKUP('別紙様式2-3（個表） '!$G343,【参考】数式用!$P$4:$AD$54,15, FALSE)</f>
        <v>#N/A</v>
      </c>
      <c r="AD343" s="46" t="str">
        <f t="shared" si="36"/>
        <v/>
      </c>
      <c r="AE343" s="46" t="str">
        <f t="shared" si="37"/>
        <v/>
      </c>
      <c r="AF343" s="46" t="str">
        <f t="shared" si="38"/>
        <v/>
      </c>
      <c r="AG343" s="46" t="str">
        <f>IF(G343="", "", VLOOKUP(G343,【参考】数式用!$A$4:$M$54,13,FALSE))</f>
        <v/>
      </c>
      <c r="AH343" s="46" t="str">
        <f t="shared" si="39"/>
        <v>―</v>
      </c>
    </row>
    <row r="344" spans="1:34" ht="45" customHeight="1">
      <c r="A344" s="113">
        <f t="shared" si="40"/>
        <v>330</v>
      </c>
      <c r="B344" s="114" t="str">
        <f>IF(基本情報入力シート!B379="","",基本情報入力シート!B379)</f>
        <v/>
      </c>
      <c r="C344" s="115" t="str">
        <f>IF(基本情報入力シート!L379="","",基本情報入力シート!L379)</f>
        <v/>
      </c>
      <c r="D344" s="115" t="str">
        <f>IF(基本情報入力シート!Q379="","",基本情報入力シート!Q379)</f>
        <v/>
      </c>
      <c r="E344" s="115" t="str">
        <f>IF(基本情報入力シート!V379="","",基本情報入力シート!V379)</f>
        <v/>
      </c>
      <c r="F344" s="115" t="str">
        <f>IF(基本情報入力シート!W379="","",基本情報入力シート!W379)</f>
        <v/>
      </c>
      <c r="G344" s="115" t="str">
        <f>IF(基本情報入力シート!Z379="","",基本情報入力シート!Z379)</f>
        <v/>
      </c>
      <c r="H344" s="211" t="str">
        <f>IF(基本情報入力シート!AD379="","",基本情報入力シート!AD379)</f>
        <v/>
      </c>
      <c r="I344" s="330" t="str">
        <f>IF(基本情報入力シート!AE379="","",基本情報入力シート!AE379)</f>
        <v/>
      </c>
      <c r="J344" s="427"/>
      <c r="K344" s="426"/>
      <c r="L344" s="426"/>
      <c r="M344" s="331" t="str">
        <f>IF(G344="", "", VLOOKUP(AF344,【参考】数式用!$AZ$3:$BA$6, 2, FALSE))</f>
        <v/>
      </c>
      <c r="N344" s="332" t="str">
        <f>IF(G344="","",VLOOKUP(G344,【参考】数式用!$A$4:$L$54,MATCH('別紙様式2-3（個表） '!M344,【参考】数式用!$J$3:$L$3,0)+9,FALSE))</f>
        <v/>
      </c>
      <c r="O344" s="430" t="s">
        <v>197</v>
      </c>
      <c r="P344" s="333" t="str">
        <f t="shared" si="41"/>
        <v>未入力あり</v>
      </c>
      <c r="Q344" s="253" t="str">
        <f>IFERROR(IF(P344="未入力あり","",ROUNDDOWN(ROUNDDOWN($H344*$I344,0)*VLOOKUP($G344,【参考】数式用!$A$4:$E$54,3, FALSE),0)),"")</f>
        <v/>
      </c>
      <c r="R344" s="253" t="str">
        <f>IF(AD344="×", 0,IF(P344="未入力あり","",ROUNDDOWN(ROUNDDOWN($H344*$I344,0)*VLOOKUP($G344,【参考】数式用!$A$4:$E$54,4,FALSE),0)))</f>
        <v/>
      </c>
      <c r="S344" s="334" t="str">
        <f>IF(AE344="×", 0,IF(P344="未入力あり","",ROUNDDOWN(ROUNDDOWN($H344*$I344,0)*VLOOKUP($G344,【参考】数式用!$A$4:$E$54,5, FALSE),0)))</f>
        <v/>
      </c>
      <c r="Z344" s="336" t="e">
        <f>IF(#REF!="○", F344, "")</f>
        <v>#REF!</v>
      </c>
      <c r="AA344" s="46" t="e">
        <f>VLOOKUP('別紙様式2-3（個表） '!$G344,【参考】数式用!$P$4:$Q$54,2, FALSE)</f>
        <v>#N/A</v>
      </c>
      <c r="AB344" s="46" t="e">
        <f>VLOOKUP('別紙様式2-3（個表） '!$G344,【参考】数式用!$P$4:$W$54,8, FALSE)</f>
        <v>#N/A</v>
      </c>
      <c r="AC344" s="46" t="e">
        <f>VLOOKUP('別紙様式2-3（個表） '!$G344,【参考】数式用!$P$4:$AD$54,15, FALSE)</f>
        <v>#N/A</v>
      </c>
      <c r="AD344" s="46" t="str">
        <f t="shared" si="36"/>
        <v/>
      </c>
      <c r="AE344" s="46" t="str">
        <f t="shared" si="37"/>
        <v/>
      </c>
      <c r="AF344" s="46" t="str">
        <f t="shared" si="38"/>
        <v/>
      </c>
      <c r="AG344" s="46" t="str">
        <f>IF(G344="", "", VLOOKUP(G344,【参考】数式用!$A$4:$M$54,13,FALSE))</f>
        <v/>
      </c>
      <c r="AH344" s="46" t="str">
        <f t="shared" si="39"/>
        <v>―</v>
      </c>
    </row>
    <row r="345" spans="1:34" ht="45" customHeight="1">
      <c r="A345" s="113">
        <f t="shared" si="40"/>
        <v>331</v>
      </c>
      <c r="B345" s="114" t="str">
        <f>IF(基本情報入力シート!B380="","",基本情報入力シート!B380)</f>
        <v/>
      </c>
      <c r="C345" s="115" t="str">
        <f>IF(基本情報入力シート!L380="","",基本情報入力シート!L380)</f>
        <v/>
      </c>
      <c r="D345" s="115" t="str">
        <f>IF(基本情報入力シート!Q380="","",基本情報入力シート!Q380)</f>
        <v/>
      </c>
      <c r="E345" s="115" t="str">
        <f>IF(基本情報入力シート!V380="","",基本情報入力シート!V380)</f>
        <v/>
      </c>
      <c r="F345" s="115" t="str">
        <f>IF(基本情報入力シート!W380="","",基本情報入力シート!W380)</f>
        <v/>
      </c>
      <c r="G345" s="115" t="str">
        <f>IF(基本情報入力シート!Z380="","",基本情報入力シート!Z380)</f>
        <v/>
      </c>
      <c r="H345" s="211" t="str">
        <f>IF(基本情報入力シート!AD380="","",基本情報入力シート!AD380)</f>
        <v/>
      </c>
      <c r="I345" s="330" t="str">
        <f>IF(基本情報入力シート!AE380="","",基本情報入力シート!AE380)</f>
        <v/>
      </c>
      <c r="J345" s="427"/>
      <c r="K345" s="426"/>
      <c r="L345" s="426"/>
      <c r="M345" s="331" t="str">
        <f>IF(G345="", "", VLOOKUP(AF345,【参考】数式用!$AZ$3:$BA$6, 2, FALSE))</f>
        <v/>
      </c>
      <c r="N345" s="332" t="str">
        <f>IF(G345="","",VLOOKUP(G345,【参考】数式用!$A$4:$L$54,MATCH('別紙様式2-3（個表） '!M345,【参考】数式用!$J$3:$L$3,0)+9,FALSE))</f>
        <v/>
      </c>
      <c r="O345" s="429" t="s">
        <v>197</v>
      </c>
      <c r="P345" s="333" t="str">
        <f t="shared" si="41"/>
        <v>未入力あり</v>
      </c>
      <c r="Q345" s="253" t="str">
        <f>IFERROR(IF(P345="未入力あり","",ROUNDDOWN(ROUNDDOWN($H345*$I345,0)*VLOOKUP($G345,【参考】数式用!$A$4:$E$54,3, FALSE),0)),"")</f>
        <v/>
      </c>
      <c r="R345" s="253" t="str">
        <f>IF(AD345="×", 0,IF(P345="未入力あり","",ROUNDDOWN(ROUNDDOWN($H345*$I345,0)*VLOOKUP($G345,【参考】数式用!$A$4:$E$54,4,FALSE),0)))</f>
        <v/>
      </c>
      <c r="S345" s="334" t="str">
        <f>IF(AE345="×", 0,IF(P345="未入力あり","",ROUNDDOWN(ROUNDDOWN($H345*$I345,0)*VLOOKUP($G345,【参考】数式用!$A$4:$E$54,5, FALSE),0)))</f>
        <v/>
      </c>
      <c r="Z345" s="336" t="e">
        <f>IF(#REF!="○", F345, "")</f>
        <v>#REF!</v>
      </c>
      <c r="AA345" s="46" t="e">
        <f>VLOOKUP('別紙様式2-3（個表） '!$G345,【参考】数式用!$P$4:$Q$54,2, FALSE)</f>
        <v>#N/A</v>
      </c>
      <c r="AB345" s="46" t="e">
        <f>VLOOKUP('別紙様式2-3（個表） '!$G345,【参考】数式用!$P$4:$W$54,8, FALSE)</f>
        <v>#N/A</v>
      </c>
      <c r="AC345" s="46" t="e">
        <f>VLOOKUP('別紙様式2-3（個表） '!$G345,【参考】数式用!$P$4:$AD$54,15, FALSE)</f>
        <v>#N/A</v>
      </c>
      <c r="AD345" s="46" t="str">
        <f t="shared" si="36"/>
        <v/>
      </c>
      <c r="AE345" s="46" t="str">
        <f t="shared" si="37"/>
        <v/>
      </c>
      <c r="AF345" s="46" t="str">
        <f t="shared" si="38"/>
        <v/>
      </c>
      <c r="AG345" s="46" t="str">
        <f>IF(G345="", "", VLOOKUP(G345,【参考】数式用!$A$4:$M$54,13,FALSE))</f>
        <v/>
      </c>
      <c r="AH345" s="46" t="str">
        <f t="shared" si="39"/>
        <v>―</v>
      </c>
    </row>
    <row r="346" spans="1:34" ht="45" customHeight="1">
      <c r="A346" s="113">
        <f t="shared" si="40"/>
        <v>332</v>
      </c>
      <c r="B346" s="114" t="str">
        <f>IF(基本情報入力シート!B381="","",基本情報入力シート!B381)</f>
        <v/>
      </c>
      <c r="C346" s="115" t="str">
        <f>IF(基本情報入力シート!L381="","",基本情報入力シート!L381)</f>
        <v/>
      </c>
      <c r="D346" s="115" t="str">
        <f>IF(基本情報入力シート!Q381="","",基本情報入力シート!Q381)</f>
        <v/>
      </c>
      <c r="E346" s="115" t="str">
        <f>IF(基本情報入力シート!V381="","",基本情報入力シート!V381)</f>
        <v/>
      </c>
      <c r="F346" s="115" t="str">
        <f>IF(基本情報入力シート!W381="","",基本情報入力シート!W381)</f>
        <v/>
      </c>
      <c r="G346" s="115" t="str">
        <f>IF(基本情報入力シート!Z381="","",基本情報入力シート!Z381)</f>
        <v/>
      </c>
      <c r="H346" s="211" t="str">
        <f>IF(基本情報入力シート!AD381="","",基本情報入力シート!AD381)</f>
        <v/>
      </c>
      <c r="I346" s="330" t="str">
        <f>IF(基本情報入力シート!AE381="","",基本情報入力シート!AE381)</f>
        <v/>
      </c>
      <c r="J346" s="427"/>
      <c r="K346" s="428"/>
      <c r="L346" s="426"/>
      <c r="M346" s="331" t="str">
        <f>IF(G346="", "", VLOOKUP(AF346,【参考】数式用!$AZ$3:$BA$6, 2, FALSE))</f>
        <v/>
      </c>
      <c r="N346" s="332" t="str">
        <f>IF(G346="","",VLOOKUP(G346,【参考】数式用!$A$4:$L$54,MATCH('別紙様式2-3（個表） '!M346,【参考】数式用!$J$3:$L$3,0)+9,FALSE))</f>
        <v/>
      </c>
      <c r="O346" s="430" t="s">
        <v>197</v>
      </c>
      <c r="P346" s="333" t="str">
        <f t="shared" si="41"/>
        <v>未入力あり</v>
      </c>
      <c r="Q346" s="253" t="str">
        <f>IFERROR(IF(P346="未入力あり","",ROUNDDOWN(ROUNDDOWN($H346*$I346,0)*VLOOKUP($G346,【参考】数式用!$A$4:$E$54,3, FALSE),0)),"")</f>
        <v/>
      </c>
      <c r="R346" s="253" t="str">
        <f>IF(AD346="×", 0,IF(P346="未入力あり","",ROUNDDOWN(ROUNDDOWN($H346*$I346,0)*VLOOKUP($G346,【参考】数式用!$A$4:$E$54,4,FALSE),0)))</f>
        <v/>
      </c>
      <c r="S346" s="334" t="str">
        <f>IF(AE346="×", 0,IF(P346="未入力あり","",ROUNDDOWN(ROUNDDOWN($H346*$I346,0)*VLOOKUP($G346,【参考】数式用!$A$4:$E$54,5, FALSE),0)))</f>
        <v/>
      </c>
      <c r="Z346" s="336" t="e">
        <f>IF(#REF!="○", F346, "")</f>
        <v>#REF!</v>
      </c>
      <c r="AA346" s="46" t="e">
        <f>VLOOKUP('別紙様式2-3（個表） '!$G346,【参考】数式用!$P$4:$Q$54,2, FALSE)</f>
        <v>#N/A</v>
      </c>
      <c r="AB346" s="46" t="e">
        <f>VLOOKUP('別紙様式2-3（個表） '!$G346,【参考】数式用!$P$4:$W$54,8, FALSE)</f>
        <v>#N/A</v>
      </c>
      <c r="AC346" s="46" t="e">
        <f>VLOOKUP('別紙様式2-3（個表） '!$G346,【参考】数式用!$P$4:$AD$54,15, FALSE)</f>
        <v>#N/A</v>
      </c>
      <c r="AD346" s="46" t="str">
        <f t="shared" si="36"/>
        <v/>
      </c>
      <c r="AE346" s="46" t="str">
        <f t="shared" si="37"/>
        <v/>
      </c>
      <c r="AF346" s="46" t="str">
        <f t="shared" si="38"/>
        <v/>
      </c>
      <c r="AG346" s="46" t="str">
        <f>IF(G346="", "", VLOOKUP(G346,【参考】数式用!$A$4:$M$54,13,FALSE))</f>
        <v/>
      </c>
      <c r="AH346" s="46" t="str">
        <f t="shared" si="39"/>
        <v>―</v>
      </c>
    </row>
    <row r="347" spans="1:34" ht="45" customHeight="1">
      <c r="A347" s="113">
        <f t="shared" si="40"/>
        <v>333</v>
      </c>
      <c r="B347" s="114" t="str">
        <f>IF(基本情報入力シート!B382="","",基本情報入力シート!B382)</f>
        <v/>
      </c>
      <c r="C347" s="115" t="str">
        <f>IF(基本情報入力シート!L382="","",基本情報入力シート!L382)</f>
        <v/>
      </c>
      <c r="D347" s="115" t="str">
        <f>IF(基本情報入力シート!Q382="","",基本情報入力シート!Q382)</f>
        <v/>
      </c>
      <c r="E347" s="115" t="str">
        <f>IF(基本情報入力シート!V382="","",基本情報入力シート!V382)</f>
        <v/>
      </c>
      <c r="F347" s="115" t="str">
        <f>IF(基本情報入力シート!W382="","",基本情報入力シート!W382)</f>
        <v/>
      </c>
      <c r="G347" s="115" t="str">
        <f>IF(基本情報入力シート!Z382="","",基本情報入力シート!Z382)</f>
        <v/>
      </c>
      <c r="H347" s="211" t="str">
        <f>IF(基本情報入力シート!AD382="","",基本情報入力シート!AD382)</f>
        <v/>
      </c>
      <c r="I347" s="330" t="str">
        <f>IF(基本情報入力シート!AE382="","",基本情報入力シート!AE382)</f>
        <v/>
      </c>
      <c r="J347" s="427"/>
      <c r="K347" s="428"/>
      <c r="L347" s="426"/>
      <c r="M347" s="331" t="str">
        <f>IF(G347="", "", VLOOKUP(AF347,【参考】数式用!$AZ$3:$BA$6, 2, FALSE))</f>
        <v/>
      </c>
      <c r="N347" s="332" t="str">
        <f>IF(G347="","",VLOOKUP(G347,【参考】数式用!$A$4:$L$54,MATCH('別紙様式2-3（個表） '!M347,【参考】数式用!$J$3:$L$3,0)+9,FALSE))</f>
        <v/>
      </c>
      <c r="O347" s="430" t="s">
        <v>197</v>
      </c>
      <c r="P347" s="333" t="str">
        <f t="shared" si="41"/>
        <v>未入力あり</v>
      </c>
      <c r="Q347" s="253" t="str">
        <f>IFERROR(IF(P347="未入力あり","",ROUNDDOWN(ROUNDDOWN($H347*$I347,0)*VLOOKUP($G347,【参考】数式用!$A$4:$E$54,3, FALSE),0)),"")</f>
        <v/>
      </c>
      <c r="R347" s="253" t="str">
        <f>IF(AD347="×", 0,IF(P347="未入力あり","",ROUNDDOWN(ROUNDDOWN($H347*$I347,0)*VLOOKUP($G347,【参考】数式用!$A$4:$E$54,4,FALSE),0)))</f>
        <v/>
      </c>
      <c r="S347" s="334" t="str">
        <f>IF(AE347="×", 0,IF(P347="未入力あり","",ROUNDDOWN(ROUNDDOWN($H347*$I347,0)*VLOOKUP($G347,【参考】数式用!$A$4:$E$54,5, FALSE),0)))</f>
        <v/>
      </c>
      <c r="Z347" s="336" t="e">
        <f>IF(#REF!="○", F347, "")</f>
        <v>#REF!</v>
      </c>
      <c r="AA347" s="46" t="e">
        <f>VLOOKUP('別紙様式2-3（個表） '!$G347,【参考】数式用!$P$4:$Q$54,2, FALSE)</f>
        <v>#N/A</v>
      </c>
      <c r="AB347" s="46" t="e">
        <f>VLOOKUP('別紙様式2-3（個表） '!$G347,【参考】数式用!$P$4:$W$54,8, FALSE)</f>
        <v>#N/A</v>
      </c>
      <c r="AC347" s="46" t="e">
        <f>VLOOKUP('別紙様式2-3（個表） '!$G347,【参考】数式用!$P$4:$AD$54,15, FALSE)</f>
        <v>#N/A</v>
      </c>
      <c r="AD347" s="46" t="str">
        <f t="shared" si="36"/>
        <v/>
      </c>
      <c r="AE347" s="46" t="str">
        <f t="shared" si="37"/>
        <v/>
      </c>
      <c r="AF347" s="46" t="str">
        <f t="shared" si="38"/>
        <v/>
      </c>
      <c r="AG347" s="46" t="str">
        <f>IF(G347="", "", VLOOKUP(G347,【参考】数式用!$A$4:$M$54,13,FALSE))</f>
        <v/>
      </c>
      <c r="AH347" s="46" t="str">
        <f t="shared" si="39"/>
        <v>―</v>
      </c>
    </row>
    <row r="348" spans="1:34" ht="45" customHeight="1">
      <c r="A348" s="113">
        <f t="shared" si="40"/>
        <v>334</v>
      </c>
      <c r="B348" s="114" t="str">
        <f>IF(基本情報入力シート!B383="","",基本情報入力シート!B383)</f>
        <v/>
      </c>
      <c r="C348" s="115" t="str">
        <f>IF(基本情報入力シート!L383="","",基本情報入力シート!L383)</f>
        <v/>
      </c>
      <c r="D348" s="115" t="str">
        <f>IF(基本情報入力シート!Q383="","",基本情報入力シート!Q383)</f>
        <v/>
      </c>
      <c r="E348" s="115" t="str">
        <f>IF(基本情報入力シート!V383="","",基本情報入力シート!V383)</f>
        <v/>
      </c>
      <c r="F348" s="115" t="str">
        <f>IF(基本情報入力シート!W383="","",基本情報入力シート!W383)</f>
        <v/>
      </c>
      <c r="G348" s="115" t="str">
        <f>IF(基本情報入力シート!Z383="","",基本情報入力シート!Z383)</f>
        <v/>
      </c>
      <c r="H348" s="211" t="str">
        <f>IF(基本情報入力シート!AD383="","",基本情報入力シート!AD383)</f>
        <v/>
      </c>
      <c r="I348" s="330" t="str">
        <f>IF(基本情報入力シート!AE383="","",基本情報入力シート!AE383)</f>
        <v/>
      </c>
      <c r="J348" s="427"/>
      <c r="K348" s="426"/>
      <c r="L348" s="426"/>
      <c r="M348" s="331" t="str">
        <f>IF(G348="", "", VLOOKUP(AF348,【参考】数式用!$AZ$3:$BA$6, 2, FALSE))</f>
        <v/>
      </c>
      <c r="N348" s="332" t="str">
        <f>IF(G348="","",VLOOKUP(G348,【参考】数式用!$A$4:$L$54,MATCH('別紙様式2-3（個表） '!M348,【参考】数式用!$J$3:$L$3,0)+9,FALSE))</f>
        <v/>
      </c>
      <c r="O348" s="429" t="s">
        <v>197</v>
      </c>
      <c r="P348" s="333" t="str">
        <f t="shared" si="41"/>
        <v>未入力あり</v>
      </c>
      <c r="Q348" s="253" t="str">
        <f>IFERROR(IF(P348="未入力あり","",ROUNDDOWN(ROUNDDOWN($H348*$I348,0)*VLOOKUP($G348,【参考】数式用!$A$4:$E$54,3, FALSE),0)),"")</f>
        <v/>
      </c>
      <c r="R348" s="253" t="str">
        <f>IF(AD348="×", 0,IF(P348="未入力あり","",ROUNDDOWN(ROUNDDOWN($H348*$I348,0)*VLOOKUP($G348,【参考】数式用!$A$4:$E$54,4,FALSE),0)))</f>
        <v/>
      </c>
      <c r="S348" s="334" t="str">
        <f>IF(AE348="×", 0,IF(P348="未入力あり","",ROUNDDOWN(ROUNDDOWN($H348*$I348,0)*VLOOKUP($G348,【参考】数式用!$A$4:$E$54,5, FALSE),0)))</f>
        <v/>
      </c>
      <c r="Z348" s="336" t="e">
        <f>IF(#REF!="○", F348, "")</f>
        <v>#REF!</v>
      </c>
      <c r="AA348" s="46" t="e">
        <f>VLOOKUP('別紙様式2-3（個表） '!$G348,【参考】数式用!$P$4:$Q$54,2, FALSE)</f>
        <v>#N/A</v>
      </c>
      <c r="AB348" s="46" t="e">
        <f>VLOOKUP('別紙様式2-3（個表） '!$G348,【参考】数式用!$P$4:$W$54,8, FALSE)</f>
        <v>#N/A</v>
      </c>
      <c r="AC348" s="46" t="e">
        <f>VLOOKUP('別紙様式2-3（個表） '!$G348,【参考】数式用!$P$4:$AD$54,15, FALSE)</f>
        <v>#N/A</v>
      </c>
      <c r="AD348" s="46" t="str">
        <f t="shared" si="36"/>
        <v/>
      </c>
      <c r="AE348" s="46" t="str">
        <f t="shared" si="37"/>
        <v/>
      </c>
      <c r="AF348" s="46" t="str">
        <f t="shared" si="38"/>
        <v/>
      </c>
      <c r="AG348" s="46" t="str">
        <f>IF(G348="", "", VLOOKUP(G348,【参考】数式用!$A$4:$M$54,13,FALSE))</f>
        <v/>
      </c>
      <c r="AH348" s="46" t="str">
        <f t="shared" si="39"/>
        <v>―</v>
      </c>
    </row>
    <row r="349" spans="1:34" ht="45" customHeight="1">
      <c r="A349" s="113">
        <f t="shared" si="40"/>
        <v>335</v>
      </c>
      <c r="B349" s="114" t="str">
        <f>IF(基本情報入力シート!B384="","",基本情報入力シート!B384)</f>
        <v/>
      </c>
      <c r="C349" s="115" t="str">
        <f>IF(基本情報入力シート!L384="","",基本情報入力シート!L384)</f>
        <v/>
      </c>
      <c r="D349" s="115" t="str">
        <f>IF(基本情報入力シート!Q384="","",基本情報入力シート!Q384)</f>
        <v/>
      </c>
      <c r="E349" s="115" t="str">
        <f>IF(基本情報入力シート!V384="","",基本情報入力シート!V384)</f>
        <v/>
      </c>
      <c r="F349" s="115" t="str">
        <f>IF(基本情報入力シート!W384="","",基本情報入力シート!W384)</f>
        <v/>
      </c>
      <c r="G349" s="115" t="str">
        <f>IF(基本情報入力シート!Z384="","",基本情報入力シート!Z384)</f>
        <v/>
      </c>
      <c r="H349" s="211" t="str">
        <f>IF(基本情報入力シート!AD384="","",基本情報入力シート!AD384)</f>
        <v/>
      </c>
      <c r="I349" s="330" t="str">
        <f>IF(基本情報入力シート!AE384="","",基本情報入力シート!AE384)</f>
        <v/>
      </c>
      <c r="J349" s="427"/>
      <c r="K349" s="426"/>
      <c r="L349" s="426"/>
      <c r="M349" s="331" t="str">
        <f>IF(G349="", "", VLOOKUP(AF349,【参考】数式用!$AZ$3:$BA$6, 2, FALSE))</f>
        <v/>
      </c>
      <c r="N349" s="332" t="str">
        <f>IF(G349="","",VLOOKUP(G349,【参考】数式用!$A$4:$L$54,MATCH('別紙様式2-3（個表） '!M349,【参考】数式用!$J$3:$L$3,0)+9,FALSE))</f>
        <v/>
      </c>
      <c r="O349" s="430" t="s">
        <v>197</v>
      </c>
      <c r="P349" s="333" t="str">
        <f t="shared" si="41"/>
        <v>未入力あり</v>
      </c>
      <c r="Q349" s="253" t="str">
        <f>IFERROR(IF(P349="未入力あり","",ROUNDDOWN(ROUNDDOWN($H349*$I349,0)*VLOOKUP($G349,【参考】数式用!$A$4:$E$54,3, FALSE),0)),"")</f>
        <v/>
      </c>
      <c r="R349" s="253" t="str">
        <f>IF(AD349="×", 0,IF(P349="未入力あり","",ROUNDDOWN(ROUNDDOWN($H349*$I349,0)*VLOOKUP($G349,【参考】数式用!$A$4:$E$54,4,FALSE),0)))</f>
        <v/>
      </c>
      <c r="S349" s="334" t="str">
        <f>IF(AE349="×", 0,IF(P349="未入力あり","",ROUNDDOWN(ROUNDDOWN($H349*$I349,0)*VLOOKUP($G349,【参考】数式用!$A$4:$E$54,5, FALSE),0)))</f>
        <v/>
      </c>
      <c r="Z349" s="336" t="e">
        <f>IF(#REF!="○", F349, "")</f>
        <v>#REF!</v>
      </c>
      <c r="AA349" s="46" t="e">
        <f>VLOOKUP('別紙様式2-3（個表） '!$G349,【参考】数式用!$P$4:$Q$54,2, FALSE)</f>
        <v>#N/A</v>
      </c>
      <c r="AB349" s="46" t="e">
        <f>VLOOKUP('別紙様式2-3（個表） '!$G349,【参考】数式用!$P$4:$W$54,8, FALSE)</f>
        <v>#N/A</v>
      </c>
      <c r="AC349" s="46" t="e">
        <f>VLOOKUP('別紙様式2-3（個表） '!$G349,【参考】数式用!$P$4:$AD$54,15, FALSE)</f>
        <v>#N/A</v>
      </c>
      <c r="AD349" s="46" t="str">
        <f t="shared" si="36"/>
        <v/>
      </c>
      <c r="AE349" s="46" t="str">
        <f t="shared" si="37"/>
        <v/>
      </c>
      <c r="AF349" s="46" t="str">
        <f t="shared" si="38"/>
        <v/>
      </c>
      <c r="AG349" s="46" t="str">
        <f>IF(G349="", "", VLOOKUP(G349,【参考】数式用!$A$4:$M$54,13,FALSE))</f>
        <v/>
      </c>
      <c r="AH349" s="46" t="str">
        <f t="shared" si="39"/>
        <v>―</v>
      </c>
    </row>
    <row r="350" spans="1:34" ht="45" customHeight="1">
      <c r="A350" s="113">
        <f t="shared" si="40"/>
        <v>336</v>
      </c>
      <c r="B350" s="114" t="str">
        <f>IF(基本情報入力シート!B385="","",基本情報入力シート!B385)</f>
        <v/>
      </c>
      <c r="C350" s="115" t="str">
        <f>IF(基本情報入力シート!L385="","",基本情報入力シート!L385)</f>
        <v/>
      </c>
      <c r="D350" s="115" t="str">
        <f>IF(基本情報入力シート!Q385="","",基本情報入力シート!Q385)</f>
        <v/>
      </c>
      <c r="E350" s="115" t="str">
        <f>IF(基本情報入力シート!V385="","",基本情報入力シート!V385)</f>
        <v/>
      </c>
      <c r="F350" s="115" t="str">
        <f>IF(基本情報入力シート!W385="","",基本情報入力シート!W385)</f>
        <v/>
      </c>
      <c r="G350" s="115" t="str">
        <f>IF(基本情報入力シート!Z385="","",基本情報入力シート!Z385)</f>
        <v/>
      </c>
      <c r="H350" s="211" t="str">
        <f>IF(基本情報入力シート!AD385="","",基本情報入力シート!AD385)</f>
        <v/>
      </c>
      <c r="I350" s="330" t="str">
        <f>IF(基本情報入力シート!AE385="","",基本情報入力シート!AE385)</f>
        <v/>
      </c>
      <c r="J350" s="427"/>
      <c r="K350" s="426"/>
      <c r="L350" s="426"/>
      <c r="M350" s="331" t="str">
        <f>IF(G350="", "", VLOOKUP(AF350,【参考】数式用!$AZ$3:$BA$6, 2, FALSE))</f>
        <v/>
      </c>
      <c r="N350" s="332" t="str">
        <f>IF(G350="","",VLOOKUP(G350,【参考】数式用!$A$4:$L$54,MATCH('別紙様式2-3（個表） '!M350,【参考】数式用!$J$3:$L$3,0)+9,FALSE))</f>
        <v/>
      </c>
      <c r="O350" s="430" t="s">
        <v>197</v>
      </c>
      <c r="P350" s="333" t="str">
        <f t="shared" si="41"/>
        <v>未入力あり</v>
      </c>
      <c r="Q350" s="253" t="str">
        <f>IFERROR(IF(P350="未入力あり","",ROUNDDOWN(ROUNDDOWN($H350*$I350,0)*VLOOKUP($G350,【参考】数式用!$A$4:$E$54,3, FALSE),0)),"")</f>
        <v/>
      </c>
      <c r="R350" s="253" t="str">
        <f>IF(AD350="×", 0,IF(P350="未入力あり","",ROUNDDOWN(ROUNDDOWN($H350*$I350,0)*VLOOKUP($G350,【参考】数式用!$A$4:$E$54,4,FALSE),0)))</f>
        <v/>
      </c>
      <c r="S350" s="334" t="str">
        <f>IF(AE350="×", 0,IF(P350="未入力あり","",ROUNDDOWN(ROUNDDOWN($H350*$I350,0)*VLOOKUP($G350,【参考】数式用!$A$4:$E$54,5, FALSE),0)))</f>
        <v/>
      </c>
      <c r="Z350" s="336" t="e">
        <f>IF(#REF!="○", F350, "")</f>
        <v>#REF!</v>
      </c>
      <c r="AA350" s="46" t="e">
        <f>VLOOKUP('別紙様式2-3（個表） '!$G350,【参考】数式用!$P$4:$Q$54,2, FALSE)</f>
        <v>#N/A</v>
      </c>
      <c r="AB350" s="46" t="e">
        <f>VLOOKUP('別紙様式2-3（個表） '!$G350,【参考】数式用!$P$4:$W$54,8, FALSE)</f>
        <v>#N/A</v>
      </c>
      <c r="AC350" s="46" t="e">
        <f>VLOOKUP('別紙様式2-3（個表） '!$G350,【参考】数式用!$P$4:$AD$54,15, FALSE)</f>
        <v>#N/A</v>
      </c>
      <c r="AD350" s="46" t="str">
        <f t="shared" si="36"/>
        <v/>
      </c>
      <c r="AE350" s="46" t="str">
        <f t="shared" si="37"/>
        <v/>
      </c>
      <c r="AF350" s="46" t="str">
        <f t="shared" si="38"/>
        <v/>
      </c>
      <c r="AG350" s="46" t="str">
        <f>IF(G350="", "", VLOOKUP(G350,【参考】数式用!$A$4:$M$54,13,FALSE))</f>
        <v/>
      </c>
      <c r="AH350" s="46" t="str">
        <f t="shared" si="39"/>
        <v>―</v>
      </c>
    </row>
    <row r="351" spans="1:34" ht="45" customHeight="1">
      <c r="A351" s="113">
        <f t="shared" si="40"/>
        <v>337</v>
      </c>
      <c r="B351" s="114" t="str">
        <f>IF(基本情報入力シート!B386="","",基本情報入力シート!B386)</f>
        <v/>
      </c>
      <c r="C351" s="115" t="str">
        <f>IF(基本情報入力シート!L386="","",基本情報入力シート!L386)</f>
        <v/>
      </c>
      <c r="D351" s="115" t="str">
        <f>IF(基本情報入力シート!Q386="","",基本情報入力シート!Q386)</f>
        <v/>
      </c>
      <c r="E351" s="115" t="str">
        <f>IF(基本情報入力シート!V386="","",基本情報入力シート!V386)</f>
        <v/>
      </c>
      <c r="F351" s="115" t="str">
        <f>IF(基本情報入力シート!W386="","",基本情報入力シート!W386)</f>
        <v/>
      </c>
      <c r="G351" s="115" t="str">
        <f>IF(基本情報入力シート!Z386="","",基本情報入力シート!Z386)</f>
        <v/>
      </c>
      <c r="H351" s="211" t="str">
        <f>IF(基本情報入力シート!AD386="","",基本情報入力シート!AD386)</f>
        <v/>
      </c>
      <c r="I351" s="330" t="str">
        <f>IF(基本情報入力シート!AE386="","",基本情報入力シート!AE386)</f>
        <v/>
      </c>
      <c r="J351" s="427"/>
      <c r="K351" s="426"/>
      <c r="L351" s="426"/>
      <c r="M351" s="331" t="str">
        <f>IF(G351="", "", VLOOKUP(AF351,【参考】数式用!$AZ$3:$BA$6, 2, FALSE))</f>
        <v/>
      </c>
      <c r="N351" s="332" t="str">
        <f>IF(G351="","",VLOOKUP(G351,【参考】数式用!$A$4:$L$54,MATCH('別紙様式2-3（個表） '!M351,【参考】数式用!$J$3:$L$3,0)+9,FALSE))</f>
        <v/>
      </c>
      <c r="O351" s="429" t="s">
        <v>197</v>
      </c>
      <c r="P351" s="333" t="str">
        <f t="shared" si="41"/>
        <v>未入力あり</v>
      </c>
      <c r="Q351" s="253" t="str">
        <f>IFERROR(IF(P351="未入力あり","",ROUNDDOWN(ROUNDDOWN($H351*$I351,0)*VLOOKUP($G351,【参考】数式用!$A$4:$E$54,3, FALSE),0)),"")</f>
        <v/>
      </c>
      <c r="R351" s="253" t="str">
        <f>IF(AD351="×", 0,IF(P351="未入力あり","",ROUNDDOWN(ROUNDDOWN($H351*$I351,0)*VLOOKUP($G351,【参考】数式用!$A$4:$E$54,4,FALSE),0)))</f>
        <v/>
      </c>
      <c r="S351" s="334" t="str">
        <f>IF(AE351="×", 0,IF(P351="未入力あり","",ROUNDDOWN(ROUNDDOWN($H351*$I351,0)*VLOOKUP($G351,【参考】数式用!$A$4:$E$54,5, FALSE),0)))</f>
        <v/>
      </c>
      <c r="Z351" s="336" t="e">
        <f>IF(#REF!="○", F351, "")</f>
        <v>#REF!</v>
      </c>
      <c r="AA351" s="46" t="e">
        <f>VLOOKUP('別紙様式2-3（個表） '!$G351,【参考】数式用!$P$4:$Q$54,2, FALSE)</f>
        <v>#N/A</v>
      </c>
      <c r="AB351" s="46" t="e">
        <f>VLOOKUP('別紙様式2-3（個表） '!$G351,【参考】数式用!$P$4:$W$54,8, FALSE)</f>
        <v>#N/A</v>
      </c>
      <c r="AC351" s="46" t="e">
        <f>VLOOKUP('別紙様式2-3（個表） '!$G351,【参考】数式用!$P$4:$AD$54,15, FALSE)</f>
        <v>#N/A</v>
      </c>
      <c r="AD351" s="46" t="str">
        <f t="shared" si="36"/>
        <v/>
      </c>
      <c r="AE351" s="46" t="str">
        <f t="shared" si="37"/>
        <v/>
      </c>
      <c r="AF351" s="46" t="str">
        <f t="shared" si="38"/>
        <v/>
      </c>
      <c r="AG351" s="46" t="str">
        <f>IF(G351="", "", VLOOKUP(G351,【参考】数式用!$A$4:$M$54,13,FALSE))</f>
        <v/>
      </c>
      <c r="AH351" s="46" t="str">
        <f t="shared" si="39"/>
        <v>―</v>
      </c>
    </row>
    <row r="352" spans="1:34" ht="45" customHeight="1">
      <c r="A352" s="113">
        <f t="shared" si="40"/>
        <v>338</v>
      </c>
      <c r="B352" s="114" t="str">
        <f>IF(基本情報入力シート!B387="","",基本情報入力シート!B387)</f>
        <v/>
      </c>
      <c r="C352" s="115" t="str">
        <f>IF(基本情報入力シート!L387="","",基本情報入力シート!L387)</f>
        <v/>
      </c>
      <c r="D352" s="115" t="str">
        <f>IF(基本情報入力シート!Q387="","",基本情報入力シート!Q387)</f>
        <v/>
      </c>
      <c r="E352" s="115" t="str">
        <f>IF(基本情報入力シート!V387="","",基本情報入力シート!V387)</f>
        <v/>
      </c>
      <c r="F352" s="115" t="str">
        <f>IF(基本情報入力シート!W387="","",基本情報入力シート!W387)</f>
        <v/>
      </c>
      <c r="G352" s="115" t="str">
        <f>IF(基本情報入力シート!Z387="","",基本情報入力シート!Z387)</f>
        <v/>
      </c>
      <c r="H352" s="211" t="str">
        <f>IF(基本情報入力シート!AD387="","",基本情報入力シート!AD387)</f>
        <v/>
      </c>
      <c r="I352" s="330" t="str">
        <f>IF(基本情報入力シート!AE387="","",基本情報入力シート!AE387)</f>
        <v/>
      </c>
      <c r="J352" s="427"/>
      <c r="K352" s="426"/>
      <c r="L352" s="426"/>
      <c r="M352" s="331" t="str">
        <f>IF(G352="", "", VLOOKUP(AF352,【参考】数式用!$AZ$3:$BA$6, 2, FALSE))</f>
        <v/>
      </c>
      <c r="N352" s="332" t="str">
        <f>IF(G352="","",VLOOKUP(G352,【参考】数式用!$A$4:$L$54,MATCH('別紙様式2-3（個表） '!M352,【参考】数式用!$J$3:$L$3,0)+9,FALSE))</f>
        <v/>
      </c>
      <c r="O352" s="430" t="s">
        <v>197</v>
      </c>
      <c r="P352" s="333" t="str">
        <f t="shared" si="41"/>
        <v>未入力あり</v>
      </c>
      <c r="Q352" s="253" t="str">
        <f>IFERROR(IF(P352="未入力あり","",ROUNDDOWN(ROUNDDOWN($H352*$I352,0)*VLOOKUP($G352,【参考】数式用!$A$4:$E$54,3, FALSE),0)),"")</f>
        <v/>
      </c>
      <c r="R352" s="253" t="str">
        <f>IF(AD352="×", 0,IF(P352="未入力あり","",ROUNDDOWN(ROUNDDOWN($H352*$I352,0)*VLOOKUP($G352,【参考】数式用!$A$4:$E$54,4,FALSE),0)))</f>
        <v/>
      </c>
      <c r="S352" s="334" t="str">
        <f>IF(AE352="×", 0,IF(P352="未入力あり","",ROUNDDOWN(ROUNDDOWN($H352*$I352,0)*VLOOKUP($G352,【参考】数式用!$A$4:$E$54,5, FALSE),0)))</f>
        <v/>
      </c>
      <c r="Z352" s="336" t="e">
        <f>IF(#REF!="○", F352, "")</f>
        <v>#REF!</v>
      </c>
      <c r="AA352" s="46" t="e">
        <f>VLOOKUP('別紙様式2-3（個表） '!$G352,【参考】数式用!$P$4:$Q$54,2, FALSE)</f>
        <v>#N/A</v>
      </c>
      <c r="AB352" s="46" t="e">
        <f>VLOOKUP('別紙様式2-3（個表） '!$G352,【参考】数式用!$P$4:$W$54,8, FALSE)</f>
        <v>#N/A</v>
      </c>
      <c r="AC352" s="46" t="e">
        <f>VLOOKUP('別紙様式2-3（個表） '!$G352,【参考】数式用!$P$4:$AD$54,15, FALSE)</f>
        <v>#N/A</v>
      </c>
      <c r="AD352" s="46" t="str">
        <f t="shared" si="36"/>
        <v/>
      </c>
      <c r="AE352" s="46" t="str">
        <f t="shared" si="37"/>
        <v/>
      </c>
      <c r="AF352" s="46" t="str">
        <f t="shared" si="38"/>
        <v/>
      </c>
      <c r="AG352" s="46" t="str">
        <f>IF(G352="", "", VLOOKUP(G352,【参考】数式用!$A$4:$M$54,13,FALSE))</f>
        <v/>
      </c>
      <c r="AH352" s="46" t="str">
        <f t="shared" si="39"/>
        <v>―</v>
      </c>
    </row>
    <row r="353" spans="1:34" ht="45" customHeight="1">
      <c r="A353" s="113">
        <f t="shared" si="40"/>
        <v>339</v>
      </c>
      <c r="B353" s="114" t="str">
        <f>IF(基本情報入力シート!B388="","",基本情報入力シート!B388)</f>
        <v/>
      </c>
      <c r="C353" s="115" t="str">
        <f>IF(基本情報入力シート!L388="","",基本情報入力シート!L388)</f>
        <v/>
      </c>
      <c r="D353" s="115" t="str">
        <f>IF(基本情報入力シート!Q388="","",基本情報入力シート!Q388)</f>
        <v/>
      </c>
      <c r="E353" s="115" t="str">
        <f>IF(基本情報入力シート!V388="","",基本情報入力シート!V388)</f>
        <v/>
      </c>
      <c r="F353" s="115" t="str">
        <f>IF(基本情報入力シート!W388="","",基本情報入力シート!W388)</f>
        <v/>
      </c>
      <c r="G353" s="115" t="str">
        <f>IF(基本情報入力シート!Z388="","",基本情報入力シート!Z388)</f>
        <v/>
      </c>
      <c r="H353" s="211" t="str">
        <f>IF(基本情報入力シート!AD388="","",基本情報入力シート!AD388)</f>
        <v/>
      </c>
      <c r="I353" s="330" t="str">
        <f>IF(基本情報入力シート!AE388="","",基本情報入力シート!AE388)</f>
        <v/>
      </c>
      <c r="J353" s="427"/>
      <c r="K353" s="428"/>
      <c r="L353" s="426"/>
      <c r="M353" s="331" t="str">
        <f>IF(G353="", "", VLOOKUP(AF353,【参考】数式用!$AZ$3:$BA$6, 2, FALSE))</f>
        <v/>
      </c>
      <c r="N353" s="332" t="str">
        <f>IF(G353="","",VLOOKUP(G353,【参考】数式用!$A$4:$L$54,MATCH('別紙様式2-3（個表） '!M353,【参考】数式用!$J$3:$L$3,0)+9,FALSE))</f>
        <v/>
      </c>
      <c r="O353" s="430" t="s">
        <v>197</v>
      </c>
      <c r="P353" s="333" t="str">
        <f t="shared" si="41"/>
        <v>未入力あり</v>
      </c>
      <c r="Q353" s="253" t="str">
        <f>IFERROR(IF(P353="未入力あり","",ROUNDDOWN(ROUNDDOWN($H353*$I353,0)*VLOOKUP($G353,【参考】数式用!$A$4:$E$54,3, FALSE),0)),"")</f>
        <v/>
      </c>
      <c r="R353" s="253" t="str">
        <f>IF(AD353="×", 0,IF(P353="未入力あり","",ROUNDDOWN(ROUNDDOWN($H353*$I353,0)*VLOOKUP($G353,【参考】数式用!$A$4:$E$54,4,FALSE),0)))</f>
        <v/>
      </c>
      <c r="S353" s="334" t="str">
        <f>IF(AE353="×", 0,IF(P353="未入力あり","",ROUNDDOWN(ROUNDDOWN($H353*$I353,0)*VLOOKUP($G353,【参考】数式用!$A$4:$E$54,5, FALSE),0)))</f>
        <v/>
      </c>
      <c r="Z353" s="336" t="e">
        <f>IF(#REF!="○", F353, "")</f>
        <v>#REF!</v>
      </c>
      <c r="AA353" s="46" t="e">
        <f>VLOOKUP('別紙様式2-3（個表） '!$G353,【参考】数式用!$P$4:$Q$54,2, FALSE)</f>
        <v>#N/A</v>
      </c>
      <c r="AB353" s="46" t="e">
        <f>VLOOKUP('別紙様式2-3（個表） '!$G353,【参考】数式用!$P$4:$W$54,8, FALSE)</f>
        <v>#N/A</v>
      </c>
      <c r="AC353" s="46" t="e">
        <f>VLOOKUP('別紙様式2-3（個表） '!$G353,【参考】数式用!$P$4:$AD$54,15, FALSE)</f>
        <v>#N/A</v>
      </c>
      <c r="AD353" s="46" t="str">
        <f t="shared" si="36"/>
        <v/>
      </c>
      <c r="AE353" s="46" t="str">
        <f t="shared" si="37"/>
        <v/>
      </c>
      <c r="AF353" s="46" t="str">
        <f t="shared" si="38"/>
        <v/>
      </c>
      <c r="AG353" s="46" t="str">
        <f>IF(G353="", "", VLOOKUP(G353,【参考】数式用!$A$4:$M$54,13,FALSE))</f>
        <v/>
      </c>
      <c r="AH353" s="46" t="str">
        <f t="shared" si="39"/>
        <v>―</v>
      </c>
    </row>
    <row r="354" spans="1:34" ht="45" customHeight="1">
      <c r="A354" s="113">
        <f t="shared" si="40"/>
        <v>340</v>
      </c>
      <c r="B354" s="114" t="str">
        <f>IF(基本情報入力シート!B389="","",基本情報入力シート!B389)</f>
        <v/>
      </c>
      <c r="C354" s="115" t="str">
        <f>IF(基本情報入力シート!L389="","",基本情報入力シート!L389)</f>
        <v/>
      </c>
      <c r="D354" s="115" t="str">
        <f>IF(基本情報入力シート!Q389="","",基本情報入力シート!Q389)</f>
        <v/>
      </c>
      <c r="E354" s="115" t="str">
        <f>IF(基本情報入力シート!V389="","",基本情報入力シート!V389)</f>
        <v/>
      </c>
      <c r="F354" s="115" t="str">
        <f>IF(基本情報入力シート!W389="","",基本情報入力シート!W389)</f>
        <v/>
      </c>
      <c r="G354" s="115" t="str">
        <f>IF(基本情報入力シート!Z389="","",基本情報入力シート!Z389)</f>
        <v/>
      </c>
      <c r="H354" s="211" t="str">
        <f>IF(基本情報入力シート!AD389="","",基本情報入力シート!AD389)</f>
        <v/>
      </c>
      <c r="I354" s="330" t="str">
        <f>IF(基本情報入力シート!AE389="","",基本情報入力シート!AE389)</f>
        <v/>
      </c>
      <c r="J354" s="427"/>
      <c r="K354" s="428"/>
      <c r="L354" s="426"/>
      <c r="M354" s="331" t="str">
        <f>IF(G354="", "", VLOOKUP(AF354,【参考】数式用!$AZ$3:$BA$6, 2, FALSE))</f>
        <v/>
      </c>
      <c r="N354" s="332" t="str">
        <f>IF(G354="","",VLOOKUP(G354,【参考】数式用!$A$4:$L$54,MATCH('別紙様式2-3（個表） '!M354,【参考】数式用!$J$3:$L$3,0)+9,FALSE))</f>
        <v/>
      </c>
      <c r="O354" s="429" t="s">
        <v>197</v>
      </c>
      <c r="P354" s="333" t="str">
        <f t="shared" si="41"/>
        <v>未入力あり</v>
      </c>
      <c r="Q354" s="253" t="str">
        <f>IFERROR(IF(P354="未入力あり","",ROUNDDOWN(ROUNDDOWN($H354*$I354,0)*VLOOKUP($G354,【参考】数式用!$A$4:$E$54,3, FALSE),0)),"")</f>
        <v/>
      </c>
      <c r="R354" s="253" t="str">
        <f>IF(AD354="×", 0,IF(P354="未入力あり","",ROUNDDOWN(ROUNDDOWN($H354*$I354,0)*VLOOKUP($G354,【参考】数式用!$A$4:$E$54,4,FALSE),0)))</f>
        <v/>
      </c>
      <c r="S354" s="334" t="str">
        <f>IF(AE354="×", 0,IF(P354="未入力あり","",ROUNDDOWN(ROUNDDOWN($H354*$I354,0)*VLOOKUP($G354,【参考】数式用!$A$4:$E$54,5, FALSE),0)))</f>
        <v/>
      </c>
      <c r="Z354" s="336" t="e">
        <f>IF(#REF!="○", F354, "")</f>
        <v>#REF!</v>
      </c>
      <c r="AA354" s="46" t="e">
        <f>VLOOKUP('別紙様式2-3（個表） '!$G354,【参考】数式用!$P$4:$Q$54,2, FALSE)</f>
        <v>#N/A</v>
      </c>
      <c r="AB354" s="46" t="e">
        <f>VLOOKUP('別紙様式2-3（個表） '!$G354,【参考】数式用!$P$4:$W$54,8, FALSE)</f>
        <v>#N/A</v>
      </c>
      <c r="AC354" s="46" t="e">
        <f>VLOOKUP('別紙様式2-3（個表） '!$G354,【参考】数式用!$P$4:$AD$54,15, FALSE)</f>
        <v>#N/A</v>
      </c>
      <c r="AD354" s="46" t="str">
        <f t="shared" si="36"/>
        <v/>
      </c>
      <c r="AE354" s="46" t="str">
        <f t="shared" si="37"/>
        <v/>
      </c>
      <c r="AF354" s="46" t="str">
        <f t="shared" si="38"/>
        <v/>
      </c>
      <c r="AG354" s="46" t="str">
        <f>IF(G354="", "", VLOOKUP(G354,【参考】数式用!$A$4:$M$54,13,FALSE))</f>
        <v/>
      </c>
      <c r="AH354" s="46" t="str">
        <f t="shared" si="39"/>
        <v>―</v>
      </c>
    </row>
    <row r="355" spans="1:34" ht="45" customHeight="1">
      <c r="A355" s="113">
        <f t="shared" si="40"/>
        <v>341</v>
      </c>
      <c r="B355" s="114" t="str">
        <f>IF(基本情報入力シート!B390="","",基本情報入力シート!B390)</f>
        <v/>
      </c>
      <c r="C355" s="115" t="str">
        <f>IF(基本情報入力シート!L390="","",基本情報入力シート!L390)</f>
        <v/>
      </c>
      <c r="D355" s="115" t="str">
        <f>IF(基本情報入力シート!Q390="","",基本情報入力シート!Q390)</f>
        <v/>
      </c>
      <c r="E355" s="115" t="str">
        <f>IF(基本情報入力シート!V390="","",基本情報入力シート!V390)</f>
        <v/>
      </c>
      <c r="F355" s="115" t="str">
        <f>IF(基本情報入力シート!W390="","",基本情報入力シート!W390)</f>
        <v/>
      </c>
      <c r="G355" s="115" t="str">
        <f>IF(基本情報入力シート!Z390="","",基本情報入力シート!Z390)</f>
        <v/>
      </c>
      <c r="H355" s="211" t="str">
        <f>IF(基本情報入力シート!AD390="","",基本情報入力シート!AD390)</f>
        <v/>
      </c>
      <c r="I355" s="330" t="str">
        <f>IF(基本情報入力シート!AE390="","",基本情報入力シート!AE390)</f>
        <v/>
      </c>
      <c r="J355" s="427"/>
      <c r="K355" s="428"/>
      <c r="L355" s="426"/>
      <c r="M355" s="331" t="str">
        <f>IF(G355="", "", VLOOKUP(AF355,【参考】数式用!$AZ$3:$BA$6, 2, FALSE))</f>
        <v/>
      </c>
      <c r="N355" s="332" t="str">
        <f>IF(G355="","",VLOOKUP(G355,【参考】数式用!$A$4:$L$54,MATCH('別紙様式2-3（個表） '!M355,【参考】数式用!$J$3:$L$3,0)+9,FALSE))</f>
        <v/>
      </c>
      <c r="O355" s="430" t="s">
        <v>197</v>
      </c>
      <c r="P355" s="333" t="str">
        <f t="shared" si="41"/>
        <v>未入力あり</v>
      </c>
      <c r="Q355" s="253" t="str">
        <f>IFERROR(IF(P355="未入力あり","",ROUNDDOWN(ROUNDDOWN($H355*$I355,0)*VLOOKUP($G355,【参考】数式用!$A$4:$E$54,3, FALSE),0)),"")</f>
        <v/>
      </c>
      <c r="R355" s="253" t="str">
        <f>IF(AD355="×", 0,IF(P355="未入力あり","",ROUNDDOWN(ROUNDDOWN($H355*$I355,0)*VLOOKUP($G355,【参考】数式用!$A$4:$E$54,4,FALSE),0)))</f>
        <v/>
      </c>
      <c r="S355" s="334" t="str">
        <f>IF(AE355="×", 0,IF(P355="未入力あり","",ROUNDDOWN(ROUNDDOWN($H355*$I355,0)*VLOOKUP($G355,【参考】数式用!$A$4:$E$54,5, FALSE),0)))</f>
        <v/>
      </c>
      <c r="Z355" s="336" t="e">
        <f>IF(#REF!="○", F355, "")</f>
        <v>#REF!</v>
      </c>
      <c r="AA355" s="46" t="e">
        <f>VLOOKUP('別紙様式2-3（個表） '!$G355,【参考】数式用!$P$4:$Q$54,2, FALSE)</f>
        <v>#N/A</v>
      </c>
      <c r="AB355" s="46" t="e">
        <f>VLOOKUP('別紙様式2-3（個表） '!$G355,【参考】数式用!$P$4:$W$54,8, FALSE)</f>
        <v>#N/A</v>
      </c>
      <c r="AC355" s="46" t="e">
        <f>VLOOKUP('別紙様式2-3（個表） '!$G355,【参考】数式用!$P$4:$AD$54,15, FALSE)</f>
        <v>#N/A</v>
      </c>
      <c r="AD355" s="46" t="str">
        <f t="shared" si="36"/>
        <v/>
      </c>
      <c r="AE355" s="46" t="str">
        <f t="shared" si="37"/>
        <v/>
      </c>
      <c r="AF355" s="46" t="str">
        <f t="shared" si="38"/>
        <v/>
      </c>
      <c r="AG355" s="46" t="str">
        <f>IF(G355="", "", VLOOKUP(G355,【参考】数式用!$A$4:$M$54,13,FALSE))</f>
        <v/>
      </c>
      <c r="AH355" s="46" t="str">
        <f t="shared" si="39"/>
        <v>―</v>
      </c>
    </row>
    <row r="356" spans="1:34" ht="45" customHeight="1">
      <c r="A356" s="113">
        <f t="shared" si="40"/>
        <v>342</v>
      </c>
      <c r="B356" s="114" t="str">
        <f>IF(基本情報入力シート!B391="","",基本情報入力シート!B391)</f>
        <v/>
      </c>
      <c r="C356" s="115" t="str">
        <f>IF(基本情報入力シート!L391="","",基本情報入力シート!L391)</f>
        <v/>
      </c>
      <c r="D356" s="115" t="str">
        <f>IF(基本情報入力シート!Q391="","",基本情報入力シート!Q391)</f>
        <v/>
      </c>
      <c r="E356" s="115" t="str">
        <f>IF(基本情報入力シート!V391="","",基本情報入力シート!V391)</f>
        <v/>
      </c>
      <c r="F356" s="115" t="str">
        <f>IF(基本情報入力シート!W391="","",基本情報入力シート!W391)</f>
        <v/>
      </c>
      <c r="G356" s="115" t="str">
        <f>IF(基本情報入力シート!Z391="","",基本情報入力シート!Z391)</f>
        <v/>
      </c>
      <c r="H356" s="211" t="str">
        <f>IF(基本情報入力シート!AD391="","",基本情報入力シート!AD391)</f>
        <v/>
      </c>
      <c r="I356" s="330" t="str">
        <f>IF(基本情報入力シート!AE391="","",基本情報入力シート!AE391)</f>
        <v/>
      </c>
      <c r="J356" s="427"/>
      <c r="K356" s="428"/>
      <c r="L356" s="428"/>
      <c r="M356" s="331" t="str">
        <f>IF(G356="", "", VLOOKUP(AF356,【参考】数式用!$AZ$3:$BA$6, 2, FALSE))</f>
        <v/>
      </c>
      <c r="N356" s="332" t="str">
        <f>IF(G356="","",VLOOKUP(G356,【参考】数式用!$A$4:$L$54,MATCH('別紙様式2-3（個表） '!M356,【参考】数式用!$J$3:$L$3,0)+9,FALSE))</f>
        <v/>
      </c>
      <c r="O356" s="430" t="s">
        <v>197</v>
      </c>
      <c r="P356" s="333" t="str">
        <f t="shared" si="41"/>
        <v>未入力あり</v>
      </c>
      <c r="Q356" s="253" t="str">
        <f>IFERROR(IF(P356="未入力あり","",ROUNDDOWN(ROUNDDOWN($H356*$I356,0)*VLOOKUP($G356,【参考】数式用!$A$4:$E$54,3, FALSE),0)),"")</f>
        <v/>
      </c>
      <c r="R356" s="253" t="str">
        <f>IF(AD356="×", 0,IF(P356="未入力あり","",ROUNDDOWN(ROUNDDOWN($H356*$I356,0)*VLOOKUP($G356,【参考】数式用!$A$4:$E$54,4,FALSE),0)))</f>
        <v/>
      </c>
      <c r="S356" s="334" t="str">
        <f>IF(AE356="×", 0,IF(P356="未入力あり","",ROUNDDOWN(ROUNDDOWN($H356*$I356,0)*VLOOKUP($G356,【参考】数式用!$A$4:$E$54,5, FALSE),0)))</f>
        <v/>
      </c>
      <c r="Z356" s="336" t="e">
        <f>IF(#REF!="○", F356, "")</f>
        <v>#REF!</v>
      </c>
      <c r="AA356" s="46" t="e">
        <f>VLOOKUP('別紙様式2-3（個表） '!$G356,【参考】数式用!$P$4:$Q$54,2, FALSE)</f>
        <v>#N/A</v>
      </c>
      <c r="AB356" s="46" t="e">
        <f>VLOOKUP('別紙様式2-3（個表） '!$G356,【参考】数式用!$P$4:$W$54,8, FALSE)</f>
        <v>#N/A</v>
      </c>
      <c r="AC356" s="46" t="e">
        <f>VLOOKUP('別紙様式2-3（個表） '!$G356,【参考】数式用!$P$4:$AD$54,15, FALSE)</f>
        <v>#N/A</v>
      </c>
      <c r="AD356" s="46" t="str">
        <f t="shared" si="36"/>
        <v/>
      </c>
      <c r="AE356" s="46" t="str">
        <f t="shared" si="37"/>
        <v/>
      </c>
      <c r="AF356" s="46" t="str">
        <f t="shared" si="38"/>
        <v/>
      </c>
      <c r="AG356" s="46" t="str">
        <f>IF(G356="", "", VLOOKUP(G356,【参考】数式用!$A$4:$M$54,13,FALSE))</f>
        <v/>
      </c>
      <c r="AH356" s="46" t="str">
        <f t="shared" si="39"/>
        <v>―</v>
      </c>
    </row>
    <row r="357" spans="1:34" ht="45" customHeight="1">
      <c r="A357" s="113">
        <f t="shared" si="40"/>
        <v>343</v>
      </c>
      <c r="B357" s="114" t="str">
        <f>IF(基本情報入力シート!B392="","",基本情報入力シート!B392)</f>
        <v/>
      </c>
      <c r="C357" s="115" t="str">
        <f>IF(基本情報入力シート!L392="","",基本情報入力シート!L392)</f>
        <v/>
      </c>
      <c r="D357" s="115" t="str">
        <f>IF(基本情報入力シート!Q392="","",基本情報入力シート!Q392)</f>
        <v/>
      </c>
      <c r="E357" s="115" t="str">
        <f>IF(基本情報入力シート!V392="","",基本情報入力シート!V392)</f>
        <v/>
      </c>
      <c r="F357" s="115" t="str">
        <f>IF(基本情報入力シート!W392="","",基本情報入力シート!W392)</f>
        <v/>
      </c>
      <c r="G357" s="115" t="str">
        <f>IF(基本情報入力シート!Z392="","",基本情報入力シート!Z392)</f>
        <v/>
      </c>
      <c r="H357" s="211" t="str">
        <f>IF(基本情報入力シート!AD392="","",基本情報入力シート!AD392)</f>
        <v/>
      </c>
      <c r="I357" s="330" t="str">
        <f>IF(基本情報入力シート!AE392="","",基本情報入力シート!AE392)</f>
        <v/>
      </c>
      <c r="J357" s="427"/>
      <c r="K357" s="428"/>
      <c r="L357" s="428"/>
      <c r="M357" s="331" t="str">
        <f>IF(G357="", "", VLOOKUP(AF357,【参考】数式用!$AZ$3:$BA$6, 2, FALSE))</f>
        <v/>
      </c>
      <c r="N357" s="332" t="str">
        <f>IF(G357="","",VLOOKUP(G357,【参考】数式用!$A$4:$L$54,MATCH('別紙様式2-3（個表） '!M357,【参考】数式用!$J$3:$L$3,0)+9,FALSE))</f>
        <v/>
      </c>
      <c r="O357" s="429" t="s">
        <v>197</v>
      </c>
      <c r="P357" s="333" t="str">
        <f t="shared" si="41"/>
        <v>未入力あり</v>
      </c>
      <c r="Q357" s="253" t="str">
        <f>IFERROR(IF(P357="未入力あり","",ROUNDDOWN(ROUNDDOWN($H357*$I357,0)*VLOOKUP($G357,【参考】数式用!$A$4:$E$54,3, FALSE),0)),"")</f>
        <v/>
      </c>
      <c r="R357" s="253" t="str">
        <f>IF(AD357="×", 0,IF(P357="未入力あり","",ROUNDDOWN(ROUNDDOWN($H357*$I357,0)*VLOOKUP($G357,【参考】数式用!$A$4:$E$54,4,FALSE),0)))</f>
        <v/>
      </c>
      <c r="S357" s="334" t="str">
        <f>IF(AE357="×", 0,IF(P357="未入力あり","",ROUNDDOWN(ROUNDDOWN($H357*$I357,0)*VLOOKUP($G357,【参考】数式用!$A$4:$E$54,5, FALSE),0)))</f>
        <v/>
      </c>
      <c r="Z357" s="336" t="e">
        <f>IF(#REF!="○", F357, "")</f>
        <v>#REF!</v>
      </c>
      <c r="AA357" s="46" t="e">
        <f>VLOOKUP('別紙様式2-3（個表） '!$G357,【参考】数式用!$P$4:$Q$54,2, FALSE)</f>
        <v>#N/A</v>
      </c>
      <c r="AB357" s="46" t="e">
        <f>VLOOKUP('別紙様式2-3（個表） '!$G357,【参考】数式用!$P$4:$W$54,8, FALSE)</f>
        <v>#N/A</v>
      </c>
      <c r="AC357" s="46" t="e">
        <f>VLOOKUP('別紙様式2-3（個表） '!$G357,【参考】数式用!$P$4:$AD$54,15, FALSE)</f>
        <v>#N/A</v>
      </c>
      <c r="AD357" s="46" t="str">
        <f t="shared" si="36"/>
        <v/>
      </c>
      <c r="AE357" s="46" t="str">
        <f t="shared" si="37"/>
        <v/>
      </c>
      <c r="AF357" s="46" t="str">
        <f t="shared" si="38"/>
        <v/>
      </c>
      <c r="AG357" s="46" t="str">
        <f>IF(G357="", "", VLOOKUP(G357,【参考】数式用!$A$4:$M$54,13,FALSE))</f>
        <v/>
      </c>
      <c r="AH357" s="46" t="str">
        <f t="shared" si="39"/>
        <v>―</v>
      </c>
    </row>
    <row r="358" spans="1:34" ht="45" customHeight="1">
      <c r="A358" s="113">
        <f t="shared" si="40"/>
        <v>344</v>
      </c>
      <c r="B358" s="114" t="str">
        <f>IF(基本情報入力シート!B393="","",基本情報入力シート!B393)</f>
        <v/>
      </c>
      <c r="C358" s="115" t="str">
        <f>IF(基本情報入力シート!L393="","",基本情報入力シート!L393)</f>
        <v/>
      </c>
      <c r="D358" s="115" t="str">
        <f>IF(基本情報入力シート!Q393="","",基本情報入力シート!Q393)</f>
        <v/>
      </c>
      <c r="E358" s="115" t="str">
        <f>IF(基本情報入力シート!V393="","",基本情報入力シート!V393)</f>
        <v/>
      </c>
      <c r="F358" s="115" t="str">
        <f>IF(基本情報入力シート!W393="","",基本情報入力シート!W393)</f>
        <v/>
      </c>
      <c r="G358" s="115" t="str">
        <f>IF(基本情報入力シート!Z393="","",基本情報入力シート!Z393)</f>
        <v/>
      </c>
      <c r="H358" s="211" t="str">
        <f>IF(基本情報入力シート!AD393="","",基本情報入力シート!AD393)</f>
        <v/>
      </c>
      <c r="I358" s="330" t="str">
        <f>IF(基本情報入力シート!AE393="","",基本情報入力シート!AE393)</f>
        <v/>
      </c>
      <c r="J358" s="427"/>
      <c r="K358" s="428"/>
      <c r="L358" s="428"/>
      <c r="M358" s="331" t="str">
        <f>IF(G358="", "", VLOOKUP(AF358,【参考】数式用!$AZ$3:$BA$6, 2, FALSE))</f>
        <v/>
      </c>
      <c r="N358" s="332" t="str">
        <f>IF(G358="","",VLOOKUP(G358,【参考】数式用!$A$4:$L$54,MATCH('別紙様式2-3（個表） '!M358,【参考】数式用!$J$3:$L$3,0)+9,FALSE))</f>
        <v/>
      </c>
      <c r="O358" s="430" t="s">
        <v>197</v>
      </c>
      <c r="P358" s="333" t="str">
        <f t="shared" si="41"/>
        <v>未入力あり</v>
      </c>
      <c r="Q358" s="253" t="str">
        <f>IFERROR(IF(P358="未入力あり","",ROUNDDOWN(ROUNDDOWN($H358*$I358,0)*VLOOKUP($G358,【参考】数式用!$A$4:$E$54,3, FALSE),0)),"")</f>
        <v/>
      </c>
      <c r="R358" s="253" t="str">
        <f>IF(AD358="×", 0,IF(P358="未入力あり","",ROUNDDOWN(ROUNDDOWN($H358*$I358,0)*VLOOKUP($G358,【参考】数式用!$A$4:$E$54,4,FALSE),0)))</f>
        <v/>
      </c>
      <c r="S358" s="334" t="str">
        <f>IF(AE358="×", 0,IF(P358="未入力あり","",ROUNDDOWN(ROUNDDOWN($H358*$I358,0)*VLOOKUP($G358,【参考】数式用!$A$4:$E$54,5, FALSE),0)))</f>
        <v/>
      </c>
      <c r="Z358" s="336" t="e">
        <f>IF(#REF!="○", F358, "")</f>
        <v>#REF!</v>
      </c>
      <c r="AA358" s="46" t="e">
        <f>VLOOKUP('別紙様式2-3（個表） '!$G358,【参考】数式用!$P$4:$Q$54,2, FALSE)</f>
        <v>#N/A</v>
      </c>
      <c r="AB358" s="46" t="e">
        <f>VLOOKUP('別紙様式2-3（個表） '!$G358,【参考】数式用!$P$4:$W$54,8, FALSE)</f>
        <v>#N/A</v>
      </c>
      <c r="AC358" s="46" t="e">
        <f>VLOOKUP('別紙様式2-3（個表） '!$G358,【参考】数式用!$P$4:$AD$54,15, FALSE)</f>
        <v>#N/A</v>
      </c>
      <c r="AD358" s="46" t="str">
        <f t="shared" si="36"/>
        <v/>
      </c>
      <c r="AE358" s="46" t="str">
        <f t="shared" si="37"/>
        <v/>
      </c>
      <c r="AF358" s="46" t="str">
        <f t="shared" si="38"/>
        <v/>
      </c>
      <c r="AG358" s="46" t="str">
        <f>IF(G358="", "", VLOOKUP(G358,【参考】数式用!$A$4:$M$54,13,FALSE))</f>
        <v/>
      </c>
      <c r="AH358" s="46" t="str">
        <f t="shared" si="39"/>
        <v>―</v>
      </c>
    </row>
    <row r="359" spans="1:34" ht="45" customHeight="1">
      <c r="A359" s="113">
        <f t="shared" si="40"/>
        <v>345</v>
      </c>
      <c r="B359" s="114" t="str">
        <f>IF(基本情報入力シート!B394="","",基本情報入力シート!B394)</f>
        <v/>
      </c>
      <c r="C359" s="115" t="str">
        <f>IF(基本情報入力シート!L394="","",基本情報入力シート!L394)</f>
        <v/>
      </c>
      <c r="D359" s="115" t="str">
        <f>IF(基本情報入力シート!Q394="","",基本情報入力シート!Q394)</f>
        <v/>
      </c>
      <c r="E359" s="115" t="str">
        <f>IF(基本情報入力シート!V394="","",基本情報入力シート!V394)</f>
        <v/>
      </c>
      <c r="F359" s="115" t="str">
        <f>IF(基本情報入力シート!W394="","",基本情報入力シート!W394)</f>
        <v/>
      </c>
      <c r="G359" s="115" t="str">
        <f>IF(基本情報入力シート!Z394="","",基本情報入力シート!Z394)</f>
        <v/>
      </c>
      <c r="H359" s="211" t="str">
        <f>IF(基本情報入力シート!AD394="","",基本情報入力シート!AD394)</f>
        <v/>
      </c>
      <c r="I359" s="330" t="str">
        <f>IF(基本情報入力シート!AE394="","",基本情報入力シート!AE394)</f>
        <v/>
      </c>
      <c r="J359" s="427"/>
      <c r="K359" s="428"/>
      <c r="L359" s="428"/>
      <c r="M359" s="331" t="str">
        <f>IF(G359="", "", VLOOKUP(AF359,【参考】数式用!$AZ$3:$BA$6, 2, FALSE))</f>
        <v/>
      </c>
      <c r="N359" s="332" t="str">
        <f>IF(G359="","",VLOOKUP(G359,【参考】数式用!$A$4:$L$54,MATCH('別紙様式2-3（個表） '!M359,【参考】数式用!$J$3:$L$3,0)+9,FALSE))</f>
        <v/>
      </c>
      <c r="O359" s="430" t="s">
        <v>197</v>
      </c>
      <c r="P359" s="333" t="str">
        <f t="shared" si="41"/>
        <v>未入力あり</v>
      </c>
      <c r="Q359" s="253" t="str">
        <f>IFERROR(IF(P359="未入力あり","",ROUNDDOWN(ROUNDDOWN($H359*$I359,0)*VLOOKUP($G359,【参考】数式用!$A$4:$E$54,3, FALSE),0)),"")</f>
        <v/>
      </c>
      <c r="R359" s="253" t="str">
        <f>IF(AD359="×", 0,IF(P359="未入力あり","",ROUNDDOWN(ROUNDDOWN($H359*$I359,0)*VLOOKUP($G359,【参考】数式用!$A$4:$E$54,4,FALSE),0)))</f>
        <v/>
      </c>
      <c r="S359" s="334" t="str">
        <f>IF(AE359="×", 0,IF(P359="未入力あり","",ROUNDDOWN(ROUNDDOWN($H359*$I359,0)*VLOOKUP($G359,【参考】数式用!$A$4:$E$54,5, FALSE),0)))</f>
        <v/>
      </c>
      <c r="Z359" s="336" t="e">
        <f>IF(#REF!="○", F359, "")</f>
        <v>#REF!</v>
      </c>
      <c r="AA359" s="46" t="e">
        <f>VLOOKUP('別紙様式2-3（個表） '!$G359,【参考】数式用!$P$4:$Q$54,2, FALSE)</f>
        <v>#N/A</v>
      </c>
      <c r="AB359" s="46" t="e">
        <f>VLOOKUP('別紙様式2-3（個表） '!$G359,【参考】数式用!$P$4:$W$54,8, FALSE)</f>
        <v>#N/A</v>
      </c>
      <c r="AC359" s="46" t="e">
        <f>VLOOKUP('別紙様式2-3（個表） '!$G359,【参考】数式用!$P$4:$AD$54,15, FALSE)</f>
        <v>#N/A</v>
      </c>
      <c r="AD359" s="46" t="str">
        <f t="shared" si="36"/>
        <v/>
      </c>
      <c r="AE359" s="46" t="str">
        <f t="shared" si="37"/>
        <v/>
      </c>
      <c r="AF359" s="46" t="str">
        <f t="shared" si="38"/>
        <v/>
      </c>
      <c r="AG359" s="46" t="str">
        <f>IF(G359="", "", VLOOKUP(G359,【参考】数式用!$A$4:$M$54,13,FALSE))</f>
        <v/>
      </c>
      <c r="AH359" s="46" t="str">
        <f t="shared" si="39"/>
        <v>―</v>
      </c>
    </row>
    <row r="360" spans="1:34" ht="45" customHeight="1">
      <c r="A360" s="113">
        <f t="shared" si="40"/>
        <v>346</v>
      </c>
      <c r="B360" s="114" t="str">
        <f>IF(基本情報入力シート!B395="","",基本情報入力シート!B395)</f>
        <v/>
      </c>
      <c r="C360" s="115" t="str">
        <f>IF(基本情報入力シート!L395="","",基本情報入力シート!L395)</f>
        <v/>
      </c>
      <c r="D360" s="115" t="str">
        <f>IF(基本情報入力シート!Q395="","",基本情報入力シート!Q395)</f>
        <v/>
      </c>
      <c r="E360" s="115" t="str">
        <f>IF(基本情報入力シート!V395="","",基本情報入力シート!V395)</f>
        <v/>
      </c>
      <c r="F360" s="115" t="str">
        <f>IF(基本情報入力シート!W395="","",基本情報入力シート!W395)</f>
        <v/>
      </c>
      <c r="G360" s="115" t="str">
        <f>IF(基本情報入力シート!Z395="","",基本情報入力シート!Z395)</f>
        <v/>
      </c>
      <c r="H360" s="211" t="str">
        <f>IF(基本情報入力シート!AD395="","",基本情報入力シート!AD395)</f>
        <v/>
      </c>
      <c r="I360" s="330" t="str">
        <f>IF(基本情報入力シート!AE395="","",基本情報入力シート!AE395)</f>
        <v/>
      </c>
      <c r="J360" s="427"/>
      <c r="K360" s="428"/>
      <c r="L360" s="428"/>
      <c r="M360" s="331" t="str">
        <f>IF(G360="", "", VLOOKUP(AF360,【参考】数式用!$AZ$3:$BA$6, 2, FALSE))</f>
        <v/>
      </c>
      <c r="N360" s="332" t="str">
        <f>IF(G360="","",VLOOKUP(G360,【参考】数式用!$A$4:$L$54,MATCH('別紙様式2-3（個表） '!M360,【参考】数式用!$J$3:$L$3,0)+9,FALSE))</f>
        <v/>
      </c>
      <c r="O360" s="429" t="s">
        <v>197</v>
      </c>
      <c r="P360" s="333" t="str">
        <f t="shared" si="41"/>
        <v>未入力あり</v>
      </c>
      <c r="Q360" s="253" t="str">
        <f>IFERROR(IF(P360="未入力あり","",ROUNDDOWN(ROUNDDOWN($H360*$I360,0)*VLOOKUP($G360,【参考】数式用!$A$4:$E$54,3, FALSE),0)),"")</f>
        <v/>
      </c>
      <c r="R360" s="253" t="str">
        <f>IF(AD360="×", 0,IF(P360="未入力あり","",ROUNDDOWN(ROUNDDOWN($H360*$I360,0)*VLOOKUP($G360,【参考】数式用!$A$4:$E$54,4,FALSE),0)))</f>
        <v/>
      </c>
      <c r="S360" s="334" t="str">
        <f>IF(AE360="×", 0,IF(P360="未入力あり","",ROUNDDOWN(ROUNDDOWN($H360*$I360,0)*VLOOKUP($G360,【参考】数式用!$A$4:$E$54,5, FALSE),0)))</f>
        <v/>
      </c>
      <c r="Z360" s="336" t="e">
        <f>IF(#REF!="○", F360, "")</f>
        <v>#REF!</v>
      </c>
      <c r="AA360" s="46" t="e">
        <f>VLOOKUP('別紙様式2-3（個表） '!$G360,【参考】数式用!$P$4:$Q$54,2, FALSE)</f>
        <v>#N/A</v>
      </c>
      <c r="AB360" s="46" t="e">
        <f>VLOOKUP('別紙様式2-3（個表） '!$G360,【参考】数式用!$P$4:$W$54,8, FALSE)</f>
        <v>#N/A</v>
      </c>
      <c r="AC360" s="46" t="e">
        <f>VLOOKUP('別紙様式2-3（個表） '!$G360,【参考】数式用!$P$4:$AD$54,15, FALSE)</f>
        <v>#N/A</v>
      </c>
      <c r="AD360" s="46" t="str">
        <f t="shared" si="36"/>
        <v/>
      </c>
      <c r="AE360" s="46" t="str">
        <f t="shared" si="37"/>
        <v/>
      </c>
      <c r="AF360" s="46" t="str">
        <f t="shared" si="38"/>
        <v/>
      </c>
      <c r="AG360" s="46" t="str">
        <f>IF(G360="", "", VLOOKUP(G360,【参考】数式用!$A$4:$M$54,13,FALSE))</f>
        <v/>
      </c>
      <c r="AH360" s="46" t="str">
        <f t="shared" si="39"/>
        <v>―</v>
      </c>
    </row>
    <row r="361" spans="1:34" ht="45" customHeight="1">
      <c r="A361" s="113">
        <f t="shared" si="40"/>
        <v>347</v>
      </c>
      <c r="B361" s="114" t="str">
        <f>IF(基本情報入力シート!B396="","",基本情報入力シート!B396)</f>
        <v/>
      </c>
      <c r="C361" s="115" t="str">
        <f>IF(基本情報入力シート!L396="","",基本情報入力シート!L396)</f>
        <v/>
      </c>
      <c r="D361" s="115" t="str">
        <f>IF(基本情報入力シート!Q396="","",基本情報入力シート!Q396)</f>
        <v/>
      </c>
      <c r="E361" s="115" t="str">
        <f>IF(基本情報入力シート!V396="","",基本情報入力シート!V396)</f>
        <v/>
      </c>
      <c r="F361" s="115" t="str">
        <f>IF(基本情報入力シート!W396="","",基本情報入力シート!W396)</f>
        <v/>
      </c>
      <c r="G361" s="115" t="str">
        <f>IF(基本情報入力シート!Z396="","",基本情報入力シート!Z396)</f>
        <v/>
      </c>
      <c r="H361" s="211" t="str">
        <f>IF(基本情報入力シート!AD396="","",基本情報入力シート!AD396)</f>
        <v/>
      </c>
      <c r="I361" s="330" t="str">
        <f>IF(基本情報入力シート!AE396="","",基本情報入力シート!AE396)</f>
        <v/>
      </c>
      <c r="J361" s="427"/>
      <c r="K361" s="428"/>
      <c r="L361" s="428"/>
      <c r="M361" s="331" t="str">
        <f>IF(G361="", "", VLOOKUP(AF361,【参考】数式用!$AZ$3:$BA$6, 2, FALSE))</f>
        <v/>
      </c>
      <c r="N361" s="332" t="str">
        <f>IF(G361="","",VLOOKUP(G361,【参考】数式用!$A$4:$L$54,MATCH('別紙様式2-3（個表） '!M361,【参考】数式用!$J$3:$L$3,0)+9,FALSE))</f>
        <v/>
      </c>
      <c r="O361" s="430" t="s">
        <v>197</v>
      </c>
      <c r="P361" s="333" t="str">
        <f t="shared" si="41"/>
        <v>未入力あり</v>
      </c>
      <c r="Q361" s="253" t="str">
        <f>IFERROR(IF(P361="未入力あり","",ROUNDDOWN(ROUNDDOWN($H361*$I361,0)*VLOOKUP($G361,【参考】数式用!$A$4:$E$54,3, FALSE),0)),"")</f>
        <v/>
      </c>
      <c r="R361" s="253" t="str">
        <f>IF(AD361="×", 0,IF(P361="未入力あり","",ROUNDDOWN(ROUNDDOWN($H361*$I361,0)*VLOOKUP($G361,【参考】数式用!$A$4:$E$54,4,FALSE),0)))</f>
        <v/>
      </c>
      <c r="S361" s="334" t="str">
        <f>IF(AE361="×", 0,IF(P361="未入力あり","",ROUNDDOWN(ROUNDDOWN($H361*$I361,0)*VLOOKUP($G361,【参考】数式用!$A$4:$E$54,5, FALSE),0)))</f>
        <v/>
      </c>
      <c r="Z361" s="336" t="e">
        <f>IF(#REF!="○", F361, "")</f>
        <v>#REF!</v>
      </c>
      <c r="AA361" s="46" t="e">
        <f>VLOOKUP('別紙様式2-3（個表） '!$G361,【参考】数式用!$P$4:$Q$54,2, FALSE)</f>
        <v>#N/A</v>
      </c>
      <c r="AB361" s="46" t="e">
        <f>VLOOKUP('別紙様式2-3（個表） '!$G361,【参考】数式用!$P$4:$W$54,8, FALSE)</f>
        <v>#N/A</v>
      </c>
      <c r="AC361" s="46" t="e">
        <f>VLOOKUP('別紙様式2-3（個表） '!$G361,【参考】数式用!$P$4:$AD$54,15, FALSE)</f>
        <v>#N/A</v>
      </c>
      <c r="AD361" s="46" t="str">
        <f t="shared" si="36"/>
        <v/>
      </c>
      <c r="AE361" s="46" t="str">
        <f t="shared" si="37"/>
        <v/>
      </c>
      <c r="AF361" s="46" t="str">
        <f t="shared" si="38"/>
        <v/>
      </c>
      <c r="AG361" s="46" t="str">
        <f>IF(G361="", "", VLOOKUP(G361,【参考】数式用!$A$4:$M$54,13,FALSE))</f>
        <v/>
      </c>
      <c r="AH361" s="46" t="str">
        <f t="shared" si="39"/>
        <v>―</v>
      </c>
    </row>
    <row r="362" spans="1:34" ht="45" customHeight="1">
      <c r="A362" s="113">
        <f t="shared" si="40"/>
        <v>348</v>
      </c>
      <c r="B362" s="114" t="str">
        <f>IF(基本情報入力シート!B397="","",基本情報入力シート!B397)</f>
        <v/>
      </c>
      <c r="C362" s="115" t="str">
        <f>IF(基本情報入力シート!L397="","",基本情報入力シート!L397)</f>
        <v/>
      </c>
      <c r="D362" s="115" t="str">
        <f>IF(基本情報入力シート!Q397="","",基本情報入力シート!Q397)</f>
        <v/>
      </c>
      <c r="E362" s="115" t="str">
        <f>IF(基本情報入力シート!V397="","",基本情報入力シート!V397)</f>
        <v/>
      </c>
      <c r="F362" s="115" t="str">
        <f>IF(基本情報入力シート!W397="","",基本情報入力シート!W397)</f>
        <v/>
      </c>
      <c r="G362" s="115" t="str">
        <f>IF(基本情報入力シート!Z397="","",基本情報入力シート!Z397)</f>
        <v/>
      </c>
      <c r="H362" s="211" t="str">
        <f>IF(基本情報入力シート!AD397="","",基本情報入力シート!AD397)</f>
        <v/>
      </c>
      <c r="I362" s="330" t="str">
        <f>IF(基本情報入力シート!AE397="","",基本情報入力シート!AE397)</f>
        <v/>
      </c>
      <c r="J362" s="427"/>
      <c r="K362" s="428"/>
      <c r="L362" s="428"/>
      <c r="M362" s="331" t="str">
        <f>IF(G362="", "", VLOOKUP(AF362,【参考】数式用!$AZ$3:$BA$6, 2, FALSE))</f>
        <v/>
      </c>
      <c r="N362" s="332" t="str">
        <f>IF(G362="","",VLOOKUP(G362,【参考】数式用!$A$4:$L$54,MATCH('別紙様式2-3（個表） '!M362,【参考】数式用!$J$3:$L$3,0)+9,FALSE))</f>
        <v/>
      </c>
      <c r="O362" s="430" t="s">
        <v>197</v>
      </c>
      <c r="P362" s="333" t="str">
        <f t="shared" si="41"/>
        <v>未入力あり</v>
      </c>
      <c r="Q362" s="253" t="str">
        <f>IFERROR(IF(P362="未入力あり","",ROUNDDOWN(ROUNDDOWN($H362*$I362,0)*VLOOKUP($G362,【参考】数式用!$A$4:$E$54,3, FALSE),0)),"")</f>
        <v/>
      </c>
      <c r="R362" s="253" t="str">
        <f>IF(AD362="×", 0,IF(P362="未入力あり","",ROUNDDOWN(ROUNDDOWN($H362*$I362,0)*VLOOKUP($G362,【参考】数式用!$A$4:$E$54,4,FALSE),0)))</f>
        <v/>
      </c>
      <c r="S362" s="334" t="str">
        <f>IF(AE362="×", 0,IF(P362="未入力あり","",ROUNDDOWN(ROUNDDOWN($H362*$I362,0)*VLOOKUP($G362,【参考】数式用!$A$4:$E$54,5, FALSE),0)))</f>
        <v/>
      </c>
      <c r="Z362" s="336" t="e">
        <f>IF(#REF!="○", F362, "")</f>
        <v>#REF!</v>
      </c>
      <c r="AA362" s="46" t="e">
        <f>VLOOKUP('別紙様式2-3（個表） '!$G362,【参考】数式用!$P$4:$Q$54,2, FALSE)</f>
        <v>#N/A</v>
      </c>
      <c r="AB362" s="46" t="e">
        <f>VLOOKUP('別紙様式2-3（個表） '!$G362,【参考】数式用!$P$4:$W$54,8, FALSE)</f>
        <v>#N/A</v>
      </c>
      <c r="AC362" s="46" t="e">
        <f>VLOOKUP('別紙様式2-3（個表） '!$G362,【参考】数式用!$P$4:$AD$54,15, FALSE)</f>
        <v>#N/A</v>
      </c>
      <c r="AD362" s="46" t="str">
        <f t="shared" si="36"/>
        <v/>
      </c>
      <c r="AE362" s="46" t="str">
        <f t="shared" si="37"/>
        <v/>
      </c>
      <c r="AF362" s="46" t="str">
        <f t="shared" si="38"/>
        <v/>
      </c>
      <c r="AG362" s="46" t="str">
        <f>IF(G362="", "", VLOOKUP(G362,【参考】数式用!$A$4:$M$54,13,FALSE))</f>
        <v/>
      </c>
      <c r="AH362" s="46" t="str">
        <f t="shared" si="39"/>
        <v>―</v>
      </c>
    </row>
    <row r="363" spans="1:34" ht="45" customHeight="1">
      <c r="A363" s="113">
        <f t="shared" si="40"/>
        <v>349</v>
      </c>
      <c r="B363" s="114" t="str">
        <f>IF(基本情報入力シート!B398="","",基本情報入力シート!B398)</f>
        <v/>
      </c>
      <c r="C363" s="115" t="str">
        <f>IF(基本情報入力シート!L398="","",基本情報入力シート!L398)</f>
        <v/>
      </c>
      <c r="D363" s="115" t="str">
        <f>IF(基本情報入力シート!Q398="","",基本情報入力シート!Q398)</f>
        <v/>
      </c>
      <c r="E363" s="115" t="str">
        <f>IF(基本情報入力シート!V398="","",基本情報入力シート!V398)</f>
        <v/>
      </c>
      <c r="F363" s="115" t="str">
        <f>IF(基本情報入力シート!W398="","",基本情報入力シート!W398)</f>
        <v/>
      </c>
      <c r="G363" s="115" t="str">
        <f>IF(基本情報入力シート!Z398="","",基本情報入力シート!Z398)</f>
        <v/>
      </c>
      <c r="H363" s="211" t="str">
        <f>IF(基本情報入力シート!AD398="","",基本情報入力シート!AD398)</f>
        <v/>
      </c>
      <c r="I363" s="330" t="str">
        <f>IF(基本情報入力シート!AE398="","",基本情報入力シート!AE398)</f>
        <v/>
      </c>
      <c r="J363" s="427"/>
      <c r="K363" s="428"/>
      <c r="L363" s="426"/>
      <c r="M363" s="331" t="str">
        <f>IF(G363="", "", VLOOKUP(AF363,【参考】数式用!$AZ$3:$BA$6, 2, FALSE))</f>
        <v/>
      </c>
      <c r="N363" s="332" t="str">
        <f>IF(G363="","",VLOOKUP(G363,【参考】数式用!$A$4:$L$54,MATCH('別紙様式2-3（個表） '!M363,【参考】数式用!$J$3:$L$3,0)+9,FALSE))</f>
        <v/>
      </c>
      <c r="O363" s="429" t="s">
        <v>197</v>
      </c>
      <c r="P363" s="333" t="str">
        <f t="shared" si="41"/>
        <v>未入力あり</v>
      </c>
      <c r="Q363" s="253" t="str">
        <f>IFERROR(IF(P363="未入力あり","",ROUNDDOWN(ROUNDDOWN($H363*$I363,0)*VLOOKUP($G363,【参考】数式用!$A$4:$E$54,3, FALSE),0)),"")</f>
        <v/>
      </c>
      <c r="R363" s="253" t="str">
        <f>IF(AD363="×", 0,IF(P363="未入力あり","",ROUNDDOWN(ROUNDDOWN($H363*$I363,0)*VLOOKUP($G363,【参考】数式用!$A$4:$E$54,4,FALSE),0)))</f>
        <v/>
      </c>
      <c r="S363" s="334" t="str">
        <f>IF(AE363="×", 0,IF(P363="未入力あり","",ROUNDDOWN(ROUNDDOWN($H363*$I363,0)*VLOOKUP($G363,【参考】数式用!$A$4:$E$54,5, FALSE),0)))</f>
        <v/>
      </c>
      <c r="Z363" s="336" t="e">
        <f>IF(#REF!="○", F363, "")</f>
        <v>#REF!</v>
      </c>
      <c r="AA363" s="46" t="e">
        <f>VLOOKUP('別紙様式2-3（個表） '!$G363,【参考】数式用!$P$4:$Q$54,2, FALSE)</f>
        <v>#N/A</v>
      </c>
      <c r="AB363" s="46" t="e">
        <f>VLOOKUP('別紙様式2-3（個表） '!$G363,【参考】数式用!$P$4:$W$54,8, FALSE)</f>
        <v>#N/A</v>
      </c>
      <c r="AC363" s="46" t="e">
        <f>VLOOKUP('別紙様式2-3（個表） '!$G363,【参考】数式用!$P$4:$AD$54,15, FALSE)</f>
        <v>#N/A</v>
      </c>
      <c r="AD363" s="46" t="str">
        <f t="shared" si="36"/>
        <v/>
      </c>
      <c r="AE363" s="46" t="str">
        <f t="shared" si="37"/>
        <v/>
      </c>
      <c r="AF363" s="46" t="str">
        <f t="shared" si="38"/>
        <v/>
      </c>
      <c r="AG363" s="46" t="str">
        <f>IF(G363="", "", VLOOKUP(G363,【参考】数式用!$A$4:$M$54,13,FALSE))</f>
        <v/>
      </c>
      <c r="AH363" s="46" t="str">
        <f t="shared" si="39"/>
        <v>―</v>
      </c>
    </row>
    <row r="364" spans="1:34" ht="45" customHeight="1">
      <c r="A364" s="113">
        <f t="shared" si="40"/>
        <v>350</v>
      </c>
      <c r="B364" s="114" t="str">
        <f>IF(基本情報入力シート!B399="","",基本情報入力シート!B399)</f>
        <v/>
      </c>
      <c r="C364" s="115" t="str">
        <f>IF(基本情報入力シート!L399="","",基本情報入力シート!L399)</f>
        <v/>
      </c>
      <c r="D364" s="115" t="str">
        <f>IF(基本情報入力シート!Q399="","",基本情報入力シート!Q399)</f>
        <v/>
      </c>
      <c r="E364" s="115" t="str">
        <f>IF(基本情報入力シート!V399="","",基本情報入力シート!V399)</f>
        <v/>
      </c>
      <c r="F364" s="115" t="str">
        <f>IF(基本情報入力シート!W399="","",基本情報入力シート!W399)</f>
        <v/>
      </c>
      <c r="G364" s="115" t="str">
        <f>IF(基本情報入力シート!Z399="","",基本情報入力シート!Z399)</f>
        <v/>
      </c>
      <c r="H364" s="211" t="str">
        <f>IF(基本情報入力シート!AD399="","",基本情報入力シート!AD399)</f>
        <v/>
      </c>
      <c r="I364" s="330" t="str">
        <f>IF(基本情報入力シート!AE399="","",基本情報入力シート!AE399)</f>
        <v/>
      </c>
      <c r="J364" s="427"/>
      <c r="K364" s="428"/>
      <c r="L364" s="426"/>
      <c r="M364" s="331" t="str">
        <f>IF(G364="", "", VLOOKUP(AF364,【参考】数式用!$AZ$3:$BA$6, 2, FALSE))</f>
        <v/>
      </c>
      <c r="N364" s="332" t="str">
        <f>IF(G364="","",VLOOKUP(G364,【参考】数式用!$A$4:$L$54,MATCH('別紙様式2-3（個表） '!M364,【参考】数式用!$J$3:$L$3,0)+9,FALSE))</f>
        <v/>
      </c>
      <c r="O364" s="430" t="s">
        <v>197</v>
      </c>
      <c r="P364" s="333" t="str">
        <f t="shared" si="41"/>
        <v>未入力あり</v>
      </c>
      <c r="Q364" s="253" t="str">
        <f>IFERROR(IF(P364="未入力あり","",ROUNDDOWN(ROUNDDOWN($H364*$I364,0)*VLOOKUP($G364,【参考】数式用!$A$4:$E$54,3, FALSE),0)),"")</f>
        <v/>
      </c>
      <c r="R364" s="253" t="str">
        <f>IF(AD364="×", 0,IF(P364="未入力あり","",ROUNDDOWN(ROUNDDOWN($H364*$I364,0)*VLOOKUP($G364,【参考】数式用!$A$4:$E$54,4,FALSE),0)))</f>
        <v/>
      </c>
      <c r="S364" s="334" t="str">
        <f>IF(AE364="×", 0,IF(P364="未入力あり","",ROUNDDOWN(ROUNDDOWN($H364*$I364,0)*VLOOKUP($G364,【参考】数式用!$A$4:$E$54,5, FALSE),0)))</f>
        <v/>
      </c>
      <c r="Z364" s="336" t="e">
        <f>IF(#REF!="○", F364, "")</f>
        <v>#REF!</v>
      </c>
      <c r="AA364" s="46" t="e">
        <f>VLOOKUP('別紙様式2-3（個表） '!$G364,【参考】数式用!$P$4:$Q$54,2, FALSE)</f>
        <v>#N/A</v>
      </c>
      <c r="AB364" s="46" t="e">
        <f>VLOOKUP('別紙様式2-3（個表） '!$G364,【参考】数式用!$P$4:$W$54,8, FALSE)</f>
        <v>#N/A</v>
      </c>
      <c r="AC364" s="46" t="e">
        <f>VLOOKUP('別紙様式2-3（個表） '!$G364,【参考】数式用!$P$4:$AD$54,15, FALSE)</f>
        <v>#N/A</v>
      </c>
      <c r="AD364" s="46" t="str">
        <f t="shared" si="36"/>
        <v/>
      </c>
      <c r="AE364" s="46" t="str">
        <f t="shared" si="37"/>
        <v/>
      </c>
      <c r="AF364" s="46" t="str">
        <f t="shared" si="38"/>
        <v/>
      </c>
      <c r="AG364" s="46" t="str">
        <f>IF(G364="", "", VLOOKUP(G364,【参考】数式用!$A$4:$M$54,13,FALSE))</f>
        <v/>
      </c>
      <c r="AH364" s="46" t="str">
        <f t="shared" si="39"/>
        <v>―</v>
      </c>
    </row>
    <row r="365" spans="1:34" ht="45" customHeight="1">
      <c r="A365" s="113">
        <f t="shared" si="40"/>
        <v>351</v>
      </c>
      <c r="B365" s="114" t="str">
        <f>IF(基本情報入力シート!B400="","",基本情報入力シート!B400)</f>
        <v/>
      </c>
      <c r="C365" s="115" t="str">
        <f>IF(基本情報入力シート!L400="","",基本情報入力シート!L400)</f>
        <v/>
      </c>
      <c r="D365" s="115" t="str">
        <f>IF(基本情報入力シート!Q400="","",基本情報入力シート!Q400)</f>
        <v/>
      </c>
      <c r="E365" s="115" t="str">
        <f>IF(基本情報入力シート!V400="","",基本情報入力シート!V400)</f>
        <v/>
      </c>
      <c r="F365" s="115" t="str">
        <f>IF(基本情報入力シート!W400="","",基本情報入力シート!W400)</f>
        <v/>
      </c>
      <c r="G365" s="115" t="str">
        <f>IF(基本情報入力シート!Z400="","",基本情報入力シート!Z400)</f>
        <v/>
      </c>
      <c r="H365" s="211" t="str">
        <f>IF(基本情報入力シート!AD400="","",基本情報入力シート!AD400)</f>
        <v/>
      </c>
      <c r="I365" s="330" t="str">
        <f>IF(基本情報入力シート!AE400="","",基本情報入力シート!AE400)</f>
        <v/>
      </c>
      <c r="J365" s="427"/>
      <c r="K365" s="428"/>
      <c r="L365" s="426"/>
      <c r="M365" s="331" t="str">
        <f>IF(G365="", "", VLOOKUP(AF365,【参考】数式用!$AZ$3:$BA$6, 2, FALSE))</f>
        <v/>
      </c>
      <c r="N365" s="332" t="str">
        <f>IF(G365="","",VLOOKUP(G365,【参考】数式用!$A$4:$L$54,MATCH('別紙様式2-3（個表） '!M365,【参考】数式用!$J$3:$L$3,0)+9,FALSE))</f>
        <v/>
      </c>
      <c r="O365" s="429" t="s">
        <v>197</v>
      </c>
      <c r="P365" s="333" t="str">
        <f t="shared" si="41"/>
        <v>未入力あり</v>
      </c>
      <c r="Q365" s="253" t="str">
        <f>IFERROR(IF(P365="未入力あり","",ROUNDDOWN(ROUNDDOWN($H365*$I365,0)*VLOOKUP($G365,【参考】数式用!$A$4:$E$54,3, FALSE),0)),"")</f>
        <v/>
      </c>
      <c r="R365" s="253" t="str">
        <f>IF(AD365="×", 0,IF(P365="未入力あり","",ROUNDDOWN(ROUNDDOWN($H365*$I365,0)*VLOOKUP($G365,【参考】数式用!$A$4:$E$54,4,FALSE),0)))</f>
        <v/>
      </c>
      <c r="S365" s="334" t="str">
        <f>IF(AE365="×", 0,IF(P365="未入力あり","",ROUNDDOWN(ROUNDDOWN($H365*$I365,0)*VLOOKUP($G365,【参考】数式用!$A$4:$E$54,5, FALSE),0)))</f>
        <v/>
      </c>
      <c r="Z365" s="336" t="e">
        <f>IF(#REF!="○", F365, "")</f>
        <v>#REF!</v>
      </c>
      <c r="AA365" s="46" t="e">
        <f>VLOOKUP('別紙様式2-3（個表） '!$G365,【参考】数式用!$P$4:$Q$54,2, FALSE)</f>
        <v>#N/A</v>
      </c>
      <c r="AB365" s="46" t="e">
        <f>VLOOKUP('別紙様式2-3（個表） '!$G365,【参考】数式用!$P$4:$W$54,8, FALSE)</f>
        <v>#N/A</v>
      </c>
      <c r="AC365" s="46" t="e">
        <f>VLOOKUP('別紙様式2-3（個表） '!$G365,【参考】数式用!$P$4:$AD$54,15, FALSE)</f>
        <v>#N/A</v>
      </c>
      <c r="AD365" s="46" t="str">
        <f t="shared" si="36"/>
        <v/>
      </c>
      <c r="AE365" s="46" t="str">
        <f t="shared" si="37"/>
        <v/>
      </c>
      <c r="AF365" s="46" t="str">
        <f t="shared" si="38"/>
        <v/>
      </c>
      <c r="AG365" s="46" t="str">
        <f>IF(G365="", "", VLOOKUP(G365,【参考】数式用!$A$4:$M$54,13,FALSE))</f>
        <v/>
      </c>
      <c r="AH365" s="46" t="str">
        <f t="shared" si="39"/>
        <v>―</v>
      </c>
    </row>
    <row r="366" spans="1:34" ht="45" customHeight="1">
      <c r="A366" s="113">
        <f t="shared" si="40"/>
        <v>352</v>
      </c>
      <c r="B366" s="114" t="str">
        <f>IF(基本情報入力シート!B401="","",基本情報入力シート!B401)</f>
        <v/>
      </c>
      <c r="C366" s="115" t="str">
        <f>IF(基本情報入力シート!L401="","",基本情報入力シート!L401)</f>
        <v/>
      </c>
      <c r="D366" s="115" t="str">
        <f>IF(基本情報入力シート!Q401="","",基本情報入力シート!Q401)</f>
        <v/>
      </c>
      <c r="E366" s="115" t="str">
        <f>IF(基本情報入力シート!V401="","",基本情報入力シート!V401)</f>
        <v/>
      </c>
      <c r="F366" s="115" t="str">
        <f>IF(基本情報入力シート!W401="","",基本情報入力シート!W401)</f>
        <v/>
      </c>
      <c r="G366" s="115" t="str">
        <f>IF(基本情報入力シート!Z401="","",基本情報入力シート!Z401)</f>
        <v/>
      </c>
      <c r="H366" s="211" t="str">
        <f>IF(基本情報入力シート!AD401="","",基本情報入力シート!AD401)</f>
        <v/>
      </c>
      <c r="I366" s="330" t="str">
        <f>IF(基本情報入力シート!AE401="","",基本情報入力シート!AE401)</f>
        <v/>
      </c>
      <c r="J366" s="427"/>
      <c r="K366" s="428"/>
      <c r="L366" s="426"/>
      <c r="M366" s="331" t="str">
        <f>IF(G366="", "", VLOOKUP(AF366,【参考】数式用!$AZ$3:$BA$6, 2, FALSE))</f>
        <v/>
      </c>
      <c r="N366" s="332" t="str">
        <f>IF(G366="","",VLOOKUP(G366,【参考】数式用!$A$4:$L$54,MATCH('別紙様式2-3（個表） '!M366,【参考】数式用!$J$3:$L$3,0)+9,FALSE))</f>
        <v/>
      </c>
      <c r="O366" s="430" t="s">
        <v>197</v>
      </c>
      <c r="P366" s="333" t="str">
        <f t="shared" si="41"/>
        <v>未入力あり</v>
      </c>
      <c r="Q366" s="253" t="str">
        <f>IFERROR(IF(P366="未入力あり","",ROUNDDOWN(ROUNDDOWN($H366*$I366,0)*VLOOKUP($G366,【参考】数式用!$A$4:$E$54,3, FALSE),0)),"")</f>
        <v/>
      </c>
      <c r="R366" s="253" t="str">
        <f>IF(AD366="×", 0,IF(P366="未入力あり","",ROUNDDOWN(ROUNDDOWN($H366*$I366,0)*VLOOKUP($G366,【参考】数式用!$A$4:$E$54,4,FALSE),0)))</f>
        <v/>
      </c>
      <c r="S366" s="334" t="str">
        <f>IF(AE366="×", 0,IF(P366="未入力あり","",ROUNDDOWN(ROUNDDOWN($H366*$I366,0)*VLOOKUP($G366,【参考】数式用!$A$4:$E$54,5, FALSE),0)))</f>
        <v/>
      </c>
      <c r="Z366" s="336" t="e">
        <f>IF(#REF!="○", F366, "")</f>
        <v>#REF!</v>
      </c>
      <c r="AA366" s="46" t="e">
        <f>VLOOKUP('別紙様式2-3（個表） '!$G366,【参考】数式用!$P$4:$Q$54,2, FALSE)</f>
        <v>#N/A</v>
      </c>
      <c r="AB366" s="46" t="e">
        <f>VLOOKUP('別紙様式2-3（個表） '!$G366,【参考】数式用!$P$4:$W$54,8, FALSE)</f>
        <v>#N/A</v>
      </c>
      <c r="AC366" s="46" t="e">
        <f>VLOOKUP('別紙様式2-3（個表） '!$G366,【参考】数式用!$P$4:$AD$54,15, FALSE)</f>
        <v>#N/A</v>
      </c>
      <c r="AD366" s="46" t="str">
        <f t="shared" si="36"/>
        <v/>
      </c>
      <c r="AE366" s="46" t="str">
        <f t="shared" si="37"/>
        <v/>
      </c>
      <c r="AF366" s="46" t="str">
        <f t="shared" si="38"/>
        <v/>
      </c>
      <c r="AG366" s="46" t="str">
        <f>IF(G366="", "", VLOOKUP(G366,【参考】数式用!$A$4:$M$54,13,FALSE))</f>
        <v/>
      </c>
      <c r="AH366" s="46" t="str">
        <f t="shared" si="39"/>
        <v>―</v>
      </c>
    </row>
    <row r="367" spans="1:34" ht="45" customHeight="1">
      <c r="A367" s="113">
        <f t="shared" si="40"/>
        <v>353</v>
      </c>
      <c r="B367" s="114" t="str">
        <f>IF(基本情報入力シート!B402="","",基本情報入力シート!B402)</f>
        <v/>
      </c>
      <c r="C367" s="115" t="str">
        <f>IF(基本情報入力シート!L402="","",基本情報入力シート!L402)</f>
        <v/>
      </c>
      <c r="D367" s="115" t="str">
        <f>IF(基本情報入力シート!Q402="","",基本情報入力シート!Q402)</f>
        <v/>
      </c>
      <c r="E367" s="115" t="str">
        <f>IF(基本情報入力シート!V402="","",基本情報入力シート!V402)</f>
        <v/>
      </c>
      <c r="F367" s="115" t="str">
        <f>IF(基本情報入力シート!W402="","",基本情報入力シート!W402)</f>
        <v/>
      </c>
      <c r="G367" s="115" t="str">
        <f>IF(基本情報入力シート!Z402="","",基本情報入力シート!Z402)</f>
        <v/>
      </c>
      <c r="H367" s="211" t="str">
        <f>IF(基本情報入力シート!AD402="","",基本情報入力シート!AD402)</f>
        <v/>
      </c>
      <c r="I367" s="330" t="str">
        <f>IF(基本情報入力シート!AE402="","",基本情報入力シート!AE402)</f>
        <v/>
      </c>
      <c r="J367" s="427"/>
      <c r="K367" s="428"/>
      <c r="L367" s="426"/>
      <c r="M367" s="331" t="str">
        <f>IF(G367="", "", VLOOKUP(AF367,【参考】数式用!$AZ$3:$BA$6, 2, FALSE))</f>
        <v/>
      </c>
      <c r="N367" s="332" t="str">
        <f>IF(G367="","",VLOOKUP(G367,【参考】数式用!$A$4:$L$54,MATCH('別紙様式2-3（個表） '!M367,【参考】数式用!$J$3:$L$3,0)+9,FALSE))</f>
        <v/>
      </c>
      <c r="O367" s="430" t="s">
        <v>197</v>
      </c>
      <c r="P367" s="333" t="str">
        <f t="shared" si="41"/>
        <v>未入力あり</v>
      </c>
      <c r="Q367" s="253" t="str">
        <f>IFERROR(IF(P367="未入力あり","",ROUNDDOWN(ROUNDDOWN($H367*$I367,0)*VLOOKUP($G367,【参考】数式用!$A$4:$E$54,3, FALSE),0)),"")</f>
        <v/>
      </c>
      <c r="R367" s="253" t="str">
        <f>IF(AD367="×", 0,IF(P367="未入力あり","",ROUNDDOWN(ROUNDDOWN($H367*$I367,0)*VLOOKUP($G367,【参考】数式用!$A$4:$E$54,4,FALSE),0)))</f>
        <v/>
      </c>
      <c r="S367" s="334" t="str">
        <f>IF(AE367="×", 0,IF(P367="未入力あり","",ROUNDDOWN(ROUNDDOWN($H367*$I367,0)*VLOOKUP($G367,【参考】数式用!$A$4:$E$54,5, FALSE),0)))</f>
        <v/>
      </c>
      <c r="Z367" s="336" t="e">
        <f>IF(#REF!="○", F367, "")</f>
        <v>#REF!</v>
      </c>
      <c r="AA367" s="46" t="e">
        <f>VLOOKUP('別紙様式2-3（個表） '!$G367,【参考】数式用!$P$4:$Q$54,2, FALSE)</f>
        <v>#N/A</v>
      </c>
      <c r="AB367" s="46" t="e">
        <f>VLOOKUP('別紙様式2-3（個表） '!$G367,【参考】数式用!$P$4:$W$54,8, FALSE)</f>
        <v>#N/A</v>
      </c>
      <c r="AC367" s="46" t="e">
        <f>VLOOKUP('別紙様式2-3（個表） '!$G367,【参考】数式用!$P$4:$AD$54,15, FALSE)</f>
        <v>#N/A</v>
      </c>
      <c r="AD367" s="46" t="str">
        <f t="shared" si="36"/>
        <v/>
      </c>
      <c r="AE367" s="46" t="str">
        <f t="shared" si="37"/>
        <v/>
      </c>
      <c r="AF367" s="46" t="str">
        <f t="shared" si="38"/>
        <v/>
      </c>
      <c r="AG367" s="46" t="str">
        <f>IF(G367="", "", VLOOKUP(G367,【参考】数式用!$A$4:$M$54,13,FALSE))</f>
        <v/>
      </c>
      <c r="AH367" s="46" t="str">
        <f t="shared" si="39"/>
        <v>―</v>
      </c>
    </row>
    <row r="368" spans="1:34" ht="45" customHeight="1">
      <c r="A368" s="113">
        <f t="shared" si="40"/>
        <v>354</v>
      </c>
      <c r="B368" s="114" t="str">
        <f>IF(基本情報入力シート!B403="","",基本情報入力シート!B403)</f>
        <v/>
      </c>
      <c r="C368" s="115" t="str">
        <f>IF(基本情報入力シート!L403="","",基本情報入力シート!L403)</f>
        <v/>
      </c>
      <c r="D368" s="115" t="str">
        <f>IF(基本情報入力シート!Q403="","",基本情報入力シート!Q403)</f>
        <v/>
      </c>
      <c r="E368" s="115" t="str">
        <f>IF(基本情報入力シート!V403="","",基本情報入力シート!V403)</f>
        <v/>
      </c>
      <c r="F368" s="115" t="str">
        <f>IF(基本情報入力シート!W403="","",基本情報入力シート!W403)</f>
        <v/>
      </c>
      <c r="G368" s="115" t="str">
        <f>IF(基本情報入力シート!Z403="","",基本情報入力シート!Z403)</f>
        <v/>
      </c>
      <c r="H368" s="211" t="str">
        <f>IF(基本情報入力シート!AD403="","",基本情報入力シート!AD403)</f>
        <v/>
      </c>
      <c r="I368" s="330" t="str">
        <f>IF(基本情報入力シート!AE403="","",基本情報入力シート!AE403)</f>
        <v/>
      </c>
      <c r="J368" s="427"/>
      <c r="K368" s="428"/>
      <c r="L368" s="426"/>
      <c r="M368" s="331" t="str">
        <f>IF(G368="", "", VLOOKUP(AF368,【参考】数式用!$AZ$3:$BA$6, 2, FALSE))</f>
        <v/>
      </c>
      <c r="N368" s="332" t="str">
        <f>IF(G368="","",VLOOKUP(G368,【参考】数式用!$A$4:$L$54,MATCH('別紙様式2-3（個表） '!M368,【参考】数式用!$J$3:$L$3,0)+9,FALSE))</f>
        <v/>
      </c>
      <c r="O368" s="429" t="s">
        <v>197</v>
      </c>
      <c r="P368" s="333" t="str">
        <f t="shared" si="41"/>
        <v>未入力あり</v>
      </c>
      <c r="Q368" s="253" t="str">
        <f>IFERROR(IF(P368="未入力あり","",ROUNDDOWN(ROUNDDOWN($H368*$I368,0)*VLOOKUP($G368,【参考】数式用!$A$4:$E$54,3, FALSE),0)),"")</f>
        <v/>
      </c>
      <c r="R368" s="253" t="str">
        <f>IF(AD368="×", 0,IF(P368="未入力あり","",ROUNDDOWN(ROUNDDOWN($H368*$I368,0)*VLOOKUP($G368,【参考】数式用!$A$4:$E$54,4,FALSE),0)))</f>
        <v/>
      </c>
      <c r="S368" s="334" t="str">
        <f>IF(AE368="×", 0,IF(P368="未入力あり","",ROUNDDOWN(ROUNDDOWN($H368*$I368,0)*VLOOKUP($G368,【参考】数式用!$A$4:$E$54,5, FALSE),0)))</f>
        <v/>
      </c>
      <c r="Z368" s="336" t="e">
        <f>IF(#REF!="○", F368, "")</f>
        <v>#REF!</v>
      </c>
      <c r="AA368" s="46" t="e">
        <f>VLOOKUP('別紙様式2-3（個表） '!$G368,【参考】数式用!$P$4:$Q$54,2, FALSE)</f>
        <v>#N/A</v>
      </c>
      <c r="AB368" s="46" t="e">
        <f>VLOOKUP('別紙様式2-3（個表） '!$G368,【参考】数式用!$P$4:$W$54,8, FALSE)</f>
        <v>#N/A</v>
      </c>
      <c r="AC368" s="46" t="e">
        <f>VLOOKUP('別紙様式2-3（個表） '!$G368,【参考】数式用!$P$4:$AD$54,15, FALSE)</f>
        <v>#N/A</v>
      </c>
      <c r="AD368" s="46" t="str">
        <f t="shared" si="36"/>
        <v/>
      </c>
      <c r="AE368" s="46" t="str">
        <f t="shared" si="37"/>
        <v/>
      </c>
      <c r="AF368" s="46" t="str">
        <f t="shared" si="38"/>
        <v/>
      </c>
      <c r="AG368" s="46" t="str">
        <f>IF(G368="", "", VLOOKUP(G368,【参考】数式用!$A$4:$M$54,13,FALSE))</f>
        <v/>
      </c>
      <c r="AH368" s="46" t="str">
        <f t="shared" si="39"/>
        <v>―</v>
      </c>
    </row>
    <row r="369" spans="1:34" ht="45" customHeight="1">
      <c r="A369" s="113">
        <f t="shared" si="40"/>
        <v>355</v>
      </c>
      <c r="B369" s="114" t="str">
        <f>IF(基本情報入力シート!B404="","",基本情報入力シート!B404)</f>
        <v/>
      </c>
      <c r="C369" s="115" t="str">
        <f>IF(基本情報入力シート!L404="","",基本情報入力シート!L404)</f>
        <v/>
      </c>
      <c r="D369" s="115" t="str">
        <f>IF(基本情報入力シート!Q404="","",基本情報入力シート!Q404)</f>
        <v/>
      </c>
      <c r="E369" s="115" t="str">
        <f>IF(基本情報入力シート!V404="","",基本情報入力シート!V404)</f>
        <v/>
      </c>
      <c r="F369" s="115" t="str">
        <f>IF(基本情報入力シート!W404="","",基本情報入力シート!W404)</f>
        <v/>
      </c>
      <c r="G369" s="115" t="str">
        <f>IF(基本情報入力シート!Z404="","",基本情報入力シート!Z404)</f>
        <v/>
      </c>
      <c r="H369" s="211" t="str">
        <f>IF(基本情報入力シート!AD404="","",基本情報入力シート!AD404)</f>
        <v/>
      </c>
      <c r="I369" s="330" t="str">
        <f>IF(基本情報入力シート!AE404="","",基本情報入力シート!AE404)</f>
        <v/>
      </c>
      <c r="J369" s="427"/>
      <c r="K369" s="428"/>
      <c r="L369" s="426"/>
      <c r="M369" s="331" t="str">
        <f>IF(G369="", "", VLOOKUP(AF369,【参考】数式用!$AZ$3:$BA$6, 2, FALSE))</f>
        <v/>
      </c>
      <c r="N369" s="332" t="str">
        <f>IF(G369="","",VLOOKUP(G369,【参考】数式用!$A$4:$L$54,MATCH('別紙様式2-3（個表） '!M369,【参考】数式用!$J$3:$L$3,0)+9,FALSE))</f>
        <v/>
      </c>
      <c r="O369" s="430" t="s">
        <v>197</v>
      </c>
      <c r="P369" s="333" t="str">
        <f t="shared" si="41"/>
        <v>未入力あり</v>
      </c>
      <c r="Q369" s="253" t="str">
        <f>IFERROR(IF(P369="未入力あり","",ROUNDDOWN(ROUNDDOWN($H369*$I369,0)*VLOOKUP($G369,【参考】数式用!$A$4:$E$54,3, FALSE),0)),"")</f>
        <v/>
      </c>
      <c r="R369" s="253" t="str">
        <f>IF(AD369="×", 0,IF(P369="未入力あり","",ROUNDDOWN(ROUNDDOWN($H369*$I369,0)*VLOOKUP($G369,【参考】数式用!$A$4:$E$54,4,FALSE),0)))</f>
        <v/>
      </c>
      <c r="S369" s="334" t="str">
        <f>IF(AE369="×", 0,IF(P369="未入力あり","",ROUNDDOWN(ROUNDDOWN($H369*$I369,0)*VLOOKUP($G369,【参考】数式用!$A$4:$E$54,5, FALSE),0)))</f>
        <v/>
      </c>
      <c r="Z369" s="336" t="e">
        <f>IF(#REF!="○", F369, "")</f>
        <v>#REF!</v>
      </c>
      <c r="AA369" s="46" t="e">
        <f>VLOOKUP('別紙様式2-3（個表） '!$G369,【参考】数式用!$P$4:$Q$54,2, FALSE)</f>
        <v>#N/A</v>
      </c>
      <c r="AB369" s="46" t="e">
        <f>VLOOKUP('別紙様式2-3（個表） '!$G369,【参考】数式用!$P$4:$W$54,8, FALSE)</f>
        <v>#N/A</v>
      </c>
      <c r="AC369" s="46" t="e">
        <f>VLOOKUP('別紙様式2-3（個表） '!$G369,【参考】数式用!$P$4:$AD$54,15, FALSE)</f>
        <v>#N/A</v>
      </c>
      <c r="AD369" s="46" t="str">
        <f t="shared" si="36"/>
        <v/>
      </c>
      <c r="AE369" s="46" t="str">
        <f t="shared" si="37"/>
        <v/>
      </c>
      <c r="AF369" s="46" t="str">
        <f t="shared" si="38"/>
        <v/>
      </c>
      <c r="AG369" s="46" t="str">
        <f>IF(G369="", "", VLOOKUP(G369,【参考】数式用!$A$4:$M$54,13,FALSE))</f>
        <v/>
      </c>
      <c r="AH369" s="46" t="str">
        <f t="shared" si="39"/>
        <v>―</v>
      </c>
    </row>
    <row r="370" spans="1:34" ht="45" customHeight="1">
      <c r="A370" s="113">
        <f t="shared" si="40"/>
        <v>356</v>
      </c>
      <c r="B370" s="114" t="str">
        <f>IF(基本情報入力シート!B405="","",基本情報入力シート!B405)</f>
        <v/>
      </c>
      <c r="C370" s="115" t="str">
        <f>IF(基本情報入力シート!L405="","",基本情報入力シート!L405)</f>
        <v/>
      </c>
      <c r="D370" s="115" t="str">
        <f>IF(基本情報入力シート!Q405="","",基本情報入力シート!Q405)</f>
        <v/>
      </c>
      <c r="E370" s="115" t="str">
        <f>IF(基本情報入力シート!V405="","",基本情報入力シート!V405)</f>
        <v/>
      </c>
      <c r="F370" s="115" t="str">
        <f>IF(基本情報入力シート!W405="","",基本情報入力シート!W405)</f>
        <v/>
      </c>
      <c r="G370" s="115" t="str">
        <f>IF(基本情報入力シート!Z405="","",基本情報入力シート!Z405)</f>
        <v/>
      </c>
      <c r="H370" s="211" t="str">
        <f>IF(基本情報入力シート!AD405="","",基本情報入力シート!AD405)</f>
        <v/>
      </c>
      <c r="I370" s="330" t="str">
        <f>IF(基本情報入力シート!AE405="","",基本情報入力シート!AE405)</f>
        <v/>
      </c>
      <c r="J370" s="427"/>
      <c r="K370" s="428"/>
      <c r="L370" s="426"/>
      <c r="M370" s="331" t="str">
        <f>IF(G370="", "", VLOOKUP(AF370,【参考】数式用!$AZ$3:$BA$6, 2, FALSE))</f>
        <v/>
      </c>
      <c r="N370" s="332" t="str">
        <f>IF(G370="","",VLOOKUP(G370,【参考】数式用!$A$4:$L$54,MATCH('別紙様式2-3（個表） '!M370,【参考】数式用!$J$3:$L$3,0)+9,FALSE))</f>
        <v/>
      </c>
      <c r="O370" s="430" t="s">
        <v>197</v>
      </c>
      <c r="P370" s="333" t="str">
        <f t="shared" si="41"/>
        <v>未入力あり</v>
      </c>
      <c r="Q370" s="253" t="str">
        <f>IFERROR(IF(P370="未入力あり","",ROUNDDOWN(ROUNDDOWN($H370*$I370,0)*VLOOKUP($G370,【参考】数式用!$A$4:$E$54,3, FALSE),0)),"")</f>
        <v/>
      </c>
      <c r="R370" s="253" t="str">
        <f>IF(AD370="×", 0,IF(P370="未入力あり","",ROUNDDOWN(ROUNDDOWN($H370*$I370,0)*VLOOKUP($G370,【参考】数式用!$A$4:$E$54,4,FALSE),0)))</f>
        <v/>
      </c>
      <c r="S370" s="334" t="str">
        <f>IF(AE370="×", 0,IF(P370="未入力あり","",ROUNDDOWN(ROUNDDOWN($H370*$I370,0)*VLOOKUP($G370,【参考】数式用!$A$4:$E$54,5, FALSE),0)))</f>
        <v/>
      </c>
      <c r="Z370" s="336" t="e">
        <f>IF(#REF!="○", F370, "")</f>
        <v>#REF!</v>
      </c>
      <c r="AA370" s="46" t="e">
        <f>VLOOKUP('別紙様式2-3（個表） '!$G370,【参考】数式用!$P$4:$Q$54,2, FALSE)</f>
        <v>#N/A</v>
      </c>
      <c r="AB370" s="46" t="e">
        <f>VLOOKUP('別紙様式2-3（個表） '!$G370,【参考】数式用!$P$4:$W$54,8, FALSE)</f>
        <v>#N/A</v>
      </c>
      <c r="AC370" s="46" t="e">
        <f>VLOOKUP('別紙様式2-3（個表） '!$G370,【参考】数式用!$P$4:$AD$54,15, FALSE)</f>
        <v>#N/A</v>
      </c>
      <c r="AD370" s="46" t="str">
        <f t="shared" si="36"/>
        <v/>
      </c>
      <c r="AE370" s="46" t="str">
        <f t="shared" si="37"/>
        <v/>
      </c>
      <c r="AF370" s="46" t="str">
        <f t="shared" si="38"/>
        <v/>
      </c>
      <c r="AG370" s="46" t="str">
        <f>IF(G370="", "", VLOOKUP(G370,【参考】数式用!$A$4:$M$54,13,FALSE))</f>
        <v/>
      </c>
      <c r="AH370" s="46" t="str">
        <f t="shared" si="39"/>
        <v>―</v>
      </c>
    </row>
    <row r="371" spans="1:34" ht="45" customHeight="1">
      <c r="A371" s="113">
        <f t="shared" si="40"/>
        <v>357</v>
      </c>
      <c r="B371" s="114" t="str">
        <f>IF(基本情報入力シート!B406="","",基本情報入力シート!B406)</f>
        <v/>
      </c>
      <c r="C371" s="115" t="str">
        <f>IF(基本情報入力シート!L406="","",基本情報入力シート!L406)</f>
        <v/>
      </c>
      <c r="D371" s="115" t="str">
        <f>IF(基本情報入力シート!Q406="","",基本情報入力シート!Q406)</f>
        <v/>
      </c>
      <c r="E371" s="115" t="str">
        <f>IF(基本情報入力シート!V406="","",基本情報入力シート!V406)</f>
        <v/>
      </c>
      <c r="F371" s="115" t="str">
        <f>IF(基本情報入力シート!W406="","",基本情報入力シート!W406)</f>
        <v/>
      </c>
      <c r="G371" s="115" t="str">
        <f>IF(基本情報入力シート!Z406="","",基本情報入力シート!Z406)</f>
        <v/>
      </c>
      <c r="H371" s="211" t="str">
        <f>IF(基本情報入力シート!AD406="","",基本情報入力シート!AD406)</f>
        <v/>
      </c>
      <c r="I371" s="330" t="str">
        <f>IF(基本情報入力シート!AE406="","",基本情報入力シート!AE406)</f>
        <v/>
      </c>
      <c r="J371" s="427"/>
      <c r="K371" s="428"/>
      <c r="L371" s="426"/>
      <c r="M371" s="331" t="str">
        <f>IF(G371="", "", VLOOKUP(AF371,【参考】数式用!$AZ$3:$BA$6, 2, FALSE))</f>
        <v/>
      </c>
      <c r="N371" s="332" t="str">
        <f>IF(G371="","",VLOOKUP(G371,【参考】数式用!$A$4:$L$54,MATCH('別紙様式2-3（個表） '!M371,【参考】数式用!$J$3:$L$3,0)+9,FALSE))</f>
        <v/>
      </c>
      <c r="O371" s="429" t="s">
        <v>197</v>
      </c>
      <c r="P371" s="333" t="str">
        <f t="shared" si="41"/>
        <v>未入力あり</v>
      </c>
      <c r="Q371" s="253" t="str">
        <f>IFERROR(IF(P371="未入力あり","",ROUNDDOWN(ROUNDDOWN($H371*$I371,0)*VLOOKUP($G371,【参考】数式用!$A$4:$E$54,3, FALSE),0)),"")</f>
        <v/>
      </c>
      <c r="R371" s="253" t="str">
        <f>IF(AD371="×", 0,IF(P371="未入力あり","",ROUNDDOWN(ROUNDDOWN($H371*$I371,0)*VLOOKUP($G371,【参考】数式用!$A$4:$E$54,4,FALSE),0)))</f>
        <v/>
      </c>
      <c r="S371" s="334" t="str">
        <f>IF(AE371="×", 0,IF(P371="未入力あり","",ROUNDDOWN(ROUNDDOWN($H371*$I371,0)*VLOOKUP($G371,【参考】数式用!$A$4:$E$54,5, FALSE),0)))</f>
        <v/>
      </c>
      <c r="Z371" s="336" t="e">
        <f>IF(#REF!="○", F371, "")</f>
        <v>#REF!</v>
      </c>
      <c r="AA371" s="46" t="e">
        <f>VLOOKUP('別紙様式2-3（個表） '!$G371,【参考】数式用!$P$4:$Q$54,2, FALSE)</f>
        <v>#N/A</v>
      </c>
      <c r="AB371" s="46" t="e">
        <f>VLOOKUP('別紙様式2-3（個表） '!$G371,【参考】数式用!$P$4:$W$54,8, FALSE)</f>
        <v>#N/A</v>
      </c>
      <c r="AC371" s="46" t="e">
        <f>VLOOKUP('別紙様式2-3（個表） '!$G371,【参考】数式用!$P$4:$AD$54,15, FALSE)</f>
        <v>#N/A</v>
      </c>
      <c r="AD371" s="46" t="str">
        <f t="shared" ref="AD371:AD434" si="42">IF(K371="", "", IF(OR(K371="要件を満たさない",K371="―"), "×","○"))</f>
        <v/>
      </c>
      <c r="AE371" s="46" t="str">
        <f t="shared" ref="AE371:AE434" si="43">IF(L371="", "", IF(OR(L371="要件を満たさない",L371="―"), "×","○"))</f>
        <v/>
      </c>
      <c r="AF371" s="46" t="str">
        <f t="shared" ref="AF371:AF434" si="44">IF(G371="","", "○"&amp;AD371&amp;AE371)</f>
        <v/>
      </c>
      <c r="AG371" s="46" t="str">
        <f>IF(G371="", "", VLOOKUP(G371,【参考】数式用!$A$4:$M$54,13,FALSE))</f>
        <v/>
      </c>
      <c r="AH371" s="46" t="str">
        <f t="shared" ref="AH371:AH434" si="45">IF(AND(AD371="×",L371="②の要件を満たしている"),"×","―")</f>
        <v>―</v>
      </c>
    </row>
    <row r="372" spans="1:34" ht="45" customHeight="1">
      <c r="A372" s="113">
        <f t="shared" si="40"/>
        <v>358</v>
      </c>
      <c r="B372" s="114" t="str">
        <f>IF(基本情報入力シート!B407="","",基本情報入力シート!B407)</f>
        <v/>
      </c>
      <c r="C372" s="115" t="str">
        <f>IF(基本情報入力シート!L407="","",基本情報入力シート!L407)</f>
        <v/>
      </c>
      <c r="D372" s="115" t="str">
        <f>IF(基本情報入力シート!Q407="","",基本情報入力シート!Q407)</f>
        <v/>
      </c>
      <c r="E372" s="115" t="str">
        <f>IF(基本情報入力シート!V407="","",基本情報入力シート!V407)</f>
        <v/>
      </c>
      <c r="F372" s="115" t="str">
        <f>IF(基本情報入力シート!W407="","",基本情報入力シート!W407)</f>
        <v/>
      </c>
      <c r="G372" s="115" t="str">
        <f>IF(基本情報入力シート!Z407="","",基本情報入力シート!Z407)</f>
        <v/>
      </c>
      <c r="H372" s="211" t="str">
        <f>IF(基本情報入力シート!AD407="","",基本情報入力シート!AD407)</f>
        <v/>
      </c>
      <c r="I372" s="330" t="str">
        <f>IF(基本情報入力シート!AE407="","",基本情報入力シート!AE407)</f>
        <v/>
      </c>
      <c r="J372" s="427"/>
      <c r="K372" s="428"/>
      <c r="L372" s="426"/>
      <c r="M372" s="331" t="str">
        <f>IF(G372="", "", VLOOKUP(AF372,【参考】数式用!$AZ$3:$BA$6, 2, FALSE))</f>
        <v/>
      </c>
      <c r="N372" s="332" t="str">
        <f>IF(G372="","",VLOOKUP(G372,【参考】数式用!$A$4:$L$54,MATCH('別紙様式2-3（個表） '!M372,【参考】数式用!$J$3:$L$3,0)+9,FALSE))</f>
        <v/>
      </c>
      <c r="O372" s="430" t="s">
        <v>197</v>
      </c>
      <c r="P372" s="333" t="str">
        <f t="shared" si="41"/>
        <v>未入力あり</v>
      </c>
      <c r="Q372" s="253" t="str">
        <f>IFERROR(IF(P372="未入力あり","",ROUNDDOWN(ROUNDDOWN($H372*$I372,0)*VLOOKUP($G372,【参考】数式用!$A$4:$E$54,3, FALSE),0)),"")</f>
        <v/>
      </c>
      <c r="R372" s="253" t="str">
        <f>IF(AD372="×", 0,IF(P372="未入力あり","",ROUNDDOWN(ROUNDDOWN($H372*$I372,0)*VLOOKUP($G372,【参考】数式用!$A$4:$E$54,4,FALSE),0)))</f>
        <v/>
      </c>
      <c r="S372" s="334" t="str">
        <f>IF(AE372="×", 0,IF(P372="未入力あり","",ROUNDDOWN(ROUNDDOWN($H372*$I372,0)*VLOOKUP($G372,【参考】数式用!$A$4:$E$54,5, FALSE),0)))</f>
        <v/>
      </c>
      <c r="Z372" s="336" t="e">
        <f>IF(#REF!="○", F372, "")</f>
        <v>#REF!</v>
      </c>
      <c r="AA372" s="46" t="e">
        <f>VLOOKUP('別紙様式2-3（個表） '!$G372,【参考】数式用!$P$4:$Q$54,2, FALSE)</f>
        <v>#N/A</v>
      </c>
      <c r="AB372" s="46" t="e">
        <f>VLOOKUP('別紙様式2-3（個表） '!$G372,【参考】数式用!$P$4:$W$54,8, FALSE)</f>
        <v>#N/A</v>
      </c>
      <c r="AC372" s="46" t="e">
        <f>VLOOKUP('別紙様式2-3（個表） '!$G372,【参考】数式用!$P$4:$AD$54,15, FALSE)</f>
        <v>#N/A</v>
      </c>
      <c r="AD372" s="46" t="str">
        <f t="shared" si="42"/>
        <v/>
      </c>
      <c r="AE372" s="46" t="str">
        <f t="shared" si="43"/>
        <v/>
      </c>
      <c r="AF372" s="46" t="str">
        <f t="shared" si="44"/>
        <v/>
      </c>
      <c r="AG372" s="46" t="str">
        <f>IF(G372="", "", VLOOKUP(G372,【参考】数式用!$A$4:$M$54,13,FALSE))</f>
        <v/>
      </c>
      <c r="AH372" s="46" t="str">
        <f t="shared" si="45"/>
        <v>―</v>
      </c>
    </row>
    <row r="373" spans="1:34" ht="45" customHeight="1">
      <c r="A373" s="113">
        <f t="shared" si="40"/>
        <v>359</v>
      </c>
      <c r="B373" s="114" t="str">
        <f>IF(基本情報入力シート!B408="","",基本情報入力シート!B408)</f>
        <v/>
      </c>
      <c r="C373" s="115" t="str">
        <f>IF(基本情報入力シート!L408="","",基本情報入力シート!L408)</f>
        <v/>
      </c>
      <c r="D373" s="115" t="str">
        <f>IF(基本情報入力シート!Q408="","",基本情報入力シート!Q408)</f>
        <v/>
      </c>
      <c r="E373" s="115" t="str">
        <f>IF(基本情報入力シート!V408="","",基本情報入力シート!V408)</f>
        <v/>
      </c>
      <c r="F373" s="115" t="str">
        <f>IF(基本情報入力シート!W408="","",基本情報入力シート!W408)</f>
        <v/>
      </c>
      <c r="G373" s="115" t="str">
        <f>IF(基本情報入力シート!Z408="","",基本情報入力シート!Z408)</f>
        <v/>
      </c>
      <c r="H373" s="211" t="str">
        <f>IF(基本情報入力シート!AD408="","",基本情報入力シート!AD408)</f>
        <v/>
      </c>
      <c r="I373" s="330" t="str">
        <f>IF(基本情報入力シート!AE408="","",基本情報入力シート!AE408)</f>
        <v/>
      </c>
      <c r="J373" s="427"/>
      <c r="K373" s="428"/>
      <c r="L373" s="426"/>
      <c r="M373" s="331" t="str">
        <f>IF(G373="", "", VLOOKUP(AF373,【参考】数式用!$AZ$3:$BA$6, 2, FALSE))</f>
        <v/>
      </c>
      <c r="N373" s="332" t="str">
        <f>IF(G373="","",VLOOKUP(G373,【参考】数式用!$A$4:$L$54,MATCH('別紙様式2-3（個表） '!M373,【参考】数式用!$J$3:$L$3,0)+9,FALSE))</f>
        <v/>
      </c>
      <c r="O373" s="430" t="s">
        <v>197</v>
      </c>
      <c r="P373" s="333" t="str">
        <f t="shared" si="41"/>
        <v>未入力あり</v>
      </c>
      <c r="Q373" s="253" t="str">
        <f>IFERROR(IF(P373="未入力あり","",ROUNDDOWN(ROUNDDOWN($H373*$I373,0)*VLOOKUP($G373,【参考】数式用!$A$4:$E$54,3, FALSE),0)),"")</f>
        <v/>
      </c>
      <c r="R373" s="253" t="str">
        <f>IF(AD373="×", 0,IF(P373="未入力あり","",ROUNDDOWN(ROUNDDOWN($H373*$I373,0)*VLOOKUP($G373,【参考】数式用!$A$4:$E$54,4,FALSE),0)))</f>
        <v/>
      </c>
      <c r="S373" s="334" t="str">
        <f>IF(AE373="×", 0,IF(P373="未入力あり","",ROUNDDOWN(ROUNDDOWN($H373*$I373,0)*VLOOKUP($G373,【参考】数式用!$A$4:$E$54,5, FALSE),0)))</f>
        <v/>
      </c>
      <c r="Z373" s="336" t="e">
        <f>IF(#REF!="○", F373, "")</f>
        <v>#REF!</v>
      </c>
      <c r="AA373" s="46" t="e">
        <f>VLOOKUP('別紙様式2-3（個表） '!$G373,【参考】数式用!$P$4:$Q$54,2, FALSE)</f>
        <v>#N/A</v>
      </c>
      <c r="AB373" s="46" t="e">
        <f>VLOOKUP('別紙様式2-3（個表） '!$G373,【参考】数式用!$P$4:$W$54,8, FALSE)</f>
        <v>#N/A</v>
      </c>
      <c r="AC373" s="46" t="e">
        <f>VLOOKUP('別紙様式2-3（個表） '!$G373,【参考】数式用!$P$4:$AD$54,15, FALSE)</f>
        <v>#N/A</v>
      </c>
      <c r="AD373" s="46" t="str">
        <f t="shared" si="42"/>
        <v/>
      </c>
      <c r="AE373" s="46" t="str">
        <f t="shared" si="43"/>
        <v/>
      </c>
      <c r="AF373" s="46" t="str">
        <f t="shared" si="44"/>
        <v/>
      </c>
      <c r="AG373" s="46" t="str">
        <f>IF(G373="", "", VLOOKUP(G373,【参考】数式用!$A$4:$M$54,13,FALSE))</f>
        <v/>
      </c>
      <c r="AH373" s="46" t="str">
        <f t="shared" si="45"/>
        <v>―</v>
      </c>
    </row>
    <row r="374" spans="1:34" ht="45" customHeight="1">
      <c r="A374" s="113">
        <f t="shared" si="40"/>
        <v>360</v>
      </c>
      <c r="B374" s="114" t="str">
        <f>IF(基本情報入力シート!B409="","",基本情報入力シート!B409)</f>
        <v/>
      </c>
      <c r="C374" s="115" t="str">
        <f>IF(基本情報入力シート!L409="","",基本情報入力シート!L409)</f>
        <v/>
      </c>
      <c r="D374" s="115" t="str">
        <f>IF(基本情報入力シート!Q409="","",基本情報入力シート!Q409)</f>
        <v/>
      </c>
      <c r="E374" s="115" t="str">
        <f>IF(基本情報入力シート!V409="","",基本情報入力シート!V409)</f>
        <v/>
      </c>
      <c r="F374" s="115" t="str">
        <f>IF(基本情報入力シート!W409="","",基本情報入力シート!W409)</f>
        <v/>
      </c>
      <c r="G374" s="115" t="str">
        <f>IF(基本情報入力シート!Z409="","",基本情報入力シート!Z409)</f>
        <v/>
      </c>
      <c r="H374" s="211" t="str">
        <f>IF(基本情報入力シート!AD409="","",基本情報入力シート!AD409)</f>
        <v/>
      </c>
      <c r="I374" s="330" t="str">
        <f>IF(基本情報入力シート!AE409="","",基本情報入力シート!AE409)</f>
        <v/>
      </c>
      <c r="J374" s="427"/>
      <c r="K374" s="428"/>
      <c r="L374" s="426"/>
      <c r="M374" s="331" t="str">
        <f>IF(G374="", "", VLOOKUP(AF374,【参考】数式用!$AZ$3:$BA$6, 2, FALSE))</f>
        <v/>
      </c>
      <c r="N374" s="332" t="str">
        <f>IF(G374="","",VLOOKUP(G374,【参考】数式用!$A$4:$L$54,MATCH('別紙様式2-3（個表） '!M374,【参考】数式用!$J$3:$L$3,0)+9,FALSE))</f>
        <v/>
      </c>
      <c r="O374" s="429" t="s">
        <v>197</v>
      </c>
      <c r="P374" s="333" t="str">
        <f t="shared" si="41"/>
        <v>未入力あり</v>
      </c>
      <c r="Q374" s="253" t="str">
        <f>IFERROR(IF(P374="未入力あり","",ROUNDDOWN(ROUNDDOWN($H374*$I374,0)*VLOOKUP($G374,【参考】数式用!$A$4:$E$54,3, FALSE),0)),"")</f>
        <v/>
      </c>
      <c r="R374" s="253" t="str">
        <f>IF(AD374="×", 0,IF(P374="未入力あり","",ROUNDDOWN(ROUNDDOWN($H374*$I374,0)*VLOOKUP($G374,【参考】数式用!$A$4:$E$54,4,FALSE),0)))</f>
        <v/>
      </c>
      <c r="S374" s="334" t="str">
        <f>IF(AE374="×", 0,IF(P374="未入力あり","",ROUNDDOWN(ROUNDDOWN($H374*$I374,0)*VLOOKUP($G374,【参考】数式用!$A$4:$E$54,5, FALSE),0)))</f>
        <v/>
      </c>
      <c r="Z374" s="336" t="e">
        <f>IF(#REF!="○", F374, "")</f>
        <v>#REF!</v>
      </c>
      <c r="AA374" s="46" t="e">
        <f>VLOOKUP('別紙様式2-3（個表） '!$G374,【参考】数式用!$P$4:$Q$54,2, FALSE)</f>
        <v>#N/A</v>
      </c>
      <c r="AB374" s="46" t="e">
        <f>VLOOKUP('別紙様式2-3（個表） '!$G374,【参考】数式用!$P$4:$W$54,8, FALSE)</f>
        <v>#N/A</v>
      </c>
      <c r="AC374" s="46" t="e">
        <f>VLOOKUP('別紙様式2-3（個表） '!$G374,【参考】数式用!$P$4:$AD$54,15, FALSE)</f>
        <v>#N/A</v>
      </c>
      <c r="AD374" s="46" t="str">
        <f t="shared" si="42"/>
        <v/>
      </c>
      <c r="AE374" s="46" t="str">
        <f t="shared" si="43"/>
        <v/>
      </c>
      <c r="AF374" s="46" t="str">
        <f t="shared" si="44"/>
        <v/>
      </c>
      <c r="AG374" s="46" t="str">
        <f>IF(G374="", "", VLOOKUP(G374,【参考】数式用!$A$4:$M$54,13,FALSE))</f>
        <v/>
      </c>
      <c r="AH374" s="46" t="str">
        <f t="shared" si="45"/>
        <v>―</v>
      </c>
    </row>
    <row r="375" spans="1:34" ht="45" customHeight="1">
      <c r="A375" s="113">
        <f t="shared" si="40"/>
        <v>361</v>
      </c>
      <c r="B375" s="114" t="str">
        <f>IF(基本情報入力シート!B410="","",基本情報入力シート!B410)</f>
        <v/>
      </c>
      <c r="C375" s="115" t="str">
        <f>IF(基本情報入力シート!L410="","",基本情報入力シート!L410)</f>
        <v/>
      </c>
      <c r="D375" s="115" t="str">
        <f>IF(基本情報入力シート!Q410="","",基本情報入力シート!Q410)</f>
        <v/>
      </c>
      <c r="E375" s="115" t="str">
        <f>IF(基本情報入力シート!V410="","",基本情報入力シート!V410)</f>
        <v/>
      </c>
      <c r="F375" s="115" t="str">
        <f>IF(基本情報入力シート!W410="","",基本情報入力シート!W410)</f>
        <v/>
      </c>
      <c r="G375" s="115" t="str">
        <f>IF(基本情報入力シート!Z410="","",基本情報入力シート!Z410)</f>
        <v/>
      </c>
      <c r="H375" s="211" t="str">
        <f>IF(基本情報入力シート!AD410="","",基本情報入力シート!AD410)</f>
        <v/>
      </c>
      <c r="I375" s="330" t="str">
        <f>IF(基本情報入力シート!AE410="","",基本情報入力シート!AE410)</f>
        <v/>
      </c>
      <c r="J375" s="427"/>
      <c r="K375" s="428"/>
      <c r="L375" s="426"/>
      <c r="M375" s="331" t="str">
        <f>IF(G375="", "", VLOOKUP(AF375,【参考】数式用!$AZ$3:$BA$6, 2, FALSE))</f>
        <v/>
      </c>
      <c r="N375" s="332" t="str">
        <f>IF(G375="","",VLOOKUP(G375,【参考】数式用!$A$4:$L$54,MATCH('別紙様式2-3（個表） '!M375,【参考】数式用!$J$3:$L$3,0)+9,FALSE))</f>
        <v/>
      </c>
      <c r="O375" s="430" t="s">
        <v>197</v>
      </c>
      <c r="P375" s="333" t="str">
        <f t="shared" si="41"/>
        <v>未入力あり</v>
      </c>
      <c r="Q375" s="253" t="str">
        <f>IFERROR(IF(P375="未入力あり","",ROUNDDOWN(ROUNDDOWN($H375*$I375,0)*VLOOKUP($G375,【参考】数式用!$A$4:$E$54,3, FALSE),0)),"")</f>
        <v/>
      </c>
      <c r="R375" s="253" t="str">
        <f>IF(AD375="×", 0,IF(P375="未入力あり","",ROUNDDOWN(ROUNDDOWN($H375*$I375,0)*VLOOKUP($G375,【参考】数式用!$A$4:$E$54,4,FALSE),0)))</f>
        <v/>
      </c>
      <c r="S375" s="334" t="str">
        <f>IF(AE375="×", 0,IF(P375="未入力あり","",ROUNDDOWN(ROUNDDOWN($H375*$I375,0)*VLOOKUP($G375,【参考】数式用!$A$4:$E$54,5, FALSE),0)))</f>
        <v/>
      </c>
      <c r="Z375" s="336" t="e">
        <f>IF(#REF!="○", F375, "")</f>
        <v>#REF!</v>
      </c>
      <c r="AA375" s="46" t="e">
        <f>VLOOKUP('別紙様式2-3（個表） '!$G375,【参考】数式用!$P$4:$Q$54,2, FALSE)</f>
        <v>#N/A</v>
      </c>
      <c r="AB375" s="46" t="e">
        <f>VLOOKUP('別紙様式2-3（個表） '!$G375,【参考】数式用!$P$4:$W$54,8, FALSE)</f>
        <v>#N/A</v>
      </c>
      <c r="AC375" s="46" t="e">
        <f>VLOOKUP('別紙様式2-3（個表） '!$G375,【参考】数式用!$P$4:$AD$54,15, FALSE)</f>
        <v>#N/A</v>
      </c>
      <c r="AD375" s="46" t="str">
        <f t="shared" si="42"/>
        <v/>
      </c>
      <c r="AE375" s="46" t="str">
        <f t="shared" si="43"/>
        <v/>
      </c>
      <c r="AF375" s="46" t="str">
        <f t="shared" si="44"/>
        <v/>
      </c>
      <c r="AG375" s="46" t="str">
        <f>IF(G375="", "", VLOOKUP(G375,【参考】数式用!$A$4:$M$54,13,FALSE))</f>
        <v/>
      </c>
      <c r="AH375" s="46" t="str">
        <f t="shared" si="45"/>
        <v>―</v>
      </c>
    </row>
    <row r="376" spans="1:34" ht="45" customHeight="1">
      <c r="A376" s="113">
        <f t="shared" si="40"/>
        <v>362</v>
      </c>
      <c r="B376" s="114" t="str">
        <f>IF(基本情報入力シート!B411="","",基本情報入力シート!B411)</f>
        <v/>
      </c>
      <c r="C376" s="115" t="str">
        <f>IF(基本情報入力シート!L411="","",基本情報入力シート!L411)</f>
        <v/>
      </c>
      <c r="D376" s="115" t="str">
        <f>IF(基本情報入力シート!Q411="","",基本情報入力シート!Q411)</f>
        <v/>
      </c>
      <c r="E376" s="115" t="str">
        <f>IF(基本情報入力シート!V411="","",基本情報入力シート!V411)</f>
        <v/>
      </c>
      <c r="F376" s="115" t="str">
        <f>IF(基本情報入力シート!W411="","",基本情報入力シート!W411)</f>
        <v/>
      </c>
      <c r="G376" s="115" t="str">
        <f>IF(基本情報入力シート!Z411="","",基本情報入力シート!Z411)</f>
        <v/>
      </c>
      <c r="H376" s="211" t="str">
        <f>IF(基本情報入力シート!AD411="","",基本情報入力シート!AD411)</f>
        <v/>
      </c>
      <c r="I376" s="330" t="str">
        <f>IF(基本情報入力シート!AE411="","",基本情報入力シート!AE411)</f>
        <v/>
      </c>
      <c r="J376" s="427"/>
      <c r="K376" s="428"/>
      <c r="L376" s="426"/>
      <c r="M376" s="331" t="str">
        <f>IF(G376="", "", VLOOKUP(AF376,【参考】数式用!$AZ$3:$BA$6, 2, FALSE))</f>
        <v/>
      </c>
      <c r="N376" s="332" t="str">
        <f>IF(G376="","",VLOOKUP(G376,【参考】数式用!$A$4:$L$54,MATCH('別紙様式2-3（個表） '!M376,【参考】数式用!$J$3:$L$3,0)+9,FALSE))</f>
        <v/>
      </c>
      <c r="O376" s="430" t="s">
        <v>197</v>
      </c>
      <c r="P376" s="333" t="str">
        <f t="shared" si="41"/>
        <v>未入力あり</v>
      </c>
      <c r="Q376" s="253" t="str">
        <f>IFERROR(IF(P376="未入力あり","",ROUNDDOWN(ROUNDDOWN($H376*$I376,0)*VLOOKUP($G376,【参考】数式用!$A$4:$E$54,3, FALSE),0)),"")</f>
        <v/>
      </c>
      <c r="R376" s="253" t="str">
        <f>IF(AD376="×", 0,IF(P376="未入力あり","",ROUNDDOWN(ROUNDDOWN($H376*$I376,0)*VLOOKUP($G376,【参考】数式用!$A$4:$E$54,4,FALSE),0)))</f>
        <v/>
      </c>
      <c r="S376" s="334" t="str">
        <f>IF(AE376="×", 0,IF(P376="未入力あり","",ROUNDDOWN(ROUNDDOWN($H376*$I376,0)*VLOOKUP($G376,【参考】数式用!$A$4:$E$54,5, FALSE),0)))</f>
        <v/>
      </c>
      <c r="Z376" s="336" t="e">
        <f>IF(#REF!="○", F376, "")</f>
        <v>#REF!</v>
      </c>
      <c r="AA376" s="46" t="e">
        <f>VLOOKUP('別紙様式2-3（個表） '!$G376,【参考】数式用!$P$4:$Q$54,2, FALSE)</f>
        <v>#N/A</v>
      </c>
      <c r="AB376" s="46" t="e">
        <f>VLOOKUP('別紙様式2-3（個表） '!$G376,【参考】数式用!$P$4:$W$54,8, FALSE)</f>
        <v>#N/A</v>
      </c>
      <c r="AC376" s="46" t="e">
        <f>VLOOKUP('別紙様式2-3（個表） '!$G376,【参考】数式用!$P$4:$AD$54,15, FALSE)</f>
        <v>#N/A</v>
      </c>
      <c r="AD376" s="46" t="str">
        <f t="shared" si="42"/>
        <v/>
      </c>
      <c r="AE376" s="46" t="str">
        <f t="shared" si="43"/>
        <v/>
      </c>
      <c r="AF376" s="46" t="str">
        <f t="shared" si="44"/>
        <v/>
      </c>
      <c r="AG376" s="46" t="str">
        <f>IF(G376="", "", VLOOKUP(G376,【参考】数式用!$A$4:$M$54,13,FALSE))</f>
        <v/>
      </c>
      <c r="AH376" s="46" t="str">
        <f t="shared" si="45"/>
        <v>―</v>
      </c>
    </row>
    <row r="377" spans="1:34" ht="45" customHeight="1">
      <c r="A377" s="113">
        <f t="shared" si="40"/>
        <v>363</v>
      </c>
      <c r="B377" s="114" t="str">
        <f>IF(基本情報入力シート!B412="","",基本情報入力シート!B412)</f>
        <v/>
      </c>
      <c r="C377" s="115" t="str">
        <f>IF(基本情報入力シート!L412="","",基本情報入力シート!L412)</f>
        <v/>
      </c>
      <c r="D377" s="115" t="str">
        <f>IF(基本情報入力シート!Q412="","",基本情報入力シート!Q412)</f>
        <v/>
      </c>
      <c r="E377" s="115" t="str">
        <f>IF(基本情報入力シート!V412="","",基本情報入力シート!V412)</f>
        <v/>
      </c>
      <c r="F377" s="115" t="str">
        <f>IF(基本情報入力シート!W412="","",基本情報入力シート!W412)</f>
        <v/>
      </c>
      <c r="G377" s="115" t="str">
        <f>IF(基本情報入力シート!Z412="","",基本情報入力シート!Z412)</f>
        <v/>
      </c>
      <c r="H377" s="211" t="str">
        <f>IF(基本情報入力シート!AD412="","",基本情報入力シート!AD412)</f>
        <v/>
      </c>
      <c r="I377" s="330" t="str">
        <f>IF(基本情報入力シート!AE412="","",基本情報入力シート!AE412)</f>
        <v/>
      </c>
      <c r="J377" s="427"/>
      <c r="K377" s="428"/>
      <c r="L377" s="426"/>
      <c r="M377" s="331" t="str">
        <f>IF(G377="", "", VLOOKUP(AF377,【参考】数式用!$AZ$3:$BA$6, 2, FALSE))</f>
        <v/>
      </c>
      <c r="N377" s="332" t="str">
        <f>IF(G377="","",VLOOKUP(G377,【参考】数式用!$A$4:$L$54,MATCH('別紙様式2-3（個表） '!M377,【参考】数式用!$J$3:$L$3,0)+9,FALSE))</f>
        <v/>
      </c>
      <c r="O377" s="429" t="s">
        <v>197</v>
      </c>
      <c r="P377" s="333" t="str">
        <f t="shared" si="41"/>
        <v>未入力あり</v>
      </c>
      <c r="Q377" s="253" t="str">
        <f>IFERROR(IF(P377="未入力あり","",ROUNDDOWN(ROUNDDOWN($H377*$I377,0)*VLOOKUP($G377,【参考】数式用!$A$4:$E$54,3, FALSE),0)),"")</f>
        <v/>
      </c>
      <c r="R377" s="253" t="str">
        <f>IF(AD377="×", 0,IF(P377="未入力あり","",ROUNDDOWN(ROUNDDOWN($H377*$I377,0)*VLOOKUP($G377,【参考】数式用!$A$4:$E$54,4,FALSE),0)))</f>
        <v/>
      </c>
      <c r="S377" s="334" t="str">
        <f>IF(AE377="×", 0,IF(P377="未入力あり","",ROUNDDOWN(ROUNDDOWN($H377*$I377,0)*VLOOKUP($G377,【参考】数式用!$A$4:$E$54,5, FALSE),0)))</f>
        <v/>
      </c>
      <c r="Z377" s="336" t="e">
        <f>IF(#REF!="○", F377, "")</f>
        <v>#REF!</v>
      </c>
      <c r="AA377" s="46" t="e">
        <f>VLOOKUP('別紙様式2-3（個表） '!$G377,【参考】数式用!$P$4:$Q$54,2, FALSE)</f>
        <v>#N/A</v>
      </c>
      <c r="AB377" s="46" t="e">
        <f>VLOOKUP('別紙様式2-3（個表） '!$G377,【参考】数式用!$P$4:$W$54,8, FALSE)</f>
        <v>#N/A</v>
      </c>
      <c r="AC377" s="46" t="e">
        <f>VLOOKUP('別紙様式2-3（個表） '!$G377,【参考】数式用!$P$4:$AD$54,15, FALSE)</f>
        <v>#N/A</v>
      </c>
      <c r="AD377" s="46" t="str">
        <f t="shared" si="42"/>
        <v/>
      </c>
      <c r="AE377" s="46" t="str">
        <f t="shared" si="43"/>
        <v/>
      </c>
      <c r="AF377" s="46" t="str">
        <f t="shared" si="44"/>
        <v/>
      </c>
      <c r="AG377" s="46" t="str">
        <f>IF(G377="", "", VLOOKUP(G377,【参考】数式用!$A$4:$M$54,13,FALSE))</f>
        <v/>
      </c>
      <c r="AH377" s="46" t="str">
        <f t="shared" si="45"/>
        <v>―</v>
      </c>
    </row>
    <row r="378" spans="1:34" ht="45" customHeight="1">
      <c r="A378" s="113">
        <f t="shared" ref="A378:A411" si="46">A377+1</f>
        <v>364</v>
      </c>
      <c r="B378" s="114" t="str">
        <f>IF(基本情報入力シート!B413="","",基本情報入力シート!B413)</f>
        <v/>
      </c>
      <c r="C378" s="115" t="str">
        <f>IF(基本情報入力シート!L413="","",基本情報入力シート!L413)</f>
        <v/>
      </c>
      <c r="D378" s="115" t="str">
        <f>IF(基本情報入力シート!Q413="","",基本情報入力シート!Q413)</f>
        <v/>
      </c>
      <c r="E378" s="115" t="str">
        <f>IF(基本情報入力シート!V413="","",基本情報入力シート!V413)</f>
        <v/>
      </c>
      <c r="F378" s="115" t="str">
        <f>IF(基本情報入力シート!W413="","",基本情報入力シート!W413)</f>
        <v/>
      </c>
      <c r="G378" s="115" t="str">
        <f>IF(基本情報入力シート!Z413="","",基本情報入力シート!Z413)</f>
        <v/>
      </c>
      <c r="H378" s="211" t="str">
        <f>IF(基本情報入力シート!AD413="","",基本情報入力シート!AD413)</f>
        <v/>
      </c>
      <c r="I378" s="330" t="str">
        <f>IF(基本情報入力シート!AE413="","",基本情報入力シート!AE413)</f>
        <v/>
      </c>
      <c r="J378" s="427"/>
      <c r="K378" s="428"/>
      <c r="L378" s="426"/>
      <c r="M378" s="331" t="str">
        <f>IF(G378="", "", VLOOKUP(AF378,【参考】数式用!$AZ$3:$BA$6, 2, FALSE))</f>
        <v/>
      </c>
      <c r="N378" s="332" t="str">
        <f>IF(G378="","",VLOOKUP(G378,【参考】数式用!$A$4:$L$54,MATCH('別紙様式2-3（個表） '!M378,【参考】数式用!$J$3:$L$3,0)+9,FALSE))</f>
        <v/>
      </c>
      <c r="O378" s="430" t="s">
        <v>197</v>
      </c>
      <c r="P378" s="333" t="str">
        <f t="shared" si="41"/>
        <v>未入力あり</v>
      </c>
      <c r="Q378" s="253" t="str">
        <f>IFERROR(IF(P378="未入力あり","",ROUNDDOWN(ROUNDDOWN($H378*$I378,0)*VLOOKUP($G378,【参考】数式用!$A$4:$E$54,3, FALSE),0)),"")</f>
        <v/>
      </c>
      <c r="R378" s="253" t="str">
        <f>IF(AD378="×", 0,IF(P378="未入力あり","",ROUNDDOWN(ROUNDDOWN($H378*$I378,0)*VLOOKUP($G378,【参考】数式用!$A$4:$E$54,4,FALSE),0)))</f>
        <v/>
      </c>
      <c r="S378" s="334" t="str">
        <f>IF(AE378="×", 0,IF(P378="未入力あり","",ROUNDDOWN(ROUNDDOWN($H378*$I378,0)*VLOOKUP($G378,【参考】数式用!$A$4:$E$54,5, FALSE),0)))</f>
        <v/>
      </c>
      <c r="Z378" s="336" t="e">
        <f>IF(#REF!="○", F378, "")</f>
        <v>#REF!</v>
      </c>
      <c r="AA378" s="46" t="e">
        <f>VLOOKUP('別紙様式2-3（個表） '!$G378,【参考】数式用!$P$4:$Q$54,2, FALSE)</f>
        <v>#N/A</v>
      </c>
      <c r="AB378" s="46" t="e">
        <f>VLOOKUP('別紙様式2-3（個表） '!$G378,【参考】数式用!$P$4:$W$54,8, FALSE)</f>
        <v>#N/A</v>
      </c>
      <c r="AC378" s="46" t="e">
        <f>VLOOKUP('別紙様式2-3（個表） '!$G378,【参考】数式用!$P$4:$AD$54,15, FALSE)</f>
        <v>#N/A</v>
      </c>
      <c r="AD378" s="46" t="str">
        <f t="shared" si="42"/>
        <v/>
      </c>
      <c r="AE378" s="46" t="str">
        <f t="shared" si="43"/>
        <v/>
      </c>
      <c r="AF378" s="46" t="str">
        <f t="shared" si="44"/>
        <v/>
      </c>
      <c r="AG378" s="46" t="str">
        <f>IF(G378="", "", VLOOKUP(G378,【参考】数式用!$A$4:$M$54,13,FALSE))</f>
        <v/>
      </c>
      <c r="AH378" s="46" t="str">
        <f t="shared" si="45"/>
        <v>―</v>
      </c>
    </row>
    <row r="379" spans="1:34" ht="45" customHeight="1">
      <c r="A379" s="113">
        <f t="shared" si="46"/>
        <v>365</v>
      </c>
      <c r="B379" s="114" t="str">
        <f>IF(基本情報入力シート!B414="","",基本情報入力シート!B414)</f>
        <v/>
      </c>
      <c r="C379" s="115" t="str">
        <f>IF(基本情報入力シート!L414="","",基本情報入力シート!L414)</f>
        <v/>
      </c>
      <c r="D379" s="115" t="str">
        <f>IF(基本情報入力シート!Q414="","",基本情報入力シート!Q414)</f>
        <v/>
      </c>
      <c r="E379" s="115" t="str">
        <f>IF(基本情報入力シート!V414="","",基本情報入力シート!V414)</f>
        <v/>
      </c>
      <c r="F379" s="115" t="str">
        <f>IF(基本情報入力シート!W414="","",基本情報入力シート!W414)</f>
        <v/>
      </c>
      <c r="G379" s="115" t="str">
        <f>IF(基本情報入力シート!Z414="","",基本情報入力シート!Z414)</f>
        <v/>
      </c>
      <c r="H379" s="211" t="str">
        <f>IF(基本情報入力シート!AD414="","",基本情報入力シート!AD414)</f>
        <v/>
      </c>
      <c r="I379" s="330" t="str">
        <f>IF(基本情報入力シート!AE414="","",基本情報入力シート!AE414)</f>
        <v/>
      </c>
      <c r="J379" s="427"/>
      <c r="K379" s="428"/>
      <c r="L379" s="426"/>
      <c r="M379" s="331" t="str">
        <f>IF(G379="", "", VLOOKUP(AF379,【参考】数式用!$AZ$3:$BA$6, 2, FALSE))</f>
        <v/>
      </c>
      <c r="N379" s="332" t="str">
        <f>IF(G379="","",VLOOKUP(G379,【参考】数式用!$A$4:$L$54,MATCH('別紙様式2-3（個表） '!M379,【参考】数式用!$J$3:$L$3,0)+9,FALSE))</f>
        <v/>
      </c>
      <c r="O379" s="430" t="s">
        <v>197</v>
      </c>
      <c r="P379" s="333" t="str">
        <f t="shared" si="41"/>
        <v>未入力あり</v>
      </c>
      <c r="Q379" s="253" t="str">
        <f>IFERROR(IF(P379="未入力あり","",ROUNDDOWN(ROUNDDOWN($H379*$I379,0)*VLOOKUP($G379,【参考】数式用!$A$4:$E$54,3, FALSE),0)),"")</f>
        <v/>
      </c>
      <c r="R379" s="253" t="str">
        <f>IF(AD379="×", 0,IF(P379="未入力あり","",ROUNDDOWN(ROUNDDOWN($H379*$I379,0)*VLOOKUP($G379,【参考】数式用!$A$4:$E$54,4,FALSE),0)))</f>
        <v/>
      </c>
      <c r="S379" s="334" t="str">
        <f>IF(AE379="×", 0,IF(P379="未入力あり","",ROUNDDOWN(ROUNDDOWN($H379*$I379,0)*VLOOKUP($G379,【参考】数式用!$A$4:$E$54,5, FALSE),0)))</f>
        <v/>
      </c>
      <c r="Z379" s="336" t="e">
        <f>IF(#REF!="○", F379, "")</f>
        <v>#REF!</v>
      </c>
      <c r="AA379" s="46" t="e">
        <f>VLOOKUP('別紙様式2-3（個表） '!$G379,【参考】数式用!$P$4:$Q$54,2, FALSE)</f>
        <v>#N/A</v>
      </c>
      <c r="AB379" s="46" t="e">
        <f>VLOOKUP('別紙様式2-3（個表） '!$G379,【参考】数式用!$P$4:$W$54,8, FALSE)</f>
        <v>#N/A</v>
      </c>
      <c r="AC379" s="46" t="e">
        <f>VLOOKUP('別紙様式2-3（個表） '!$G379,【参考】数式用!$P$4:$AD$54,15, FALSE)</f>
        <v>#N/A</v>
      </c>
      <c r="AD379" s="46" t="str">
        <f t="shared" si="42"/>
        <v/>
      </c>
      <c r="AE379" s="46" t="str">
        <f t="shared" si="43"/>
        <v/>
      </c>
      <c r="AF379" s="46" t="str">
        <f t="shared" si="44"/>
        <v/>
      </c>
      <c r="AG379" s="46" t="str">
        <f>IF(G379="", "", VLOOKUP(G379,【参考】数式用!$A$4:$M$54,13,FALSE))</f>
        <v/>
      </c>
      <c r="AH379" s="46" t="str">
        <f t="shared" si="45"/>
        <v>―</v>
      </c>
    </row>
    <row r="380" spans="1:34" ht="45" customHeight="1">
      <c r="A380" s="113">
        <f t="shared" si="46"/>
        <v>366</v>
      </c>
      <c r="B380" s="114" t="str">
        <f>IF(基本情報入力シート!B415="","",基本情報入力シート!B415)</f>
        <v/>
      </c>
      <c r="C380" s="115" t="str">
        <f>IF(基本情報入力シート!L415="","",基本情報入力シート!L415)</f>
        <v/>
      </c>
      <c r="D380" s="115" t="str">
        <f>IF(基本情報入力シート!Q415="","",基本情報入力シート!Q415)</f>
        <v/>
      </c>
      <c r="E380" s="115" t="str">
        <f>IF(基本情報入力シート!V415="","",基本情報入力シート!V415)</f>
        <v/>
      </c>
      <c r="F380" s="115" t="str">
        <f>IF(基本情報入力シート!W415="","",基本情報入力シート!W415)</f>
        <v/>
      </c>
      <c r="G380" s="115" t="str">
        <f>IF(基本情報入力シート!Z415="","",基本情報入力シート!Z415)</f>
        <v/>
      </c>
      <c r="H380" s="211" t="str">
        <f>IF(基本情報入力シート!AD415="","",基本情報入力シート!AD415)</f>
        <v/>
      </c>
      <c r="I380" s="330" t="str">
        <f>IF(基本情報入力シート!AE415="","",基本情報入力シート!AE415)</f>
        <v/>
      </c>
      <c r="J380" s="427"/>
      <c r="K380" s="428"/>
      <c r="L380" s="426"/>
      <c r="M380" s="331" t="str">
        <f>IF(G380="", "", VLOOKUP(AF380,【参考】数式用!$AZ$3:$BA$6, 2, FALSE))</f>
        <v/>
      </c>
      <c r="N380" s="332" t="str">
        <f>IF(G380="","",VLOOKUP(G380,【参考】数式用!$A$4:$L$54,MATCH('別紙様式2-3（個表） '!M380,【参考】数式用!$J$3:$L$3,0)+9,FALSE))</f>
        <v/>
      </c>
      <c r="O380" s="429" t="s">
        <v>197</v>
      </c>
      <c r="P380" s="333" t="str">
        <f t="shared" si="41"/>
        <v>未入力あり</v>
      </c>
      <c r="Q380" s="253" t="str">
        <f>IFERROR(IF(P380="未入力あり","",ROUNDDOWN(ROUNDDOWN($H380*$I380,0)*VLOOKUP($G380,【参考】数式用!$A$4:$E$54,3, FALSE),0)),"")</f>
        <v/>
      </c>
      <c r="R380" s="253" t="str">
        <f>IF(AD380="×", 0,IF(P380="未入力あり","",ROUNDDOWN(ROUNDDOWN($H380*$I380,0)*VLOOKUP($G380,【参考】数式用!$A$4:$E$54,4,FALSE),0)))</f>
        <v/>
      </c>
      <c r="S380" s="334" t="str">
        <f>IF(AE380="×", 0,IF(P380="未入力あり","",ROUNDDOWN(ROUNDDOWN($H380*$I380,0)*VLOOKUP($G380,【参考】数式用!$A$4:$E$54,5, FALSE),0)))</f>
        <v/>
      </c>
      <c r="Z380" s="336" t="e">
        <f>IF(#REF!="○", F380, "")</f>
        <v>#REF!</v>
      </c>
      <c r="AA380" s="46" t="e">
        <f>VLOOKUP('別紙様式2-3（個表） '!$G380,【参考】数式用!$P$4:$Q$54,2, FALSE)</f>
        <v>#N/A</v>
      </c>
      <c r="AB380" s="46" t="e">
        <f>VLOOKUP('別紙様式2-3（個表） '!$G380,【参考】数式用!$P$4:$W$54,8, FALSE)</f>
        <v>#N/A</v>
      </c>
      <c r="AC380" s="46" t="e">
        <f>VLOOKUP('別紙様式2-3（個表） '!$G380,【参考】数式用!$P$4:$AD$54,15, FALSE)</f>
        <v>#N/A</v>
      </c>
      <c r="AD380" s="46" t="str">
        <f t="shared" si="42"/>
        <v/>
      </c>
      <c r="AE380" s="46" t="str">
        <f t="shared" si="43"/>
        <v/>
      </c>
      <c r="AF380" s="46" t="str">
        <f t="shared" si="44"/>
        <v/>
      </c>
      <c r="AG380" s="46" t="str">
        <f>IF(G380="", "", VLOOKUP(G380,【参考】数式用!$A$4:$M$54,13,FALSE))</f>
        <v/>
      </c>
      <c r="AH380" s="46" t="str">
        <f t="shared" si="45"/>
        <v>―</v>
      </c>
    </row>
    <row r="381" spans="1:34" ht="45" customHeight="1">
      <c r="A381" s="113">
        <f t="shared" si="46"/>
        <v>367</v>
      </c>
      <c r="B381" s="114" t="str">
        <f>IF(基本情報入力シート!B416="","",基本情報入力シート!B416)</f>
        <v/>
      </c>
      <c r="C381" s="115" t="str">
        <f>IF(基本情報入力シート!L416="","",基本情報入力シート!L416)</f>
        <v/>
      </c>
      <c r="D381" s="115" t="str">
        <f>IF(基本情報入力シート!Q416="","",基本情報入力シート!Q416)</f>
        <v/>
      </c>
      <c r="E381" s="115" t="str">
        <f>IF(基本情報入力シート!V416="","",基本情報入力シート!V416)</f>
        <v/>
      </c>
      <c r="F381" s="115" t="str">
        <f>IF(基本情報入力シート!W416="","",基本情報入力シート!W416)</f>
        <v/>
      </c>
      <c r="G381" s="115" t="str">
        <f>IF(基本情報入力シート!Z416="","",基本情報入力シート!Z416)</f>
        <v/>
      </c>
      <c r="H381" s="211" t="str">
        <f>IF(基本情報入力シート!AD416="","",基本情報入力シート!AD416)</f>
        <v/>
      </c>
      <c r="I381" s="330" t="str">
        <f>IF(基本情報入力シート!AE416="","",基本情報入力シート!AE416)</f>
        <v/>
      </c>
      <c r="J381" s="427"/>
      <c r="K381" s="428"/>
      <c r="L381" s="426"/>
      <c r="M381" s="331" t="str">
        <f>IF(G381="", "", VLOOKUP(AF381,【参考】数式用!$AZ$3:$BA$6, 2, FALSE))</f>
        <v/>
      </c>
      <c r="N381" s="332" t="str">
        <f>IF(G381="","",VLOOKUP(G381,【参考】数式用!$A$4:$L$54,MATCH('別紙様式2-3（個表） '!M381,【参考】数式用!$J$3:$L$3,0)+9,FALSE))</f>
        <v/>
      </c>
      <c r="O381" s="430" t="s">
        <v>197</v>
      </c>
      <c r="P381" s="333" t="str">
        <f t="shared" si="41"/>
        <v>未入力あり</v>
      </c>
      <c r="Q381" s="253" t="str">
        <f>IFERROR(IF(P381="未入力あり","",ROUNDDOWN(ROUNDDOWN($H381*$I381,0)*VLOOKUP($G381,【参考】数式用!$A$4:$E$54,3, FALSE),0)),"")</f>
        <v/>
      </c>
      <c r="R381" s="253" t="str">
        <f>IF(AD381="×", 0,IF(P381="未入力あり","",ROUNDDOWN(ROUNDDOWN($H381*$I381,0)*VLOOKUP($G381,【参考】数式用!$A$4:$E$54,4,FALSE),0)))</f>
        <v/>
      </c>
      <c r="S381" s="334" t="str">
        <f>IF(AE381="×", 0,IF(P381="未入力あり","",ROUNDDOWN(ROUNDDOWN($H381*$I381,0)*VLOOKUP($G381,【参考】数式用!$A$4:$E$54,5, FALSE),0)))</f>
        <v/>
      </c>
      <c r="Z381" s="336" t="e">
        <f>IF(#REF!="○", F381, "")</f>
        <v>#REF!</v>
      </c>
      <c r="AA381" s="46" t="e">
        <f>VLOOKUP('別紙様式2-3（個表） '!$G381,【参考】数式用!$P$4:$Q$54,2, FALSE)</f>
        <v>#N/A</v>
      </c>
      <c r="AB381" s="46" t="e">
        <f>VLOOKUP('別紙様式2-3（個表） '!$G381,【参考】数式用!$P$4:$W$54,8, FALSE)</f>
        <v>#N/A</v>
      </c>
      <c r="AC381" s="46" t="e">
        <f>VLOOKUP('別紙様式2-3（個表） '!$G381,【参考】数式用!$P$4:$AD$54,15, FALSE)</f>
        <v>#N/A</v>
      </c>
      <c r="AD381" s="46" t="str">
        <f t="shared" si="42"/>
        <v/>
      </c>
      <c r="AE381" s="46" t="str">
        <f t="shared" si="43"/>
        <v/>
      </c>
      <c r="AF381" s="46" t="str">
        <f t="shared" si="44"/>
        <v/>
      </c>
      <c r="AG381" s="46" t="str">
        <f>IF(G381="", "", VLOOKUP(G381,【参考】数式用!$A$4:$M$54,13,FALSE))</f>
        <v/>
      </c>
      <c r="AH381" s="46" t="str">
        <f t="shared" si="45"/>
        <v>―</v>
      </c>
    </row>
    <row r="382" spans="1:34" ht="45" customHeight="1">
      <c r="A382" s="113">
        <f t="shared" si="46"/>
        <v>368</v>
      </c>
      <c r="B382" s="114" t="str">
        <f>IF(基本情報入力シート!B417="","",基本情報入力シート!B417)</f>
        <v/>
      </c>
      <c r="C382" s="115" t="str">
        <f>IF(基本情報入力シート!L417="","",基本情報入力シート!L417)</f>
        <v/>
      </c>
      <c r="D382" s="115" t="str">
        <f>IF(基本情報入力シート!Q417="","",基本情報入力シート!Q417)</f>
        <v/>
      </c>
      <c r="E382" s="115" t="str">
        <f>IF(基本情報入力シート!V417="","",基本情報入力シート!V417)</f>
        <v/>
      </c>
      <c r="F382" s="115" t="str">
        <f>IF(基本情報入力シート!W417="","",基本情報入力シート!W417)</f>
        <v/>
      </c>
      <c r="G382" s="115" t="str">
        <f>IF(基本情報入力シート!Z417="","",基本情報入力シート!Z417)</f>
        <v/>
      </c>
      <c r="H382" s="211" t="str">
        <f>IF(基本情報入力シート!AD417="","",基本情報入力シート!AD417)</f>
        <v/>
      </c>
      <c r="I382" s="330" t="str">
        <f>IF(基本情報入力シート!AE417="","",基本情報入力シート!AE417)</f>
        <v/>
      </c>
      <c r="J382" s="427"/>
      <c r="K382" s="428"/>
      <c r="L382" s="426"/>
      <c r="M382" s="331" t="str">
        <f>IF(G382="", "", VLOOKUP(AF382,【参考】数式用!$AZ$3:$BA$6, 2, FALSE))</f>
        <v/>
      </c>
      <c r="N382" s="332" t="str">
        <f>IF(G382="","",VLOOKUP(G382,【参考】数式用!$A$4:$L$54,MATCH('別紙様式2-3（個表） '!M382,【参考】数式用!$J$3:$L$3,0)+9,FALSE))</f>
        <v/>
      </c>
      <c r="O382" s="430" t="s">
        <v>197</v>
      </c>
      <c r="P382" s="333" t="str">
        <f t="shared" si="41"/>
        <v>未入力あり</v>
      </c>
      <c r="Q382" s="253" t="str">
        <f>IFERROR(IF(P382="未入力あり","",ROUNDDOWN(ROUNDDOWN($H382*$I382,0)*VLOOKUP($G382,【参考】数式用!$A$4:$E$54,3, FALSE),0)),"")</f>
        <v/>
      </c>
      <c r="R382" s="253" t="str">
        <f>IF(AD382="×", 0,IF(P382="未入力あり","",ROUNDDOWN(ROUNDDOWN($H382*$I382,0)*VLOOKUP($G382,【参考】数式用!$A$4:$E$54,4,FALSE),0)))</f>
        <v/>
      </c>
      <c r="S382" s="334" t="str">
        <f>IF(AE382="×", 0,IF(P382="未入力あり","",ROUNDDOWN(ROUNDDOWN($H382*$I382,0)*VLOOKUP($G382,【参考】数式用!$A$4:$E$54,5, FALSE),0)))</f>
        <v/>
      </c>
      <c r="Z382" s="336" t="e">
        <f>IF(#REF!="○", F382, "")</f>
        <v>#REF!</v>
      </c>
      <c r="AA382" s="46" t="e">
        <f>VLOOKUP('別紙様式2-3（個表） '!$G382,【参考】数式用!$P$4:$Q$54,2, FALSE)</f>
        <v>#N/A</v>
      </c>
      <c r="AB382" s="46" t="e">
        <f>VLOOKUP('別紙様式2-3（個表） '!$G382,【参考】数式用!$P$4:$W$54,8, FALSE)</f>
        <v>#N/A</v>
      </c>
      <c r="AC382" s="46" t="e">
        <f>VLOOKUP('別紙様式2-3（個表） '!$G382,【参考】数式用!$P$4:$AD$54,15, FALSE)</f>
        <v>#N/A</v>
      </c>
      <c r="AD382" s="46" t="str">
        <f t="shared" si="42"/>
        <v/>
      </c>
      <c r="AE382" s="46" t="str">
        <f t="shared" si="43"/>
        <v/>
      </c>
      <c r="AF382" s="46" t="str">
        <f t="shared" si="44"/>
        <v/>
      </c>
      <c r="AG382" s="46" t="str">
        <f>IF(G382="", "", VLOOKUP(G382,【参考】数式用!$A$4:$M$54,13,FALSE))</f>
        <v/>
      </c>
      <c r="AH382" s="46" t="str">
        <f t="shared" si="45"/>
        <v>―</v>
      </c>
    </row>
    <row r="383" spans="1:34" ht="45" customHeight="1">
      <c r="A383" s="113">
        <f t="shared" si="46"/>
        <v>369</v>
      </c>
      <c r="B383" s="114" t="str">
        <f>IF(基本情報入力シート!B418="","",基本情報入力シート!B418)</f>
        <v/>
      </c>
      <c r="C383" s="115" t="str">
        <f>IF(基本情報入力シート!L418="","",基本情報入力シート!L418)</f>
        <v/>
      </c>
      <c r="D383" s="115" t="str">
        <f>IF(基本情報入力シート!Q418="","",基本情報入力シート!Q418)</f>
        <v/>
      </c>
      <c r="E383" s="115" t="str">
        <f>IF(基本情報入力シート!V418="","",基本情報入力シート!V418)</f>
        <v/>
      </c>
      <c r="F383" s="115" t="str">
        <f>IF(基本情報入力シート!W418="","",基本情報入力シート!W418)</f>
        <v/>
      </c>
      <c r="G383" s="115" t="str">
        <f>IF(基本情報入力シート!Z418="","",基本情報入力シート!Z418)</f>
        <v/>
      </c>
      <c r="H383" s="211" t="str">
        <f>IF(基本情報入力シート!AD418="","",基本情報入力シート!AD418)</f>
        <v/>
      </c>
      <c r="I383" s="330" t="str">
        <f>IF(基本情報入力シート!AE418="","",基本情報入力シート!AE418)</f>
        <v/>
      </c>
      <c r="J383" s="427"/>
      <c r="K383" s="428"/>
      <c r="L383" s="426"/>
      <c r="M383" s="331" t="str">
        <f>IF(G383="", "", VLOOKUP(AF383,【参考】数式用!$AZ$3:$BA$6, 2, FALSE))</f>
        <v/>
      </c>
      <c r="N383" s="332" t="str">
        <f>IF(G383="","",VLOOKUP(G383,【参考】数式用!$A$4:$L$54,MATCH('別紙様式2-3（個表） '!M383,【参考】数式用!$J$3:$L$3,0)+9,FALSE))</f>
        <v/>
      </c>
      <c r="O383" s="429" t="s">
        <v>197</v>
      </c>
      <c r="P383" s="333" t="str">
        <f t="shared" si="41"/>
        <v>未入力あり</v>
      </c>
      <c r="Q383" s="253" t="str">
        <f>IFERROR(IF(P383="未入力あり","",ROUNDDOWN(ROUNDDOWN($H383*$I383,0)*VLOOKUP($G383,【参考】数式用!$A$4:$E$54,3, FALSE),0)),"")</f>
        <v/>
      </c>
      <c r="R383" s="253" t="str">
        <f>IF(AD383="×", 0,IF(P383="未入力あり","",ROUNDDOWN(ROUNDDOWN($H383*$I383,0)*VLOOKUP($G383,【参考】数式用!$A$4:$E$54,4,FALSE),0)))</f>
        <v/>
      </c>
      <c r="S383" s="334" t="str">
        <f>IF(AE383="×", 0,IF(P383="未入力あり","",ROUNDDOWN(ROUNDDOWN($H383*$I383,0)*VLOOKUP($G383,【参考】数式用!$A$4:$E$54,5, FALSE),0)))</f>
        <v/>
      </c>
      <c r="Z383" s="336" t="e">
        <f>IF(#REF!="○", F383, "")</f>
        <v>#REF!</v>
      </c>
      <c r="AA383" s="46" t="e">
        <f>VLOOKUP('別紙様式2-3（個表） '!$G383,【参考】数式用!$P$4:$Q$54,2, FALSE)</f>
        <v>#N/A</v>
      </c>
      <c r="AB383" s="46" t="e">
        <f>VLOOKUP('別紙様式2-3（個表） '!$G383,【参考】数式用!$P$4:$W$54,8, FALSE)</f>
        <v>#N/A</v>
      </c>
      <c r="AC383" s="46" t="e">
        <f>VLOOKUP('別紙様式2-3（個表） '!$G383,【参考】数式用!$P$4:$AD$54,15, FALSE)</f>
        <v>#N/A</v>
      </c>
      <c r="AD383" s="46" t="str">
        <f t="shared" si="42"/>
        <v/>
      </c>
      <c r="AE383" s="46" t="str">
        <f t="shared" si="43"/>
        <v/>
      </c>
      <c r="AF383" s="46" t="str">
        <f t="shared" si="44"/>
        <v/>
      </c>
      <c r="AG383" s="46" t="str">
        <f>IF(G383="", "", VLOOKUP(G383,【参考】数式用!$A$4:$M$54,13,FALSE))</f>
        <v/>
      </c>
      <c r="AH383" s="46" t="str">
        <f t="shared" si="45"/>
        <v>―</v>
      </c>
    </row>
    <row r="384" spans="1:34" ht="45" customHeight="1">
      <c r="A384" s="113">
        <f t="shared" si="46"/>
        <v>370</v>
      </c>
      <c r="B384" s="114" t="str">
        <f>IF(基本情報入力シート!B419="","",基本情報入力シート!B419)</f>
        <v/>
      </c>
      <c r="C384" s="115" t="str">
        <f>IF(基本情報入力シート!L419="","",基本情報入力シート!L419)</f>
        <v/>
      </c>
      <c r="D384" s="115" t="str">
        <f>IF(基本情報入力シート!Q419="","",基本情報入力シート!Q419)</f>
        <v/>
      </c>
      <c r="E384" s="115" t="str">
        <f>IF(基本情報入力シート!V419="","",基本情報入力シート!V419)</f>
        <v/>
      </c>
      <c r="F384" s="115" t="str">
        <f>IF(基本情報入力シート!W419="","",基本情報入力シート!W419)</f>
        <v/>
      </c>
      <c r="G384" s="115" t="str">
        <f>IF(基本情報入力シート!Z419="","",基本情報入力シート!Z419)</f>
        <v/>
      </c>
      <c r="H384" s="211" t="str">
        <f>IF(基本情報入力シート!AD419="","",基本情報入力シート!AD419)</f>
        <v/>
      </c>
      <c r="I384" s="330" t="str">
        <f>IF(基本情報入力シート!AE419="","",基本情報入力シート!AE419)</f>
        <v/>
      </c>
      <c r="J384" s="427"/>
      <c r="K384" s="428"/>
      <c r="L384" s="426"/>
      <c r="M384" s="331" t="str">
        <f>IF(G384="", "", VLOOKUP(AF384,【参考】数式用!$AZ$3:$BA$6, 2, FALSE))</f>
        <v/>
      </c>
      <c r="N384" s="332" t="str">
        <f>IF(G384="","",VLOOKUP(G384,【参考】数式用!$A$4:$L$54,MATCH('別紙様式2-3（個表） '!M384,【参考】数式用!$J$3:$L$3,0)+9,FALSE))</f>
        <v/>
      </c>
      <c r="O384" s="430" t="s">
        <v>197</v>
      </c>
      <c r="P384" s="333" t="str">
        <f t="shared" si="41"/>
        <v>未入力あり</v>
      </c>
      <c r="Q384" s="253" t="str">
        <f>IFERROR(IF(P384="未入力あり","",ROUNDDOWN(ROUNDDOWN($H384*$I384,0)*VLOOKUP($G384,【参考】数式用!$A$4:$E$54,3, FALSE),0)),"")</f>
        <v/>
      </c>
      <c r="R384" s="253" t="str">
        <f>IF(AD384="×", 0,IF(P384="未入力あり","",ROUNDDOWN(ROUNDDOWN($H384*$I384,0)*VLOOKUP($G384,【参考】数式用!$A$4:$E$54,4,FALSE),0)))</f>
        <v/>
      </c>
      <c r="S384" s="334" t="str">
        <f>IF(AE384="×", 0,IF(P384="未入力あり","",ROUNDDOWN(ROUNDDOWN($H384*$I384,0)*VLOOKUP($G384,【参考】数式用!$A$4:$E$54,5, FALSE),0)))</f>
        <v/>
      </c>
      <c r="Z384" s="336" t="e">
        <f>IF(#REF!="○", F384, "")</f>
        <v>#REF!</v>
      </c>
      <c r="AA384" s="46" t="e">
        <f>VLOOKUP('別紙様式2-3（個表） '!$G384,【参考】数式用!$P$4:$Q$54,2, FALSE)</f>
        <v>#N/A</v>
      </c>
      <c r="AB384" s="46" t="e">
        <f>VLOOKUP('別紙様式2-3（個表） '!$G384,【参考】数式用!$P$4:$W$54,8, FALSE)</f>
        <v>#N/A</v>
      </c>
      <c r="AC384" s="46" t="e">
        <f>VLOOKUP('別紙様式2-3（個表） '!$G384,【参考】数式用!$P$4:$AD$54,15, FALSE)</f>
        <v>#N/A</v>
      </c>
      <c r="AD384" s="46" t="str">
        <f t="shared" si="42"/>
        <v/>
      </c>
      <c r="AE384" s="46" t="str">
        <f t="shared" si="43"/>
        <v/>
      </c>
      <c r="AF384" s="46" t="str">
        <f t="shared" si="44"/>
        <v/>
      </c>
      <c r="AG384" s="46" t="str">
        <f>IF(G384="", "", VLOOKUP(G384,【参考】数式用!$A$4:$M$54,13,FALSE))</f>
        <v/>
      </c>
      <c r="AH384" s="46" t="str">
        <f t="shared" si="45"/>
        <v>―</v>
      </c>
    </row>
    <row r="385" spans="1:34" ht="45" customHeight="1">
      <c r="A385" s="113">
        <f t="shared" si="46"/>
        <v>371</v>
      </c>
      <c r="B385" s="114" t="str">
        <f>IF(基本情報入力シート!B420="","",基本情報入力シート!B420)</f>
        <v/>
      </c>
      <c r="C385" s="115" t="str">
        <f>IF(基本情報入力シート!L420="","",基本情報入力シート!L420)</f>
        <v/>
      </c>
      <c r="D385" s="115" t="str">
        <f>IF(基本情報入力シート!Q420="","",基本情報入力シート!Q420)</f>
        <v/>
      </c>
      <c r="E385" s="115" t="str">
        <f>IF(基本情報入力シート!V420="","",基本情報入力シート!V420)</f>
        <v/>
      </c>
      <c r="F385" s="115" t="str">
        <f>IF(基本情報入力シート!W420="","",基本情報入力シート!W420)</f>
        <v/>
      </c>
      <c r="G385" s="115" t="str">
        <f>IF(基本情報入力シート!Z420="","",基本情報入力シート!Z420)</f>
        <v/>
      </c>
      <c r="H385" s="211" t="str">
        <f>IF(基本情報入力シート!AD420="","",基本情報入力シート!AD420)</f>
        <v/>
      </c>
      <c r="I385" s="330" t="str">
        <f>IF(基本情報入力シート!AE420="","",基本情報入力シート!AE420)</f>
        <v/>
      </c>
      <c r="J385" s="427"/>
      <c r="K385" s="428"/>
      <c r="L385" s="426"/>
      <c r="M385" s="331" t="str">
        <f>IF(G385="", "", VLOOKUP(AF385,【参考】数式用!$AZ$3:$BA$6, 2, FALSE))</f>
        <v/>
      </c>
      <c r="N385" s="332" t="str">
        <f>IF(G385="","",VLOOKUP(G385,【参考】数式用!$A$4:$L$54,MATCH('別紙様式2-3（個表） '!M385,【参考】数式用!$J$3:$L$3,0)+9,FALSE))</f>
        <v/>
      </c>
      <c r="O385" s="430" t="s">
        <v>197</v>
      </c>
      <c r="P385" s="333" t="str">
        <f t="shared" si="41"/>
        <v>未入力あり</v>
      </c>
      <c r="Q385" s="253" t="str">
        <f>IFERROR(IF(P385="未入力あり","",ROUNDDOWN(ROUNDDOWN($H385*$I385,0)*VLOOKUP($G385,【参考】数式用!$A$4:$E$54,3, FALSE),0)),"")</f>
        <v/>
      </c>
      <c r="R385" s="253" t="str">
        <f>IF(AD385="×", 0,IF(P385="未入力あり","",ROUNDDOWN(ROUNDDOWN($H385*$I385,0)*VLOOKUP($G385,【参考】数式用!$A$4:$E$54,4,FALSE),0)))</f>
        <v/>
      </c>
      <c r="S385" s="334" t="str">
        <f>IF(AE385="×", 0,IF(P385="未入力あり","",ROUNDDOWN(ROUNDDOWN($H385*$I385,0)*VLOOKUP($G385,【参考】数式用!$A$4:$E$54,5, FALSE),0)))</f>
        <v/>
      </c>
      <c r="Z385" s="336" t="e">
        <f>IF(#REF!="○", F385, "")</f>
        <v>#REF!</v>
      </c>
      <c r="AA385" s="46" t="e">
        <f>VLOOKUP('別紙様式2-3（個表） '!$G385,【参考】数式用!$P$4:$Q$54,2, FALSE)</f>
        <v>#N/A</v>
      </c>
      <c r="AB385" s="46" t="e">
        <f>VLOOKUP('別紙様式2-3（個表） '!$G385,【参考】数式用!$P$4:$W$54,8, FALSE)</f>
        <v>#N/A</v>
      </c>
      <c r="AC385" s="46" t="e">
        <f>VLOOKUP('別紙様式2-3（個表） '!$G385,【参考】数式用!$P$4:$AD$54,15, FALSE)</f>
        <v>#N/A</v>
      </c>
      <c r="AD385" s="46" t="str">
        <f t="shared" si="42"/>
        <v/>
      </c>
      <c r="AE385" s="46" t="str">
        <f t="shared" si="43"/>
        <v/>
      </c>
      <c r="AF385" s="46" t="str">
        <f t="shared" si="44"/>
        <v/>
      </c>
      <c r="AG385" s="46" t="str">
        <f>IF(G385="", "", VLOOKUP(G385,【参考】数式用!$A$4:$M$54,13,FALSE))</f>
        <v/>
      </c>
      <c r="AH385" s="46" t="str">
        <f t="shared" si="45"/>
        <v>―</v>
      </c>
    </row>
    <row r="386" spans="1:34" ht="45" customHeight="1">
      <c r="A386" s="113">
        <f t="shared" si="46"/>
        <v>372</v>
      </c>
      <c r="B386" s="114" t="str">
        <f>IF(基本情報入力シート!B421="","",基本情報入力シート!B421)</f>
        <v/>
      </c>
      <c r="C386" s="115" t="str">
        <f>IF(基本情報入力シート!L421="","",基本情報入力シート!L421)</f>
        <v/>
      </c>
      <c r="D386" s="115" t="str">
        <f>IF(基本情報入力シート!Q421="","",基本情報入力シート!Q421)</f>
        <v/>
      </c>
      <c r="E386" s="115" t="str">
        <f>IF(基本情報入力シート!V421="","",基本情報入力シート!V421)</f>
        <v/>
      </c>
      <c r="F386" s="115" t="str">
        <f>IF(基本情報入力シート!W421="","",基本情報入力シート!W421)</f>
        <v/>
      </c>
      <c r="G386" s="115" t="str">
        <f>IF(基本情報入力シート!Z421="","",基本情報入力シート!Z421)</f>
        <v/>
      </c>
      <c r="H386" s="211" t="str">
        <f>IF(基本情報入力シート!AD421="","",基本情報入力シート!AD421)</f>
        <v/>
      </c>
      <c r="I386" s="330" t="str">
        <f>IF(基本情報入力シート!AE421="","",基本情報入力シート!AE421)</f>
        <v/>
      </c>
      <c r="J386" s="427"/>
      <c r="K386" s="428"/>
      <c r="L386" s="426"/>
      <c r="M386" s="331" t="str">
        <f>IF(G386="", "", VLOOKUP(AF386,【参考】数式用!$AZ$3:$BA$6, 2, FALSE))</f>
        <v/>
      </c>
      <c r="N386" s="332" t="str">
        <f>IF(G386="","",VLOOKUP(G386,【参考】数式用!$A$4:$L$54,MATCH('別紙様式2-3（個表） '!M386,【参考】数式用!$J$3:$L$3,0)+9,FALSE))</f>
        <v/>
      </c>
      <c r="O386" s="429" t="s">
        <v>197</v>
      </c>
      <c r="P386" s="333" t="str">
        <f t="shared" si="41"/>
        <v>未入力あり</v>
      </c>
      <c r="Q386" s="253" t="str">
        <f>IFERROR(IF(P386="未入力あり","",ROUNDDOWN(ROUNDDOWN($H386*$I386,0)*VLOOKUP($G386,【参考】数式用!$A$4:$E$54,3, FALSE),0)),"")</f>
        <v/>
      </c>
      <c r="R386" s="253" t="str">
        <f>IF(AD386="×", 0,IF(P386="未入力あり","",ROUNDDOWN(ROUNDDOWN($H386*$I386,0)*VLOOKUP($G386,【参考】数式用!$A$4:$E$54,4,FALSE),0)))</f>
        <v/>
      </c>
      <c r="S386" s="334" t="str">
        <f>IF(AE386="×", 0,IF(P386="未入力あり","",ROUNDDOWN(ROUNDDOWN($H386*$I386,0)*VLOOKUP($G386,【参考】数式用!$A$4:$E$54,5, FALSE),0)))</f>
        <v/>
      </c>
      <c r="Z386" s="336" t="e">
        <f>IF(#REF!="○", F386, "")</f>
        <v>#REF!</v>
      </c>
      <c r="AA386" s="46" t="e">
        <f>VLOOKUP('別紙様式2-3（個表） '!$G386,【参考】数式用!$P$4:$Q$54,2, FALSE)</f>
        <v>#N/A</v>
      </c>
      <c r="AB386" s="46" t="e">
        <f>VLOOKUP('別紙様式2-3（個表） '!$G386,【参考】数式用!$P$4:$W$54,8, FALSE)</f>
        <v>#N/A</v>
      </c>
      <c r="AC386" s="46" t="e">
        <f>VLOOKUP('別紙様式2-3（個表） '!$G386,【参考】数式用!$P$4:$AD$54,15, FALSE)</f>
        <v>#N/A</v>
      </c>
      <c r="AD386" s="46" t="str">
        <f t="shared" si="42"/>
        <v/>
      </c>
      <c r="AE386" s="46" t="str">
        <f t="shared" si="43"/>
        <v/>
      </c>
      <c r="AF386" s="46" t="str">
        <f t="shared" si="44"/>
        <v/>
      </c>
      <c r="AG386" s="46" t="str">
        <f>IF(G386="", "", VLOOKUP(G386,【参考】数式用!$A$4:$M$54,13,FALSE))</f>
        <v/>
      </c>
      <c r="AH386" s="46" t="str">
        <f t="shared" si="45"/>
        <v>―</v>
      </c>
    </row>
    <row r="387" spans="1:34" ht="45" customHeight="1">
      <c r="A387" s="113">
        <f t="shared" si="46"/>
        <v>373</v>
      </c>
      <c r="B387" s="114" t="str">
        <f>IF(基本情報入力シート!B422="","",基本情報入力シート!B422)</f>
        <v/>
      </c>
      <c r="C387" s="115" t="str">
        <f>IF(基本情報入力シート!L422="","",基本情報入力シート!L422)</f>
        <v/>
      </c>
      <c r="D387" s="115" t="str">
        <f>IF(基本情報入力シート!Q422="","",基本情報入力シート!Q422)</f>
        <v/>
      </c>
      <c r="E387" s="115" t="str">
        <f>IF(基本情報入力シート!V422="","",基本情報入力シート!V422)</f>
        <v/>
      </c>
      <c r="F387" s="115" t="str">
        <f>IF(基本情報入力シート!W422="","",基本情報入力シート!W422)</f>
        <v/>
      </c>
      <c r="G387" s="115" t="str">
        <f>IF(基本情報入力シート!Z422="","",基本情報入力シート!Z422)</f>
        <v/>
      </c>
      <c r="H387" s="211" t="str">
        <f>IF(基本情報入力シート!AD422="","",基本情報入力シート!AD422)</f>
        <v/>
      </c>
      <c r="I387" s="330" t="str">
        <f>IF(基本情報入力シート!AE422="","",基本情報入力シート!AE422)</f>
        <v/>
      </c>
      <c r="J387" s="427"/>
      <c r="K387" s="428"/>
      <c r="L387" s="426"/>
      <c r="M387" s="331" t="str">
        <f>IF(G387="", "", VLOOKUP(AF387,【参考】数式用!$AZ$3:$BA$6, 2, FALSE))</f>
        <v/>
      </c>
      <c r="N387" s="332" t="str">
        <f>IF(G387="","",VLOOKUP(G387,【参考】数式用!$A$4:$L$54,MATCH('別紙様式2-3（個表） '!M387,【参考】数式用!$J$3:$L$3,0)+9,FALSE))</f>
        <v/>
      </c>
      <c r="O387" s="430" t="s">
        <v>197</v>
      </c>
      <c r="P387" s="333" t="str">
        <f t="shared" si="41"/>
        <v>未入力あり</v>
      </c>
      <c r="Q387" s="253" t="str">
        <f>IFERROR(IF(P387="未入力あり","",ROUNDDOWN(ROUNDDOWN($H387*$I387,0)*VLOOKUP($G387,【参考】数式用!$A$4:$E$54,3, FALSE),0)),"")</f>
        <v/>
      </c>
      <c r="R387" s="253" t="str">
        <f>IF(AD387="×", 0,IF(P387="未入力あり","",ROUNDDOWN(ROUNDDOWN($H387*$I387,0)*VLOOKUP($G387,【参考】数式用!$A$4:$E$54,4,FALSE),0)))</f>
        <v/>
      </c>
      <c r="S387" s="334" t="str">
        <f>IF(AE387="×", 0,IF(P387="未入力あり","",ROUNDDOWN(ROUNDDOWN($H387*$I387,0)*VLOOKUP($G387,【参考】数式用!$A$4:$E$54,5, FALSE),0)))</f>
        <v/>
      </c>
      <c r="Z387" s="336" t="e">
        <f>IF(#REF!="○", F387, "")</f>
        <v>#REF!</v>
      </c>
      <c r="AA387" s="46" t="e">
        <f>VLOOKUP('別紙様式2-3（個表） '!$G387,【参考】数式用!$P$4:$Q$54,2, FALSE)</f>
        <v>#N/A</v>
      </c>
      <c r="AB387" s="46" t="e">
        <f>VLOOKUP('別紙様式2-3（個表） '!$G387,【参考】数式用!$P$4:$W$54,8, FALSE)</f>
        <v>#N/A</v>
      </c>
      <c r="AC387" s="46" t="e">
        <f>VLOOKUP('別紙様式2-3（個表） '!$G387,【参考】数式用!$P$4:$AD$54,15, FALSE)</f>
        <v>#N/A</v>
      </c>
      <c r="AD387" s="46" t="str">
        <f t="shared" si="42"/>
        <v/>
      </c>
      <c r="AE387" s="46" t="str">
        <f t="shared" si="43"/>
        <v/>
      </c>
      <c r="AF387" s="46" t="str">
        <f t="shared" si="44"/>
        <v/>
      </c>
      <c r="AG387" s="46" t="str">
        <f>IF(G387="", "", VLOOKUP(G387,【参考】数式用!$A$4:$M$54,13,FALSE))</f>
        <v/>
      </c>
      <c r="AH387" s="46" t="str">
        <f t="shared" si="45"/>
        <v>―</v>
      </c>
    </row>
    <row r="388" spans="1:34" ht="45" customHeight="1">
      <c r="A388" s="113">
        <f t="shared" si="46"/>
        <v>374</v>
      </c>
      <c r="B388" s="114" t="str">
        <f>IF(基本情報入力シート!B423="","",基本情報入力シート!B423)</f>
        <v/>
      </c>
      <c r="C388" s="115" t="str">
        <f>IF(基本情報入力シート!L423="","",基本情報入力シート!L423)</f>
        <v/>
      </c>
      <c r="D388" s="115" t="str">
        <f>IF(基本情報入力シート!Q423="","",基本情報入力シート!Q423)</f>
        <v/>
      </c>
      <c r="E388" s="115" t="str">
        <f>IF(基本情報入力シート!V423="","",基本情報入力シート!V423)</f>
        <v/>
      </c>
      <c r="F388" s="115" t="str">
        <f>IF(基本情報入力シート!W423="","",基本情報入力シート!W423)</f>
        <v/>
      </c>
      <c r="G388" s="115" t="str">
        <f>IF(基本情報入力シート!Z423="","",基本情報入力シート!Z423)</f>
        <v/>
      </c>
      <c r="H388" s="211" t="str">
        <f>IF(基本情報入力シート!AD423="","",基本情報入力シート!AD423)</f>
        <v/>
      </c>
      <c r="I388" s="330" t="str">
        <f>IF(基本情報入力シート!AE423="","",基本情報入力シート!AE423)</f>
        <v/>
      </c>
      <c r="J388" s="427"/>
      <c r="K388" s="428"/>
      <c r="L388" s="426"/>
      <c r="M388" s="331" t="str">
        <f>IF(G388="", "", VLOOKUP(AF388,【参考】数式用!$AZ$3:$BA$6, 2, FALSE))</f>
        <v/>
      </c>
      <c r="N388" s="332" t="str">
        <f>IF(G388="","",VLOOKUP(G388,【参考】数式用!$A$4:$L$54,MATCH('別紙様式2-3（個表） '!M388,【参考】数式用!$J$3:$L$3,0)+9,FALSE))</f>
        <v/>
      </c>
      <c r="O388" s="430" t="s">
        <v>197</v>
      </c>
      <c r="P388" s="333" t="str">
        <f t="shared" si="41"/>
        <v>未入力あり</v>
      </c>
      <c r="Q388" s="253" t="str">
        <f>IFERROR(IF(P388="未入力あり","",ROUNDDOWN(ROUNDDOWN($H388*$I388,0)*VLOOKUP($G388,【参考】数式用!$A$4:$E$54,3, FALSE),0)),"")</f>
        <v/>
      </c>
      <c r="R388" s="253" t="str">
        <f>IF(AD388="×", 0,IF(P388="未入力あり","",ROUNDDOWN(ROUNDDOWN($H388*$I388,0)*VLOOKUP($G388,【参考】数式用!$A$4:$E$54,4,FALSE),0)))</f>
        <v/>
      </c>
      <c r="S388" s="334" t="str">
        <f>IF(AE388="×", 0,IF(P388="未入力あり","",ROUNDDOWN(ROUNDDOWN($H388*$I388,0)*VLOOKUP($G388,【参考】数式用!$A$4:$E$54,5, FALSE),0)))</f>
        <v/>
      </c>
      <c r="Z388" s="336" t="e">
        <f>IF(#REF!="○", F388, "")</f>
        <v>#REF!</v>
      </c>
      <c r="AA388" s="46" t="e">
        <f>VLOOKUP('別紙様式2-3（個表） '!$G388,【参考】数式用!$P$4:$Q$54,2, FALSE)</f>
        <v>#N/A</v>
      </c>
      <c r="AB388" s="46" t="e">
        <f>VLOOKUP('別紙様式2-3（個表） '!$G388,【参考】数式用!$P$4:$W$54,8, FALSE)</f>
        <v>#N/A</v>
      </c>
      <c r="AC388" s="46" t="e">
        <f>VLOOKUP('別紙様式2-3（個表） '!$G388,【参考】数式用!$P$4:$AD$54,15, FALSE)</f>
        <v>#N/A</v>
      </c>
      <c r="AD388" s="46" t="str">
        <f t="shared" si="42"/>
        <v/>
      </c>
      <c r="AE388" s="46" t="str">
        <f t="shared" si="43"/>
        <v/>
      </c>
      <c r="AF388" s="46" t="str">
        <f t="shared" si="44"/>
        <v/>
      </c>
      <c r="AG388" s="46" t="str">
        <f>IF(G388="", "", VLOOKUP(G388,【参考】数式用!$A$4:$M$54,13,FALSE))</f>
        <v/>
      </c>
      <c r="AH388" s="46" t="str">
        <f t="shared" si="45"/>
        <v>―</v>
      </c>
    </row>
    <row r="389" spans="1:34" ht="45" customHeight="1">
      <c r="A389" s="113">
        <f t="shared" si="46"/>
        <v>375</v>
      </c>
      <c r="B389" s="114" t="str">
        <f>IF(基本情報入力シート!B424="","",基本情報入力シート!B424)</f>
        <v/>
      </c>
      <c r="C389" s="115" t="str">
        <f>IF(基本情報入力シート!L424="","",基本情報入力シート!L424)</f>
        <v/>
      </c>
      <c r="D389" s="115" t="str">
        <f>IF(基本情報入力シート!Q424="","",基本情報入力シート!Q424)</f>
        <v/>
      </c>
      <c r="E389" s="115" t="str">
        <f>IF(基本情報入力シート!V424="","",基本情報入力シート!V424)</f>
        <v/>
      </c>
      <c r="F389" s="115" t="str">
        <f>IF(基本情報入力シート!W424="","",基本情報入力シート!W424)</f>
        <v/>
      </c>
      <c r="G389" s="115" t="str">
        <f>IF(基本情報入力シート!Z424="","",基本情報入力シート!Z424)</f>
        <v/>
      </c>
      <c r="H389" s="211" t="str">
        <f>IF(基本情報入力シート!AD424="","",基本情報入力シート!AD424)</f>
        <v/>
      </c>
      <c r="I389" s="330" t="str">
        <f>IF(基本情報入力シート!AE424="","",基本情報入力シート!AE424)</f>
        <v/>
      </c>
      <c r="J389" s="427"/>
      <c r="K389" s="428"/>
      <c r="L389" s="426"/>
      <c r="M389" s="331" t="str">
        <f>IF(G389="", "", VLOOKUP(AF389,【参考】数式用!$AZ$3:$BA$6, 2, FALSE))</f>
        <v/>
      </c>
      <c r="N389" s="332" t="str">
        <f>IF(G389="","",VLOOKUP(G389,【参考】数式用!$A$4:$L$54,MATCH('別紙様式2-3（個表） '!M389,【参考】数式用!$J$3:$L$3,0)+9,FALSE))</f>
        <v/>
      </c>
      <c r="O389" s="429" t="s">
        <v>197</v>
      </c>
      <c r="P389" s="333" t="str">
        <f t="shared" si="41"/>
        <v>未入力あり</v>
      </c>
      <c r="Q389" s="253" t="str">
        <f>IFERROR(IF(P389="未入力あり","",ROUNDDOWN(ROUNDDOWN($H389*$I389,0)*VLOOKUP($G389,【参考】数式用!$A$4:$E$54,3, FALSE),0)),"")</f>
        <v/>
      </c>
      <c r="R389" s="253" t="str">
        <f>IF(AD389="×", 0,IF(P389="未入力あり","",ROUNDDOWN(ROUNDDOWN($H389*$I389,0)*VLOOKUP($G389,【参考】数式用!$A$4:$E$54,4,FALSE),0)))</f>
        <v/>
      </c>
      <c r="S389" s="334" t="str">
        <f>IF(AE389="×", 0,IF(P389="未入力あり","",ROUNDDOWN(ROUNDDOWN($H389*$I389,0)*VLOOKUP($G389,【参考】数式用!$A$4:$E$54,5, FALSE),0)))</f>
        <v/>
      </c>
      <c r="Z389" s="336" t="e">
        <f>IF(#REF!="○", F389, "")</f>
        <v>#REF!</v>
      </c>
      <c r="AA389" s="46" t="e">
        <f>VLOOKUP('別紙様式2-3（個表） '!$G389,【参考】数式用!$P$4:$Q$54,2, FALSE)</f>
        <v>#N/A</v>
      </c>
      <c r="AB389" s="46" t="e">
        <f>VLOOKUP('別紙様式2-3（個表） '!$G389,【参考】数式用!$P$4:$W$54,8, FALSE)</f>
        <v>#N/A</v>
      </c>
      <c r="AC389" s="46" t="e">
        <f>VLOOKUP('別紙様式2-3（個表） '!$G389,【参考】数式用!$P$4:$AD$54,15, FALSE)</f>
        <v>#N/A</v>
      </c>
      <c r="AD389" s="46" t="str">
        <f t="shared" si="42"/>
        <v/>
      </c>
      <c r="AE389" s="46" t="str">
        <f t="shared" si="43"/>
        <v/>
      </c>
      <c r="AF389" s="46" t="str">
        <f t="shared" si="44"/>
        <v/>
      </c>
      <c r="AG389" s="46" t="str">
        <f>IF(G389="", "", VLOOKUP(G389,【参考】数式用!$A$4:$M$54,13,FALSE))</f>
        <v/>
      </c>
      <c r="AH389" s="46" t="str">
        <f t="shared" si="45"/>
        <v>―</v>
      </c>
    </row>
    <row r="390" spans="1:34" ht="45" customHeight="1">
      <c r="A390" s="113">
        <f t="shared" si="46"/>
        <v>376</v>
      </c>
      <c r="B390" s="114" t="str">
        <f>IF(基本情報入力シート!B425="","",基本情報入力シート!B425)</f>
        <v/>
      </c>
      <c r="C390" s="115" t="str">
        <f>IF(基本情報入力シート!L425="","",基本情報入力シート!L425)</f>
        <v/>
      </c>
      <c r="D390" s="115" t="str">
        <f>IF(基本情報入力シート!Q425="","",基本情報入力シート!Q425)</f>
        <v/>
      </c>
      <c r="E390" s="115" t="str">
        <f>IF(基本情報入力シート!V425="","",基本情報入力シート!V425)</f>
        <v/>
      </c>
      <c r="F390" s="115" t="str">
        <f>IF(基本情報入力シート!W425="","",基本情報入力シート!W425)</f>
        <v/>
      </c>
      <c r="G390" s="115" t="str">
        <f>IF(基本情報入力シート!Z425="","",基本情報入力シート!Z425)</f>
        <v/>
      </c>
      <c r="H390" s="211" t="str">
        <f>IF(基本情報入力シート!AD425="","",基本情報入力シート!AD425)</f>
        <v/>
      </c>
      <c r="I390" s="330" t="str">
        <f>IF(基本情報入力シート!AE425="","",基本情報入力シート!AE425)</f>
        <v/>
      </c>
      <c r="J390" s="427"/>
      <c r="K390" s="428"/>
      <c r="L390" s="426"/>
      <c r="M390" s="331" t="str">
        <f>IF(G390="", "", VLOOKUP(AF390,【参考】数式用!$AZ$3:$BA$6, 2, FALSE))</f>
        <v/>
      </c>
      <c r="N390" s="332" t="str">
        <f>IF(G390="","",VLOOKUP(G390,【参考】数式用!$A$4:$L$54,MATCH('別紙様式2-3（個表） '!M390,【参考】数式用!$J$3:$L$3,0)+9,FALSE))</f>
        <v/>
      </c>
      <c r="O390" s="430" t="s">
        <v>197</v>
      </c>
      <c r="P390" s="333" t="str">
        <f t="shared" si="41"/>
        <v>未入力あり</v>
      </c>
      <c r="Q390" s="253" t="str">
        <f>IFERROR(IF(P390="未入力あり","",ROUNDDOWN(ROUNDDOWN($H390*$I390,0)*VLOOKUP($G390,【参考】数式用!$A$4:$E$54,3, FALSE),0)),"")</f>
        <v/>
      </c>
      <c r="R390" s="253" t="str">
        <f>IF(AD390="×", 0,IF(P390="未入力あり","",ROUNDDOWN(ROUNDDOWN($H390*$I390,0)*VLOOKUP($G390,【参考】数式用!$A$4:$E$54,4,FALSE),0)))</f>
        <v/>
      </c>
      <c r="S390" s="334" t="str">
        <f>IF(AE390="×", 0,IF(P390="未入力あり","",ROUNDDOWN(ROUNDDOWN($H390*$I390,0)*VLOOKUP($G390,【参考】数式用!$A$4:$E$54,5, FALSE),0)))</f>
        <v/>
      </c>
      <c r="Z390" s="336" t="e">
        <f>IF(#REF!="○", F390, "")</f>
        <v>#REF!</v>
      </c>
      <c r="AA390" s="46" t="e">
        <f>VLOOKUP('別紙様式2-3（個表） '!$G390,【参考】数式用!$P$4:$Q$54,2, FALSE)</f>
        <v>#N/A</v>
      </c>
      <c r="AB390" s="46" t="e">
        <f>VLOOKUP('別紙様式2-3（個表） '!$G390,【参考】数式用!$P$4:$W$54,8, FALSE)</f>
        <v>#N/A</v>
      </c>
      <c r="AC390" s="46" t="e">
        <f>VLOOKUP('別紙様式2-3（個表） '!$G390,【参考】数式用!$P$4:$AD$54,15, FALSE)</f>
        <v>#N/A</v>
      </c>
      <c r="AD390" s="46" t="str">
        <f t="shared" si="42"/>
        <v/>
      </c>
      <c r="AE390" s="46" t="str">
        <f t="shared" si="43"/>
        <v/>
      </c>
      <c r="AF390" s="46" t="str">
        <f t="shared" si="44"/>
        <v/>
      </c>
      <c r="AG390" s="46" t="str">
        <f>IF(G390="", "", VLOOKUP(G390,【参考】数式用!$A$4:$M$54,13,FALSE))</f>
        <v/>
      </c>
      <c r="AH390" s="46" t="str">
        <f t="shared" si="45"/>
        <v>―</v>
      </c>
    </row>
    <row r="391" spans="1:34" ht="45" customHeight="1">
      <c r="A391" s="113">
        <f t="shared" si="46"/>
        <v>377</v>
      </c>
      <c r="B391" s="114" t="str">
        <f>IF(基本情報入力シート!B426="","",基本情報入力シート!B426)</f>
        <v/>
      </c>
      <c r="C391" s="115" t="str">
        <f>IF(基本情報入力シート!L426="","",基本情報入力シート!L426)</f>
        <v/>
      </c>
      <c r="D391" s="115" t="str">
        <f>IF(基本情報入力シート!Q426="","",基本情報入力シート!Q426)</f>
        <v/>
      </c>
      <c r="E391" s="115" t="str">
        <f>IF(基本情報入力シート!V426="","",基本情報入力シート!V426)</f>
        <v/>
      </c>
      <c r="F391" s="115" t="str">
        <f>IF(基本情報入力シート!W426="","",基本情報入力シート!W426)</f>
        <v/>
      </c>
      <c r="G391" s="115" t="str">
        <f>IF(基本情報入力シート!Z426="","",基本情報入力シート!Z426)</f>
        <v/>
      </c>
      <c r="H391" s="211" t="str">
        <f>IF(基本情報入力シート!AD426="","",基本情報入力シート!AD426)</f>
        <v/>
      </c>
      <c r="I391" s="330" t="str">
        <f>IF(基本情報入力シート!AE426="","",基本情報入力シート!AE426)</f>
        <v/>
      </c>
      <c r="J391" s="427"/>
      <c r="K391" s="428"/>
      <c r="L391" s="426"/>
      <c r="M391" s="331" t="str">
        <f>IF(G391="", "", VLOOKUP(AF391,【参考】数式用!$AZ$3:$BA$6, 2, FALSE))</f>
        <v/>
      </c>
      <c r="N391" s="332" t="str">
        <f>IF(G391="","",VLOOKUP(G391,【参考】数式用!$A$4:$L$54,MATCH('別紙様式2-3（個表） '!M391,【参考】数式用!$J$3:$L$3,0)+9,FALSE))</f>
        <v/>
      </c>
      <c r="O391" s="429" t="s">
        <v>197</v>
      </c>
      <c r="P391" s="333" t="str">
        <f t="shared" si="41"/>
        <v>未入力あり</v>
      </c>
      <c r="Q391" s="253" t="str">
        <f>IFERROR(IF(P391="未入力あり","",ROUNDDOWN(ROUNDDOWN($H391*$I391,0)*VLOOKUP($G391,【参考】数式用!$A$4:$E$54,3, FALSE),0)),"")</f>
        <v/>
      </c>
      <c r="R391" s="253" t="str">
        <f>IF(AD391="×", 0,IF(P391="未入力あり","",ROUNDDOWN(ROUNDDOWN($H391*$I391,0)*VLOOKUP($G391,【参考】数式用!$A$4:$E$54,4,FALSE),0)))</f>
        <v/>
      </c>
      <c r="S391" s="334" t="str">
        <f>IF(AE391="×", 0,IF(P391="未入力あり","",ROUNDDOWN(ROUNDDOWN($H391*$I391,0)*VLOOKUP($G391,【参考】数式用!$A$4:$E$54,5, FALSE),0)))</f>
        <v/>
      </c>
      <c r="Z391" s="336" t="e">
        <f>IF(#REF!="○", F391, "")</f>
        <v>#REF!</v>
      </c>
      <c r="AA391" s="46" t="e">
        <f>VLOOKUP('別紙様式2-3（個表） '!$G391,【参考】数式用!$P$4:$Q$54,2, FALSE)</f>
        <v>#N/A</v>
      </c>
      <c r="AB391" s="46" t="e">
        <f>VLOOKUP('別紙様式2-3（個表） '!$G391,【参考】数式用!$P$4:$W$54,8, FALSE)</f>
        <v>#N/A</v>
      </c>
      <c r="AC391" s="46" t="e">
        <f>VLOOKUP('別紙様式2-3（個表） '!$G391,【参考】数式用!$P$4:$AD$54,15, FALSE)</f>
        <v>#N/A</v>
      </c>
      <c r="AD391" s="46" t="str">
        <f t="shared" si="42"/>
        <v/>
      </c>
      <c r="AE391" s="46" t="str">
        <f t="shared" si="43"/>
        <v/>
      </c>
      <c r="AF391" s="46" t="str">
        <f t="shared" si="44"/>
        <v/>
      </c>
      <c r="AG391" s="46" t="str">
        <f>IF(G391="", "", VLOOKUP(G391,【参考】数式用!$A$4:$M$54,13,FALSE))</f>
        <v/>
      </c>
      <c r="AH391" s="46" t="str">
        <f t="shared" si="45"/>
        <v>―</v>
      </c>
    </row>
    <row r="392" spans="1:34" ht="45" customHeight="1">
      <c r="A392" s="113">
        <f t="shared" si="46"/>
        <v>378</v>
      </c>
      <c r="B392" s="114" t="str">
        <f>IF(基本情報入力シート!B427="","",基本情報入力シート!B427)</f>
        <v/>
      </c>
      <c r="C392" s="115" t="str">
        <f>IF(基本情報入力シート!L427="","",基本情報入力シート!L427)</f>
        <v/>
      </c>
      <c r="D392" s="115" t="str">
        <f>IF(基本情報入力シート!Q427="","",基本情報入力シート!Q427)</f>
        <v/>
      </c>
      <c r="E392" s="115" t="str">
        <f>IF(基本情報入力シート!V427="","",基本情報入力シート!V427)</f>
        <v/>
      </c>
      <c r="F392" s="115" t="str">
        <f>IF(基本情報入力シート!W427="","",基本情報入力シート!W427)</f>
        <v/>
      </c>
      <c r="G392" s="115" t="str">
        <f>IF(基本情報入力シート!Z427="","",基本情報入力シート!Z427)</f>
        <v/>
      </c>
      <c r="H392" s="211" t="str">
        <f>IF(基本情報入力シート!AD427="","",基本情報入力シート!AD427)</f>
        <v/>
      </c>
      <c r="I392" s="330" t="str">
        <f>IF(基本情報入力シート!AE427="","",基本情報入力シート!AE427)</f>
        <v/>
      </c>
      <c r="J392" s="427"/>
      <c r="K392" s="428"/>
      <c r="L392" s="426"/>
      <c r="M392" s="331" t="str">
        <f>IF(G392="", "", VLOOKUP(AF392,【参考】数式用!$AZ$3:$BA$6, 2, FALSE))</f>
        <v/>
      </c>
      <c r="N392" s="332" t="str">
        <f>IF(G392="","",VLOOKUP(G392,【参考】数式用!$A$4:$L$54,MATCH('別紙様式2-3（個表） '!M392,【参考】数式用!$J$3:$L$3,0)+9,FALSE))</f>
        <v/>
      </c>
      <c r="O392" s="430" t="s">
        <v>197</v>
      </c>
      <c r="P392" s="333" t="str">
        <f t="shared" si="41"/>
        <v>未入力あり</v>
      </c>
      <c r="Q392" s="253" t="str">
        <f>IFERROR(IF(P392="未入力あり","",ROUNDDOWN(ROUNDDOWN($H392*$I392,0)*VLOOKUP($G392,【参考】数式用!$A$4:$E$54,3, FALSE),0)),"")</f>
        <v/>
      </c>
      <c r="R392" s="253" t="str">
        <f>IF(AD392="×", 0,IF(P392="未入力あり","",ROUNDDOWN(ROUNDDOWN($H392*$I392,0)*VLOOKUP($G392,【参考】数式用!$A$4:$E$54,4,FALSE),0)))</f>
        <v/>
      </c>
      <c r="S392" s="334" t="str">
        <f>IF(AE392="×", 0,IF(P392="未入力あり","",ROUNDDOWN(ROUNDDOWN($H392*$I392,0)*VLOOKUP($G392,【参考】数式用!$A$4:$E$54,5, FALSE),0)))</f>
        <v/>
      </c>
      <c r="Z392" s="336" t="e">
        <f>IF(#REF!="○", F392, "")</f>
        <v>#REF!</v>
      </c>
      <c r="AA392" s="46" t="e">
        <f>VLOOKUP('別紙様式2-3（個表） '!$G392,【参考】数式用!$P$4:$Q$54,2, FALSE)</f>
        <v>#N/A</v>
      </c>
      <c r="AB392" s="46" t="e">
        <f>VLOOKUP('別紙様式2-3（個表） '!$G392,【参考】数式用!$P$4:$W$54,8, FALSE)</f>
        <v>#N/A</v>
      </c>
      <c r="AC392" s="46" t="e">
        <f>VLOOKUP('別紙様式2-3（個表） '!$G392,【参考】数式用!$P$4:$AD$54,15, FALSE)</f>
        <v>#N/A</v>
      </c>
      <c r="AD392" s="46" t="str">
        <f t="shared" si="42"/>
        <v/>
      </c>
      <c r="AE392" s="46" t="str">
        <f t="shared" si="43"/>
        <v/>
      </c>
      <c r="AF392" s="46" t="str">
        <f t="shared" si="44"/>
        <v/>
      </c>
      <c r="AG392" s="46" t="str">
        <f>IF(G392="", "", VLOOKUP(G392,【参考】数式用!$A$4:$M$54,13,FALSE))</f>
        <v/>
      </c>
      <c r="AH392" s="46" t="str">
        <f t="shared" si="45"/>
        <v>―</v>
      </c>
    </row>
    <row r="393" spans="1:34" ht="45" customHeight="1">
      <c r="A393" s="113">
        <f t="shared" si="46"/>
        <v>379</v>
      </c>
      <c r="B393" s="114" t="str">
        <f>IF(基本情報入力シート!B428="","",基本情報入力シート!B428)</f>
        <v/>
      </c>
      <c r="C393" s="115" t="str">
        <f>IF(基本情報入力シート!L428="","",基本情報入力シート!L428)</f>
        <v/>
      </c>
      <c r="D393" s="115" t="str">
        <f>IF(基本情報入力シート!Q428="","",基本情報入力シート!Q428)</f>
        <v/>
      </c>
      <c r="E393" s="115" t="str">
        <f>IF(基本情報入力シート!V428="","",基本情報入力シート!V428)</f>
        <v/>
      </c>
      <c r="F393" s="115" t="str">
        <f>IF(基本情報入力シート!W428="","",基本情報入力シート!W428)</f>
        <v/>
      </c>
      <c r="G393" s="115" t="str">
        <f>IF(基本情報入力シート!Z428="","",基本情報入力シート!Z428)</f>
        <v/>
      </c>
      <c r="H393" s="211" t="str">
        <f>IF(基本情報入力シート!AD428="","",基本情報入力シート!AD428)</f>
        <v/>
      </c>
      <c r="I393" s="330" t="str">
        <f>IF(基本情報入力シート!AE428="","",基本情報入力シート!AE428)</f>
        <v/>
      </c>
      <c r="J393" s="427"/>
      <c r="K393" s="428"/>
      <c r="L393" s="426"/>
      <c r="M393" s="331" t="str">
        <f>IF(G393="", "", VLOOKUP(AF393,【参考】数式用!$AZ$3:$BA$6, 2, FALSE))</f>
        <v/>
      </c>
      <c r="N393" s="332" t="str">
        <f>IF(G393="","",VLOOKUP(G393,【参考】数式用!$A$4:$L$54,MATCH('別紙様式2-3（個表） '!M393,【参考】数式用!$J$3:$L$3,0)+9,FALSE))</f>
        <v/>
      </c>
      <c r="O393" s="430" t="s">
        <v>197</v>
      </c>
      <c r="P393" s="333" t="str">
        <f t="shared" si="41"/>
        <v>未入力あり</v>
      </c>
      <c r="Q393" s="253" t="str">
        <f>IFERROR(IF(P393="未入力あり","",ROUNDDOWN(ROUNDDOWN($H393*$I393,0)*VLOOKUP($G393,【参考】数式用!$A$4:$E$54,3, FALSE),0)),"")</f>
        <v/>
      </c>
      <c r="R393" s="253" t="str">
        <f>IF(AD393="×", 0,IF(P393="未入力あり","",ROUNDDOWN(ROUNDDOWN($H393*$I393,0)*VLOOKUP($G393,【参考】数式用!$A$4:$E$54,4,FALSE),0)))</f>
        <v/>
      </c>
      <c r="S393" s="334" t="str">
        <f>IF(AE393="×", 0,IF(P393="未入力あり","",ROUNDDOWN(ROUNDDOWN($H393*$I393,0)*VLOOKUP($G393,【参考】数式用!$A$4:$E$54,5, FALSE),0)))</f>
        <v/>
      </c>
      <c r="Z393" s="336" t="e">
        <f>IF(#REF!="○", F393, "")</f>
        <v>#REF!</v>
      </c>
      <c r="AA393" s="46" t="e">
        <f>VLOOKUP('別紙様式2-3（個表） '!$G393,【参考】数式用!$P$4:$Q$54,2, FALSE)</f>
        <v>#N/A</v>
      </c>
      <c r="AB393" s="46" t="e">
        <f>VLOOKUP('別紙様式2-3（個表） '!$G393,【参考】数式用!$P$4:$W$54,8, FALSE)</f>
        <v>#N/A</v>
      </c>
      <c r="AC393" s="46" t="e">
        <f>VLOOKUP('別紙様式2-3（個表） '!$G393,【参考】数式用!$P$4:$AD$54,15, FALSE)</f>
        <v>#N/A</v>
      </c>
      <c r="AD393" s="46" t="str">
        <f t="shared" si="42"/>
        <v/>
      </c>
      <c r="AE393" s="46" t="str">
        <f t="shared" si="43"/>
        <v/>
      </c>
      <c r="AF393" s="46" t="str">
        <f t="shared" si="44"/>
        <v/>
      </c>
      <c r="AG393" s="46" t="str">
        <f>IF(G393="", "", VLOOKUP(G393,【参考】数式用!$A$4:$M$54,13,FALSE))</f>
        <v/>
      </c>
      <c r="AH393" s="46" t="str">
        <f t="shared" si="45"/>
        <v>―</v>
      </c>
    </row>
    <row r="394" spans="1:34" ht="45" customHeight="1">
      <c r="A394" s="113">
        <f t="shared" si="46"/>
        <v>380</v>
      </c>
      <c r="B394" s="114" t="str">
        <f>IF(基本情報入力シート!B429="","",基本情報入力シート!B429)</f>
        <v/>
      </c>
      <c r="C394" s="115" t="str">
        <f>IF(基本情報入力シート!L429="","",基本情報入力シート!L429)</f>
        <v/>
      </c>
      <c r="D394" s="115" t="str">
        <f>IF(基本情報入力シート!Q429="","",基本情報入力シート!Q429)</f>
        <v/>
      </c>
      <c r="E394" s="115" t="str">
        <f>IF(基本情報入力シート!V429="","",基本情報入力シート!V429)</f>
        <v/>
      </c>
      <c r="F394" s="115" t="str">
        <f>IF(基本情報入力シート!W429="","",基本情報入力シート!W429)</f>
        <v/>
      </c>
      <c r="G394" s="115" t="str">
        <f>IF(基本情報入力シート!Z429="","",基本情報入力シート!Z429)</f>
        <v/>
      </c>
      <c r="H394" s="211" t="str">
        <f>IF(基本情報入力シート!AD429="","",基本情報入力シート!AD429)</f>
        <v/>
      </c>
      <c r="I394" s="330" t="str">
        <f>IF(基本情報入力シート!AE429="","",基本情報入力シート!AE429)</f>
        <v/>
      </c>
      <c r="J394" s="427"/>
      <c r="K394" s="428"/>
      <c r="L394" s="426"/>
      <c r="M394" s="331" t="str">
        <f>IF(G394="", "", VLOOKUP(AF394,【参考】数式用!$AZ$3:$BA$6, 2, FALSE))</f>
        <v/>
      </c>
      <c r="N394" s="332" t="str">
        <f>IF(G394="","",VLOOKUP(G394,【参考】数式用!$A$4:$L$54,MATCH('別紙様式2-3（個表） '!M394,【参考】数式用!$J$3:$L$3,0)+9,FALSE))</f>
        <v/>
      </c>
      <c r="O394" s="429" t="s">
        <v>197</v>
      </c>
      <c r="P394" s="333" t="str">
        <f t="shared" si="41"/>
        <v>未入力あり</v>
      </c>
      <c r="Q394" s="253" t="str">
        <f>IFERROR(IF(P394="未入力あり","",ROUNDDOWN(ROUNDDOWN($H394*$I394,0)*VLOOKUP($G394,【参考】数式用!$A$4:$E$54,3, FALSE),0)),"")</f>
        <v/>
      </c>
      <c r="R394" s="253" t="str">
        <f>IF(AD394="×", 0,IF(P394="未入力あり","",ROUNDDOWN(ROUNDDOWN($H394*$I394,0)*VLOOKUP($G394,【参考】数式用!$A$4:$E$54,4,FALSE),0)))</f>
        <v/>
      </c>
      <c r="S394" s="334" t="str">
        <f>IF(AE394="×", 0,IF(P394="未入力あり","",ROUNDDOWN(ROUNDDOWN($H394*$I394,0)*VLOOKUP($G394,【参考】数式用!$A$4:$E$54,5, FALSE),0)))</f>
        <v/>
      </c>
      <c r="Z394" s="336" t="e">
        <f>IF(#REF!="○", F394, "")</f>
        <v>#REF!</v>
      </c>
      <c r="AA394" s="46" t="e">
        <f>VLOOKUP('別紙様式2-3（個表） '!$G394,【参考】数式用!$P$4:$Q$54,2, FALSE)</f>
        <v>#N/A</v>
      </c>
      <c r="AB394" s="46" t="e">
        <f>VLOOKUP('別紙様式2-3（個表） '!$G394,【参考】数式用!$P$4:$W$54,8, FALSE)</f>
        <v>#N/A</v>
      </c>
      <c r="AC394" s="46" t="e">
        <f>VLOOKUP('別紙様式2-3（個表） '!$G394,【参考】数式用!$P$4:$AD$54,15, FALSE)</f>
        <v>#N/A</v>
      </c>
      <c r="AD394" s="46" t="str">
        <f t="shared" si="42"/>
        <v/>
      </c>
      <c r="AE394" s="46" t="str">
        <f t="shared" si="43"/>
        <v/>
      </c>
      <c r="AF394" s="46" t="str">
        <f t="shared" si="44"/>
        <v/>
      </c>
      <c r="AG394" s="46" t="str">
        <f>IF(G394="", "", VLOOKUP(G394,【参考】数式用!$A$4:$M$54,13,FALSE))</f>
        <v/>
      </c>
      <c r="AH394" s="46" t="str">
        <f t="shared" si="45"/>
        <v>―</v>
      </c>
    </row>
    <row r="395" spans="1:34" ht="45" customHeight="1">
      <c r="A395" s="113">
        <f t="shared" si="46"/>
        <v>381</v>
      </c>
      <c r="B395" s="114" t="str">
        <f>IF(基本情報入力シート!B430="","",基本情報入力シート!B430)</f>
        <v/>
      </c>
      <c r="C395" s="115" t="str">
        <f>IF(基本情報入力シート!L430="","",基本情報入力シート!L430)</f>
        <v/>
      </c>
      <c r="D395" s="115" t="str">
        <f>IF(基本情報入力シート!Q430="","",基本情報入力シート!Q430)</f>
        <v/>
      </c>
      <c r="E395" s="115" t="str">
        <f>IF(基本情報入力シート!V430="","",基本情報入力シート!V430)</f>
        <v/>
      </c>
      <c r="F395" s="115" t="str">
        <f>IF(基本情報入力シート!W430="","",基本情報入力シート!W430)</f>
        <v/>
      </c>
      <c r="G395" s="115" t="str">
        <f>IF(基本情報入力シート!Z430="","",基本情報入力シート!Z430)</f>
        <v/>
      </c>
      <c r="H395" s="211" t="str">
        <f>IF(基本情報入力シート!AD430="","",基本情報入力シート!AD430)</f>
        <v/>
      </c>
      <c r="I395" s="330" t="str">
        <f>IF(基本情報入力シート!AE430="","",基本情報入力シート!AE430)</f>
        <v/>
      </c>
      <c r="J395" s="427"/>
      <c r="K395" s="428"/>
      <c r="L395" s="426"/>
      <c r="M395" s="331" t="str">
        <f>IF(G395="", "", VLOOKUP(AF395,【参考】数式用!$AZ$3:$BA$6, 2, FALSE))</f>
        <v/>
      </c>
      <c r="N395" s="332" t="str">
        <f>IF(G395="","",VLOOKUP(G395,【参考】数式用!$A$4:$L$54,MATCH('別紙様式2-3（個表） '!M395,【参考】数式用!$J$3:$L$3,0)+9,FALSE))</f>
        <v/>
      </c>
      <c r="O395" s="430" t="s">
        <v>197</v>
      </c>
      <c r="P395" s="333" t="str">
        <f t="shared" si="41"/>
        <v>未入力あり</v>
      </c>
      <c r="Q395" s="253" t="str">
        <f>IFERROR(IF(P395="未入力あり","",ROUNDDOWN(ROUNDDOWN($H395*$I395,0)*VLOOKUP($G395,【参考】数式用!$A$4:$E$54,3, FALSE),0)),"")</f>
        <v/>
      </c>
      <c r="R395" s="253" t="str">
        <f>IF(AD395="×", 0,IF(P395="未入力あり","",ROUNDDOWN(ROUNDDOWN($H395*$I395,0)*VLOOKUP($G395,【参考】数式用!$A$4:$E$54,4,FALSE),0)))</f>
        <v/>
      </c>
      <c r="S395" s="334" t="str">
        <f>IF(AE395="×", 0,IF(P395="未入力あり","",ROUNDDOWN(ROUNDDOWN($H395*$I395,0)*VLOOKUP($G395,【参考】数式用!$A$4:$E$54,5, FALSE),0)))</f>
        <v/>
      </c>
      <c r="Z395" s="336" t="e">
        <f>IF(#REF!="○", F395, "")</f>
        <v>#REF!</v>
      </c>
      <c r="AA395" s="46" t="e">
        <f>VLOOKUP('別紙様式2-3（個表） '!$G395,【参考】数式用!$P$4:$Q$54,2, FALSE)</f>
        <v>#N/A</v>
      </c>
      <c r="AB395" s="46" t="e">
        <f>VLOOKUP('別紙様式2-3（個表） '!$G395,【参考】数式用!$P$4:$W$54,8, FALSE)</f>
        <v>#N/A</v>
      </c>
      <c r="AC395" s="46" t="e">
        <f>VLOOKUP('別紙様式2-3（個表） '!$G395,【参考】数式用!$P$4:$AD$54,15, FALSE)</f>
        <v>#N/A</v>
      </c>
      <c r="AD395" s="46" t="str">
        <f t="shared" si="42"/>
        <v/>
      </c>
      <c r="AE395" s="46" t="str">
        <f t="shared" si="43"/>
        <v/>
      </c>
      <c r="AF395" s="46" t="str">
        <f t="shared" si="44"/>
        <v/>
      </c>
      <c r="AG395" s="46" t="str">
        <f>IF(G395="", "", VLOOKUP(G395,【参考】数式用!$A$4:$M$54,13,FALSE))</f>
        <v/>
      </c>
      <c r="AH395" s="46" t="str">
        <f t="shared" si="45"/>
        <v>―</v>
      </c>
    </row>
    <row r="396" spans="1:34" ht="45" customHeight="1">
      <c r="A396" s="113">
        <f t="shared" si="46"/>
        <v>382</v>
      </c>
      <c r="B396" s="114" t="str">
        <f>IF(基本情報入力シート!B431="","",基本情報入力シート!B431)</f>
        <v/>
      </c>
      <c r="C396" s="115" t="str">
        <f>IF(基本情報入力シート!L431="","",基本情報入力シート!L431)</f>
        <v/>
      </c>
      <c r="D396" s="115" t="str">
        <f>IF(基本情報入力シート!Q431="","",基本情報入力シート!Q431)</f>
        <v/>
      </c>
      <c r="E396" s="115" t="str">
        <f>IF(基本情報入力シート!V431="","",基本情報入力シート!V431)</f>
        <v/>
      </c>
      <c r="F396" s="115" t="str">
        <f>IF(基本情報入力シート!W431="","",基本情報入力シート!W431)</f>
        <v/>
      </c>
      <c r="G396" s="115" t="str">
        <f>IF(基本情報入力シート!Z431="","",基本情報入力シート!Z431)</f>
        <v/>
      </c>
      <c r="H396" s="211" t="str">
        <f>IF(基本情報入力シート!AD431="","",基本情報入力シート!AD431)</f>
        <v/>
      </c>
      <c r="I396" s="330" t="str">
        <f>IF(基本情報入力シート!AE431="","",基本情報入力シート!AE431)</f>
        <v/>
      </c>
      <c r="J396" s="427"/>
      <c r="K396" s="428"/>
      <c r="L396" s="426"/>
      <c r="M396" s="331" t="str">
        <f>IF(G396="", "", VLOOKUP(AF396,【参考】数式用!$AZ$3:$BA$6, 2, FALSE))</f>
        <v/>
      </c>
      <c r="N396" s="332" t="str">
        <f>IF(G396="","",VLOOKUP(G396,【参考】数式用!$A$4:$L$54,MATCH('別紙様式2-3（個表） '!M396,【参考】数式用!$J$3:$L$3,0)+9,FALSE))</f>
        <v/>
      </c>
      <c r="O396" s="430" t="s">
        <v>197</v>
      </c>
      <c r="P396" s="333" t="str">
        <f t="shared" si="41"/>
        <v>未入力あり</v>
      </c>
      <c r="Q396" s="253" t="str">
        <f>IFERROR(IF(P396="未入力あり","",ROUNDDOWN(ROUNDDOWN($H396*$I396,0)*VLOOKUP($G396,【参考】数式用!$A$4:$E$54,3, FALSE),0)),"")</f>
        <v/>
      </c>
      <c r="R396" s="253" t="str">
        <f>IF(AD396="×", 0,IF(P396="未入力あり","",ROUNDDOWN(ROUNDDOWN($H396*$I396,0)*VLOOKUP($G396,【参考】数式用!$A$4:$E$54,4,FALSE),0)))</f>
        <v/>
      </c>
      <c r="S396" s="334" t="str">
        <f>IF(AE396="×", 0,IF(P396="未入力あり","",ROUNDDOWN(ROUNDDOWN($H396*$I396,0)*VLOOKUP($G396,【参考】数式用!$A$4:$E$54,5, FALSE),0)))</f>
        <v/>
      </c>
      <c r="Z396" s="336" t="e">
        <f>IF(#REF!="○", F396, "")</f>
        <v>#REF!</v>
      </c>
      <c r="AA396" s="46" t="e">
        <f>VLOOKUP('別紙様式2-3（個表） '!$G396,【参考】数式用!$P$4:$Q$54,2, FALSE)</f>
        <v>#N/A</v>
      </c>
      <c r="AB396" s="46" t="e">
        <f>VLOOKUP('別紙様式2-3（個表） '!$G396,【参考】数式用!$P$4:$W$54,8, FALSE)</f>
        <v>#N/A</v>
      </c>
      <c r="AC396" s="46" t="e">
        <f>VLOOKUP('別紙様式2-3（個表） '!$G396,【参考】数式用!$P$4:$AD$54,15, FALSE)</f>
        <v>#N/A</v>
      </c>
      <c r="AD396" s="46" t="str">
        <f t="shared" si="42"/>
        <v/>
      </c>
      <c r="AE396" s="46" t="str">
        <f t="shared" si="43"/>
        <v/>
      </c>
      <c r="AF396" s="46" t="str">
        <f t="shared" si="44"/>
        <v/>
      </c>
      <c r="AG396" s="46" t="str">
        <f>IF(G396="", "", VLOOKUP(G396,【参考】数式用!$A$4:$M$54,13,FALSE))</f>
        <v/>
      </c>
      <c r="AH396" s="46" t="str">
        <f t="shared" si="45"/>
        <v>―</v>
      </c>
    </row>
    <row r="397" spans="1:34" ht="45" customHeight="1">
      <c r="A397" s="113">
        <f t="shared" si="46"/>
        <v>383</v>
      </c>
      <c r="B397" s="114" t="str">
        <f>IF(基本情報入力シート!B432="","",基本情報入力シート!B432)</f>
        <v/>
      </c>
      <c r="C397" s="115" t="str">
        <f>IF(基本情報入力シート!L432="","",基本情報入力シート!L432)</f>
        <v/>
      </c>
      <c r="D397" s="115" t="str">
        <f>IF(基本情報入力シート!Q432="","",基本情報入力シート!Q432)</f>
        <v/>
      </c>
      <c r="E397" s="115" t="str">
        <f>IF(基本情報入力シート!V432="","",基本情報入力シート!V432)</f>
        <v/>
      </c>
      <c r="F397" s="115" t="str">
        <f>IF(基本情報入力シート!W432="","",基本情報入力シート!W432)</f>
        <v/>
      </c>
      <c r="G397" s="115" t="str">
        <f>IF(基本情報入力シート!Z432="","",基本情報入力シート!Z432)</f>
        <v/>
      </c>
      <c r="H397" s="211" t="str">
        <f>IF(基本情報入力シート!AD432="","",基本情報入力シート!AD432)</f>
        <v/>
      </c>
      <c r="I397" s="330" t="str">
        <f>IF(基本情報入力シート!AE432="","",基本情報入力シート!AE432)</f>
        <v/>
      </c>
      <c r="J397" s="427"/>
      <c r="K397" s="428"/>
      <c r="L397" s="426"/>
      <c r="M397" s="331" t="str">
        <f>IF(G397="", "", VLOOKUP(AF397,【参考】数式用!$AZ$3:$BA$6, 2, FALSE))</f>
        <v/>
      </c>
      <c r="N397" s="332" t="str">
        <f>IF(G397="","",VLOOKUP(G397,【参考】数式用!$A$4:$L$54,MATCH('別紙様式2-3（個表） '!M397,【参考】数式用!$J$3:$L$3,0)+9,FALSE))</f>
        <v/>
      </c>
      <c r="O397" s="429" t="s">
        <v>197</v>
      </c>
      <c r="P397" s="333" t="str">
        <f t="shared" si="41"/>
        <v>未入力あり</v>
      </c>
      <c r="Q397" s="253" t="str">
        <f>IFERROR(IF(P397="未入力あり","",ROUNDDOWN(ROUNDDOWN($H397*$I397,0)*VLOOKUP($G397,【参考】数式用!$A$4:$E$54,3, FALSE),0)),"")</f>
        <v/>
      </c>
      <c r="R397" s="253" t="str">
        <f>IF(AD397="×", 0,IF(P397="未入力あり","",ROUNDDOWN(ROUNDDOWN($H397*$I397,0)*VLOOKUP($G397,【参考】数式用!$A$4:$E$54,4,FALSE),0)))</f>
        <v/>
      </c>
      <c r="S397" s="334" t="str">
        <f>IF(AE397="×", 0,IF(P397="未入力あり","",ROUNDDOWN(ROUNDDOWN($H397*$I397,0)*VLOOKUP($G397,【参考】数式用!$A$4:$E$54,5, FALSE),0)))</f>
        <v/>
      </c>
      <c r="Z397" s="336" t="e">
        <f>IF(#REF!="○", F397, "")</f>
        <v>#REF!</v>
      </c>
      <c r="AA397" s="46" t="e">
        <f>VLOOKUP('別紙様式2-3（個表） '!$G397,【参考】数式用!$P$4:$Q$54,2, FALSE)</f>
        <v>#N/A</v>
      </c>
      <c r="AB397" s="46" t="e">
        <f>VLOOKUP('別紙様式2-3（個表） '!$G397,【参考】数式用!$P$4:$W$54,8, FALSE)</f>
        <v>#N/A</v>
      </c>
      <c r="AC397" s="46" t="e">
        <f>VLOOKUP('別紙様式2-3（個表） '!$G397,【参考】数式用!$P$4:$AD$54,15, FALSE)</f>
        <v>#N/A</v>
      </c>
      <c r="AD397" s="46" t="str">
        <f t="shared" si="42"/>
        <v/>
      </c>
      <c r="AE397" s="46" t="str">
        <f t="shared" si="43"/>
        <v/>
      </c>
      <c r="AF397" s="46" t="str">
        <f t="shared" si="44"/>
        <v/>
      </c>
      <c r="AG397" s="46" t="str">
        <f>IF(G397="", "", VLOOKUP(G397,【参考】数式用!$A$4:$M$54,13,FALSE))</f>
        <v/>
      </c>
      <c r="AH397" s="46" t="str">
        <f t="shared" si="45"/>
        <v>―</v>
      </c>
    </row>
    <row r="398" spans="1:34" ht="45" customHeight="1">
      <c r="A398" s="113">
        <f t="shared" si="46"/>
        <v>384</v>
      </c>
      <c r="B398" s="114" t="str">
        <f>IF(基本情報入力シート!B433="","",基本情報入力シート!B433)</f>
        <v/>
      </c>
      <c r="C398" s="115" t="str">
        <f>IF(基本情報入力シート!L433="","",基本情報入力シート!L433)</f>
        <v/>
      </c>
      <c r="D398" s="115" t="str">
        <f>IF(基本情報入力シート!Q433="","",基本情報入力シート!Q433)</f>
        <v/>
      </c>
      <c r="E398" s="115" t="str">
        <f>IF(基本情報入力シート!V433="","",基本情報入力シート!V433)</f>
        <v/>
      </c>
      <c r="F398" s="115" t="str">
        <f>IF(基本情報入力シート!W433="","",基本情報入力シート!W433)</f>
        <v/>
      </c>
      <c r="G398" s="115" t="str">
        <f>IF(基本情報入力シート!Z433="","",基本情報入力シート!Z433)</f>
        <v/>
      </c>
      <c r="H398" s="211" t="str">
        <f>IF(基本情報入力シート!AD433="","",基本情報入力シート!AD433)</f>
        <v/>
      </c>
      <c r="I398" s="330" t="str">
        <f>IF(基本情報入力シート!AE433="","",基本情報入力シート!AE433)</f>
        <v/>
      </c>
      <c r="J398" s="427"/>
      <c r="K398" s="428"/>
      <c r="L398" s="426"/>
      <c r="M398" s="331" t="str">
        <f>IF(G398="", "", VLOOKUP(AF398,【参考】数式用!$AZ$3:$BA$6, 2, FALSE))</f>
        <v/>
      </c>
      <c r="N398" s="332" t="str">
        <f>IF(G398="","",VLOOKUP(G398,【参考】数式用!$A$4:$L$54,MATCH('別紙様式2-3（個表） '!M398,【参考】数式用!$J$3:$L$3,0)+9,FALSE))</f>
        <v/>
      </c>
      <c r="O398" s="430" t="s">
        <v>197</v>
      </c>
      <c r="P398" s="333" t="str">
        <f t="shared" si="41"/>
        <v>未入力あり</v>
      </c>
      <c r="Q398" s="253" t="str">
        <f>IFERROR(IF(P398="未入力あり","",ROUNDDOWN(ROUNDDOWN($H398*$I398,0)*VLOOKUP($G398,【参考】数式用!$A$4:$E$54,3, FALSE),0)),"")</f>
        <v/>
      </c>
      <c r="R398" s="253" t="str">
        <f>IF(AD398="×", 0,IF(P398="未入力あり","",ROUNDDOWN(ROUNDDOWN($H398*$I398,0)*VLOOKUP($G398,【参考】数式用!$A$4:$E$54,4,FALSE),0)))</f>
        <v/>
      </c>
      <c r="S398" s="334" t="str">
        <f>IF(AE398="×", 0,IF(P398="未入力あり","",ROUNDDOWN(ROUNDDOWN($H398*$I398,0)*VLOOKUP($G398,【参考】数式用!$A$4:$E$54,5, FALSE),0)))</f>
        <v/>
      </c>
      <c r="Z398" s="336" t="e">
        <f>IF(#REF!="○", F398, "")</f>
        <v>#REF!</v>
      </c>
      <c r="AA398" s="46" t="e">
        <f>VLOOKUP('別紙様式2-3（個表） '!$G398,【参考】数式用!$P$4:$Q$54,2, FALSE)</f>
        <v>#N/A</v>
      </c>
      <c r="AB398" s="46" t="e">
        <f>VLOOKUP('別紙様式2-3（個表） '!$G398,【参考】数式用!$P$4:$W$54,8, FALSE)</f>
        <v>#N/A</v>
      </c>
      <c r="AC398" s="46" t="e">
        <f>VLOOKUP('別紙様式2-3（個表） '!$G398,【参考】数式用!$P$4:$AD$54,15, FALSE)</f>
        <v>#N/A</v>
      </c>
      <c r="AD398" s="46" t="str">
        <f t="shared" si="42"/>
        <v/>
      </c>
      <c r="AE398" s="46" t="str">
        <f t="shared" si="43"/>
        <v/>
      </c>
      <c r="AF398" s="46" t="str">
        <f t="shared" si="44"/>
        <v/>
      </c>
      <c r="AG398" s="46" t="str">
        <f>IF(G398="", "", VLOOKUP(G398,【参考】数式用!$A$4:$M$54,13,FALSE))</f>
        <v/>
      </c>
      <c r="AH398" s="46" t="str">
        <f t="shared" si="45"/>
        <v>―</v>
      </c>
    </row>
    <row r="399" spans="1:34" ht="45" customHeight="1">
      <c r="A399" s="113">
        <f t="shared" si="46"/>
        <v>385</v>
      </c>
      <c r="B399" s="114" t="str">
        <f>IF(基本情報入力シート!B434="","",基本情報入力シート!B434)</f>
        <v/>
      </c>
      <c r="C399" s="115" t="str">
        <f>IF(基本情報入力シート!L434="","",基本情報入力シート!L434)</f>
        <v/>
      </c>
      <c r="D399" s="115" t="str">
        <f>IF(基本情報入力シート!Q434="","",基本情報入力シート!Q434)</f>
        <v/>
      </c>
      <c r="E399" s="115" t="str">
        <f>IF(基本情報入力シート!V434="","",基本情報入力シート!V434)</f>
        <v/>
      </c>
      <c r="F399" s="115" t="str">
        <f>IF(基本情報入力シート!W434="","",基本情報入力シート!W434)</f>
        <v/>
      </c>
      <c r="G399" s="115" t="str">
        <f>IF(基本情報入力シート!Z434="","",基本情報入力シート!Z434)</f>
        <v/>
      </c>
      <c r="H399" s="211" t="str">
        <f>IF(基本情報入力シート!AD434="","",基本情報入力シート!AD434)</f>
        <v/>
      </c>
      <c r="I399" s="330" t="str">
        <f>IF(基本情報入力シート!AE434="","",基本情報入力シート!AE434)</f>
        <v/>
      </c>
      <c r="J399" s="427"/>
      <c r="K399" s="428"/>
      <c r="L399" s="426"/>
      <c r="M399" s="331" t="str">
        <f>IF(G399="", "", VLOOKUP(AF399,【参考】数式用!$AZ$3:$BA$6, 2, FALSE))</f>
        <v/>
      </c>
      <c r="N399" s="332" t="str">
        <f>IF(G399="","",VLOOKUP(G399,【参考】数式用!$A$4:$L$54,MATCH('別紙様式2-3（個表） '!M399,【参考】数式用!$J$3:$L$3,0)+9,FALSE))</f>
        <v/>
      </c>
      <c r="O399" s="430" t="s">
        <v>197</v>
      </c>
      <c r="P399" s="333" t="str">
        <f t="shared" si="41"/>
        <v>未入力あり</v>
      </c>
      <c r="Q399" s="253" t="str">
        <f>IFERROR(IF(P399="未入力あり","",ROUNDDOWN(ROUNDDOWN($H399*$I399,0)*VLOOKUP($G399,【参考】数式用!$A$4:$E$54,3, FALSE),0)),"")</f>
        <v/>
      </c>
      <c r="R399" s="253" t="str">
        <f>IF(AD399="×", 0,IF(P399="未入力あり","",ROUNDDOWN(ROUNDDOWN($H399*$I399,0)*VLOOKUP($G399,【参考】数式用!$A$4:$E$54,4,FALSE),0)))</f>
        <v/>
      </c>
      <c r="S399" s="334" t="str">
        <f>IF(AE399="×", 0,IF(P399="未入力あり","",ROUNDDOWN(ROUNDDOWN($H399*$I399,0)*VLOOKUP($G399,【参考】数式用!$A$4:$E$54,5, FALSE),0)))</f>
        <v/>
      </c>
      <c r="Z399" s="336" t="e">
        <f>IF(#REF!="○", F399, "")</f>
        <v>#REF!</v>
      </c>
      <c r="AA399" s="46" t="e">
        <f>VLOOKUP('別紙様式2-3（個表） '!$G399,【参考】数式用!$P$4:$Q$54,2, FALSE)</f>
        <v>#N/A</v>
      </c>
      <c r="AB399" s="46" t="e">
        <f>VLOOKUP('別紙様式2-3（個表） '!$G399,【参考】数式用!$P$4:$W$54,8, FALSE)</f>
        <v>#N/A</v>
      </c>
      <c r="AC399" s="46" t="e">
        <f>VLOOKUP('別紙様式2-3（個表） '!$G399,【参考】数式用!$P$4:$AD$54,15, FALSE)</f>
        <v>#N/A</v>
      </c>
      <c r="AD399" s="46" t="str">
        <f t="shared" si="42"/>
        <v/>
      </c>
      <c r="AE399" s="46" t="str">
        <f t="shared" si="43"/>
        <v/>
      </c>
      <c r="AF399" s="46" t="str">
        <f t="shared" si="44"/>
        <v/>
      </c>
      <c r="AG399" s="46" t="str">
        <f>IF(G399="", "", VLOOKUP(G399,【参考】数式用!$A$4:$M$54,13,FALSE))</f>
        <v/>
      </c>
      <c r="AH399" s="46" t="str">
        <f t="shared" si="45"/>
        <v>―</v>
      </c>
    </row>
    <row r="400" spans="1:34" ht="45" customHeight="1">
      <c r="A400" s="113">
        <f t="shared" si="46"/>
        <v>386</v>
      </c>
      <c r="B400" s="114" t="str">
        <f>IF(基本情報入力シート!B435="","",基本情報入力シート!B435)</f>
        <v/>
      </c>
      <c r="C400" s="115" t="str">
        <f>IF(基本情報入力シート!L435="","",基本情報入力シート!L435)</f>
        <v/>
      </c>
      <c r="D400" s="115" t="str">
        <f>IF(基本情報入力シート!Q435="","",基本情報入力シート!Q435)</f>
        <v/>
      </c>
      <c r="E400" s="115" t="str">
        <f>IF(基本情報入力シート!V435="","",基本情報入力シート!V435)</f>
        <v/>
      </c>
      <c r="F400" s="115" t="str">
        <f>IF(基本情報入力シート!W435="","",基本情報入力シート!W435)</f>
        <v/>
      </c>
      <c r="G400" s="115" t="str">
        <f>IF(基本情報入力シート!Z435="","",基本情報入力シート!Z435)</f>
        <v/>
      </c>
      <c r="H400" s="211" t="str">
        <f>IF(基本情報入力シート!AD435="","",基本情報入力シート!AD435)</f>
        <v/>
      </c>
      <c r="I400" s="330" t="str">
        <f>IF(基本情報入力シート!AE435="","",基本情報入力シート!AE435)</f>
        <v/>
      </c>
      <c r="J400" s="427"/>
      <c r="K400" s="428"/>
      <c r="L400" s="426"/>
      <c r="M400" s="331" t="str">
        <f>IF(G400="", "", VLOOKUP(AF400,【参考】数式用!$AZ$3:$BA$6, 2, FALSE))</f>
        <v/>
      </c>
      <c r="N400" s="332" t="str">
        <f>IF(G400="","",VLOOKUP(G400,【参考】数式用!$A$4:$L$54,MATCH('別紙様式2-3（個表） '!M400,【参考】数式用!$J$3:$L$3,0)+9,FALSE))</f>
        <v/>
      </c>
      <c r="O400" s="429" t="s">
        <v>197</v>
      </c>
      <c r="P400" s="333" t="str">
        <f t="shared" ref="P400:P463" si="47">IFERROR(ROUNDDOWN(ROUNDDOWN($H400*$I400,0)*$N400,0),"未入力あり")</f>
        <v>未入力あり</v>
      </c>
      <c r="Q400" s="253" t="str">
        <f>IFERROR(IF(P400="未入力あり","",ROUNDDOWN(ROUNDDOWN($H400*$I400,0)*VLOOKUP($G400,【参考】数式用!$A$4:$E$54,3, FALSE),0)),"")</f>
        <v/>
      </c>
      <c r="R400" s="253" t="str">
        <f>IF(AD400="×", 0,IF(P400="未入力あり","",ROUNDDOWN(ROUNDDOWN($H400*$I400,0)*VLOOKUP($G400,【参考】数式用!$A$4:$E$54,4,FALSE),0)))</f>
        <v/>
      </c>
      <c r="S400" s="334" t="str">
        <f>IF(AE400="×", 0,IF(P400="未入力あり","",ROUNDDOWN(ROUNDDOWN($H400*$I400,0)*VLOOKUP($G400,【参考】数式用!$A$4:$E$54,5, FALSE),0)))</f>
        <v/>
      </c>
      <c r="Z400" s="336" t="e">
        <f>IF(#REF!="○", F400, "")</f>
        <v>#REF!</v>
      </c>
      <c r="AA400" s="46" t="e">
        <f>VLOOKUP('別紙様式2-3（個表） '!$G400,【参考】数式用!$P$4:$Q$54,2, FALSE)</f>
        <v>#N/A</v>
      </c>
      <c r="AB400" s="46" t="e">
        <f>VLOOKUP('別紙様式2-3（個表） '!$G400,【参考】数式用!$P$4:$W$54,8, FALSE)</f>
        <v>#N/A</v>
      </c>
      <c r="AC400" s="46" t="e">
        <f>VLOOKUP('別紙様式2-3（個表） '!$G400,【参考】数式用!$P$4:$AD$54,15, FALSE)</f>
        <v>#N/A</v>
      </c>
      <c r="AD400" s="46" t="str">
        <f t="shared" si="42"/>
        <v/>
      </c>
      <c r="AE400" s="46" t="str">
        <f t="shared" si="43"/>
        <v/>
      </c>
      <c r="AF400" s="46" t="str">
        <f t="shared" si="44"/>
        <v/>
      </c>
      <c r="AG400" s="46" t="str">
        <f>IF(G400="", "", VLOOKUP(G400,【参考】数式用!$A$4:$M$54,13,FALSE))</f>
        <v/>
      </c>
      <c r="AH400" s="46" t="str">
        <f t="shared" si="45"/>
        <v>―</v>
      </c>
    </row>
    <row r="401" spans="1:34" ht="45" customHeight="1">
      <c r="A401" s="113">
        <f t="shared" si="46"/>
        <v>387</v>
      </c>
      <c r="B401" s="114" t="str">
        <f>IF(基本情報入力シート!B436="","",基本情報入力シート!B436)</f>
        <v/>
      </c>
      <c r="C401" s="115" t="str">
        <f>IF(基本情報入力シート!L436="","",基本情報入力シート!L436)</f>
        <v/>
      </c>
      <c r="D401" s="115" t="str">
        <f>IF(基本情報入力シート!Q436="","",基本情報入力シート!Q436)</f>
        <v/>
      </c>
      <c r="E401" s="115" t="str">
        <f>IF(基本情報入力シート!V436="","",基本情報入力シート!V436)</f>
        <v/>
      </c>
      <c r="F401" s="115" t="str">
        <f>IF(基本情報入力シート!W436="","",基本情報入力シート!W436)</f>
        <v/>
      </c>
      <c r="G401" s="115" t="str">
        <f>IF(基本情報入力シート!Z436="","",基本情報入力シート!Z436)</f>
        <v/>
      </c>
      <c r="H401" s="211" t="str">
        <f>IF(基本情報入力シート!AD436="","",基本情報入力シート!AD436)</f>
        <v/>
      </c>
      <c r="I401" s="330" t="str">
        <f>IF(基本情報入力シート!AE436="","",基本情報入力シート!AE436)</f>
        <v/>
      </c>
      <c r="J401" s="427"/>
      <c r="K401" s="428"/>
      <c r="L401" s="426"/>
      <c r="M401" s="331" t="str">
        <f>IF(G401="", "", VLOOKUP(AF401,【参考】数式用!$AZ$3:$BA$6, 2, FALSE))</f>
        <v/>
      </c>
      <c r="N401" s="332" t="str">
        <f>IF(G401="","",VLOOKUP(G401,【参考】数式用!$A$4:$L$54,MATCH('別紙様式2-3（個表） '!M401,【参考】数式用!$J$3:$L$3,0)+9,FALSE))</f>
        <v/>
      </c>
      <c r="O401" s="430" t="s">
        <v>197</v>
      </c>
      <c r="P401" s="333" t="str">
        <f t="shared" si="47"/>
        <v>未入力あり</v>
      </c>
      <c r="Q401" s="253" t="str">
        <f>IFERROR(IF(P401="未入力あり","",ROUNDDOWN(ROUNDDOWN($H401*$I401,0)*VLOOKUP($G401,【参考】数式用!$A$4:$E$54,3, FALSE),0)),"")</f>
        <v/>
      </c>
      <c r="R401" s="253" t="str">
        <f>IF(AD401="×", 0,IF(P401="未入力あり","",ROUNDDOWN(ROUNDDOWN($H401*$I401,0)*VLOOKUP($G401,【参考】数式用!$A$4:$E$54,4,FALSE),0)))</f>
        <v/>
      </c>
      <c r="S401" s="334" t="str">
        <f>IF(AE401="×", 0,IF(P401="未入力あり","",ROUNDDOWN(ROUNDDOWN($H401*$I401,0)*VLOOKUP($G401,【参考】数式用!$A$4:$E$54,5, FALSE),0)))</f>
        <v/>
      </c>
      <c r="Z401" s="336" t="e">
        <f>IF(#REF!="○", F401, "")</f>
        <v>#REF!</v>
      </c>
      <c r="AA401" s="46" t="e">
        <f>VLOOKUP('別紙様式2-3（個表） '!$G401,【参考】数式用!$P$4:$Q$54,2, FALSE)</f>
        <v>#N/A</v>
      </c>
      <c r="AB401" s="46" t="e">
        <f>VLOOKUP('別紙様式2-3（個表） '!$G401,【参考】数式用!$P$4:$W$54,8, FALSE)</f>
        <v>#N/A</v>
      </c>
      <c r="AC401" s="46" t="e">
        <f>VLOOKUP('別紙様式2-3（個表） '!$G401,【参考】数式用!$P$4:$AD$54,15, FALSE)</f>
        <v>#N/A</v>
      </c>
      <c r="AD401" s="46" t="str">
        <f t="shared" si="42"/>
        <v/>
      </c>
      <c r="AE401" s="46" t="str">
        <f t="shared" si="43"/>
        <v/>
      </c>
      <c r="AF401" s="46" t="str">
        <f t="shared" si="44"/>
        <v/>
      </c>
      <c r="AG401" s="46" t="str">
        <f>IF(G401="", "", VLOOKUP(G401,【参考】数式用!$A$4:$M$54,13,FALSE))</f>
        <v/>
      </c>
      <c r="AH401" s="46" t="str">
        <f t="shared" si="45"/>
        <v>―</v>
      </c>
    </row>
    <row r="402" spans="1:34" ht="45" customHeight="1">
      <c r="A402" s="113">
        <f t="shared" si="46"/>
        <v>388</v>
      </c>
      <c r="B402" s="114" t="str">
        <f>IF(基本情報入力シート!B437="","",基本情報入力シート!B437)</f>
        <v/>
      </c>
      <c r="C402" s="115" t="str">
        <f>IF(基本情報入力シート!L437="","",基本情報入力シート!L437)</f>
        <v/>
      </c>
      <c r="D402" s="115" t="str">
        <f>IF(基本情報入力シート!Q437="","",基本情報入力シート!Q437)</f>
        <v/>
      </c>
      <c r="E402" s="115" t="str">
        <f>IF(基本情報入力シート!V437="","",基本情報入力シート!V437)</f>
        <v/>
      </c>
      <c r="F402" s="115" t="str">
        <f>IF(基本情報入力シート!W437="","",基本情報入力シート!W437)</f>
        <v/>
      </c>
      <c r="G402" s="115" t="str">
        <f>IF(基本情報入力シート!Z437="","",基本情報入力シート!Z437)</f>
        <v/>
      </c>
      <c r="H402" s="211" t="str">
        <f>IF(基本情報入力シート!AD437="","",基本情報入力シート!AD437)</f>
        <v/>
      </c>
      <c r="I402" s="330" t="str">
        <f>IF(基本情報入力シート!AE437="","",基本情報入力シート!AE437)</f>
        <v/>
      </c>
      <c r="J402" s="427"/>
      <c r="K402" s="428"/>
      <c r="L402" s="426"/>
      <c r="M402" s="331" t="str">
        <f>IF(G402="", "", VLOOKUP(AF402,【参考】数式用!$AZ$3:$BA$6, 2, FALSE))</f>
        <v/>
      </c>
      <c r="N402" s="332" t="str">
        <f>IF(G402="","",VLOOKUP(G402,【参考】数式用!$A$4:$L$54,MATCH('別紙様式2-3（個表） '!M402,【参考】数式用!$J$3:$L$3,0)+9,FALSE))</f>
        <v/>
      </c>
      <c r="O402" s="430" t="s">
        <v>197</v>
      </c>
      <c r="P402" s="333" t="str">
        <f t="shared" si="47"/>
        <v>未入力あり</v>
      </c>
      <c r="Q402" s="253" t="str">
        <f>IFERROR(IF(P402="未入力あり","",ROUNDDOWN(ROUNDDOWN($H402*$I402,0)*VLOOKUP($G402,【参考】数式用!$A$4:$E$54,3, FALSE),0)),"")</f>
        <v/>
      </c>
      <c r="R402" s="253" t="str">
        <f>IF(AD402="×", 0,IF(P402="未入力あり","",ROUNDDOWN(ROUNDDOWN($H402*$I402,0)*VLOOKUP($G402,【参考】数式用!$A$4:$E$54,4,FALSE),0)))</f>
        <v/>
      </c>
      <c r="S402" s="334" t="str">
        <f>IF(AE402="×", 0,IF(P402="未入力あり","",ROUNDDOWN(ROUNDDOWN($H402*$I402,0)*VLOOKUP($G402,【参考】数式用!$A$4:$E$54,5, FALSE),0)))</f>
        <v/>
      </c>
      <c r="Z402" s="336" t="e">
        <f>IF(#REF!="○", F402, "")</f>
        <v>#REF!</v>
      </c>
      <c r="AA402" s="46" t="e">
        <f>VLOOKUP('別紙様式2-3（個表） '!$G402,【参考】数式用!$P$4:$Q$54,2, FALSE)</f>
        <v>#N/A</v>
      </c>
      <c r="AB402" s="46" t="e">
        <f>VLOOKUP('別紙様式2-3（個表） '!$G402,【参考】数式用!$P$4:$W$54,8, FALSE)</f>
        <v>#N/A</v>
      </c>
      <c r="AC402" s="46" t="e">
        <f>VLOOKUP('別紙様式2-3（個表） '!$G402,【参考】数式用!$P$4:$AD$54,15, FALSE)</f>
        <v>#N/A</v>
      </c>
      <c r="AD402" s="46" t="str">
        <f t="shared" si="42"/>
        <v/>
      </c>
      <c r="AE402" s="46" t="str">
        <f t="shared" si="43"/>
        <v/>
      </c>
      <c r="AF402" s="46" t="str">
        <f t="shared" si="44"/>
        <v/>
      </c>
      <c r="AG402" s="46" t="str">
        <f>IF(G402="", "", VLOOKUP(G402,【参考】数式用!$A$4:$M$54,13,FALSE))</f>
        <v/>
      </c>
      <c r="AH402" s="46" t="str">
        <f t="shared" si="45"/>
        <v>―</v>
      </c>
    </row>
    <row r="403" spans="1:34" ht="45" customHeight="1">
      <c r="A403" s="113">
        <f t="shared" si="46"/>
        <v>389</v>
      </c>
      <c r="B403" s="114" t="str">
        <f>IF(基本情報入力シート!B438="","",基本情報入力シート!B438)</f>
        <v/>
      </c>
      <c r="C403" s="115" t="str">
        <f>IF(基本情報入力シート!L438="","",基本情報入力シート!L438)</f>
        <v/>
      </c>
      <c r="D403" s="115" t="str">
        <f>IF(基本情報入力シート!Q438="","",基本情報入力シート!Q438)</f>
        <v/>
      </c>
      <c r="E403" s="115" t="str">
        <f>IF(基本情報入力シート!V438="","",基本情報入力シート!V438)</f>
        <v/>
      </c>
      <c r="F403" s="115" t="str">
        <f>IF(基本情報入力シート!W438="","",基本情報入力シート!W438)</f>
        <v/>
      </c>
      <c r="G403" s="115" t="str">
        <f>IF(基本情報入力シート!Z438="","",基本情報入力シート!Z438)</f>
        <v/>
      </c>
      <c r="H403" s="211" t="str">
        <f>IF(基本情報入力シート!AD438="","",基本情報入力シート!AD438)</f>
        <v/>
      </c>
      <c r="I403" s="330" t="str">
        <f>IF(基本情報入力シート!AE438="","",基本情報入力シート!AE438)</f>
        <v/>
      </c>
      <c r="J403" s="427"/>
      <c r="K403" s="428"/>
      <c r="L403" s="426"/>
      <c r="M403" s="331" t="str">
        <f>IF(G403="", "", VLOOKUP(AF403,【参考】数式用!$AZ$3:$BA$6, 2, FALSE))</f>
        <v/>
      </c>
      <c r="N403" s="332" t="str">
        <f>IF(G403="","",VLOOKUP(G403,【参考】数式用!$A$4:$L$54,MATCH('別紙様式2-3（個表） '!M403,【参考】数式用!$J$3:$L$3,0)+9,FALSE))</f>
        <v/>
      </c>
      <c r="O403" s="429" t="s">
        <v>197</v>
      </c>
      <c r="P403" s="333" t="str">
        <f t="shared" si="47"/>
        <v>未入力あり</v>
      </c>
      <c r="Q403" s="253" t="str">
        <f>IFERROR(IF(P403="未入力あり","",ROUNDDOWN(ROUNDDOWN($H403*$I403,0)*VLOOKUP($G403,【参考】数式用!$A$4:$E$54,3, FALSE),0)),"")</f>
        <v/>
      </c>
      <c r="R403" s="253" t="str">
        <f>IF(AD403="×", 0,IF(P403="未入力あり","",ROUNDDOWN(ROUNDDOWN($H403*$I403,0)*VLOOKUP($G403,【参考】数式用!$A$4:$E$54,4,FALSE),0)))</f>
        <v/>
      </c>
      <c r="S403" s="334" t="str">
        <f>IF(AE403="×", 0,IF(P403="未入力あり","",ROUNDDOWN(ROUNDDOWN($H403*$I403,0)*VLOOKUP($G403,【参考】数式用!$A$4:$E$54,5, FALSE),0)))</f>
        <v/>
      </c>
      <c r="Z403" s="336" t="e">
        <f>IF(#REF!="○", F403, "")</f>
        <v>#REF!</v>
      </c>
      <c r="AA403" s="46" t="e">
        <f>VLOOKUP('別紙様式2-3（個表） '!$G403,【参考】数式用!$P$4:$Q$54,2, FALSE)</f>
        <v>#N/A</v>
      </c>
      <c r="AB403" s="46" t="e">
        <f>VLOOKUP('別紙様式2-3（個表） '!$G403,【参考】数式用!$P$4:$W$54,8, FALSE)</f>
        <v>#N/A</v>
      </c>
      <c r="AC403" s="46" t="e">
        <f>VLOOKUP('別紙様式2-3（個表） '!$G403,【参考】数式用!$P$4:$AD$54,15, FALSE)</f>
        <v>#N/A</v>
      </c>
      <c r="AD403" s="46" t="str">
        <f t="shared" si="42"/>
        <v/>
      </c>
      <c r="AE403" s="46" t="str">
        <f t="shared" si="43"/>
        <v/>
      </c>
      <c r="AF403" s="46" t="str">
        <f t="shared" si="44"/>
        <v/>
      </c>
      <c r="AG403" s="46" t="str">
        <f>IF(G403="", "", VLOOKUP(G403,【参考】数式用!$A$4:$M$54,13,FALSE))</f>
        <v/>
      </c>
      <c r="AH403" s="46" t="str">
        <f t="shared" si="45"/>
        <v>―</v>
      </c>
    </row>
    <row r="404" spans="1:34" ht="45" customHeight="1">
      <c r="A404" s="113">
        <f t="shared" si="46"/>
        <v>390</v>
      </c>
      <c r="B404" s="114" t="str">
        <f>IF(基本情報入力シート!B439="","",基本情報入力シート!B439)</f>
        <v/>
      </c>
      <c r="C404" s="115" t="str">
        <f>IF(基本情報入力シート!L439="","",基本情報入力シート!L439)</f>
        <v/>
      </c>
      <c r="D404" s="115" t="str">
        <f>IF(基本情報入力シート!Q439="","",基本情報入力シート!Q439)</f>
        <v/>
      </c>
      <c r="E404" s="115" t="str">
        <f>IF(基本情報入力シート!V439="","",基本情報入力シート!V439)</f>
        <v/>
      </c>
      <c r="F404" s="115" t="str">
        <f>IF(基本情報入力シート!W439="","",基本情報入力シート!W439)</f>
        <v/>
      </c>
      <c r="G404" s="115" t="str">
        <f>IF(基本情報入力シート!Z439="","",基本情報入力シート!Z439)</f>
        <v/>
      </c>
      <c r="H404" s="211" t="str">
        <f>IF(基本情報入力シート!AD439="","",基本情報入力シート!AD439)</f>
        <v/>
      </c>
      <c r="I404" s="330" t="str">
        <f>IF(基本情報入力シート!AE439="","",基本情報入力シート!AE439)</f>
        <v/>
      </c>
      <c r="J404" s="427"/>
      <c r="K404" s="428"/>
      <c r="L404" s="426"/>
      <c r="M404" s="331" t="str">
        <f>IF(G404="", "", VLOOKUP(AF404,【参考】数式用!$AZ$3:$BA$6, 2, FALSE))</f>
        <v/>
      </c>
      <c r="N404" s="332" t="str">
        <f>IF(G404="","",VLOOKUP(G404,【参考】数式用!$A$4:$L$54,MATCH('別紙様式2-3（個表） '!M404,【参考】数式用!$J$3:$L$3,0)+9,FALSE))</f>
        <v/>
      </c>
      <c r="O404" s="430" t="s">
        <v>197</v>
      </c>
      <c r="P404" s="333" t="str">
        <f t="shared" si="47"/>
        <v>未入力あり</v>
      </c>
      <c r="Q404" s="253" t="str">
        <f>IFERROR(IF(P404="未入力あり","",ROUNDDOWN(ROUNDDOWN($H404*$I404,0)*VLOOKUP($G404,【参考】数式用!$A$4:$E$54,3, FALSE),0)),"")</f>
        <v/>
      </c>
      <c r="R404" s="253" t="str">
        <f>IF(AD404="×", 0,IF(P404="未入力あり","",ROUNDDOWN(ROUNDDOWN($H404*$I404,0)*VLOOKUP($G404,【参考】数式用!$A$4:$E$54,4,FALSE),0)))</f>
        <v/>
      </c>
      <c r="S404" s="334" t="str">
        <f>IF(AE404="×", 0,IF(P404="未入力あり","",ROUNDDOWN(ROUNDDOWN($H404*$I404,0)*VLOOKUP($G404,【参考】数式用!$A$4:$E$54,5, FALSE),0)))</f>
        <v/>
      </c>
      <c r="Z404" s="336" t="e">
        <f>IF(#REF!="○", F404, "")</f>
        <v>#REF!</v>
      </c>
      <c r="AA404" s="46" t="e">
        <f>VLOOKUP('別紙様式2-3（個表） '!$G404,【参考】数式用!$P$4:$Q$54,2, FALSE)</f>
        <v>#N/A</v>
      </c>
      <c r="AB404" s="46" t="e">
        <f>VLOOKUP('別紙様式2-3（個表） '!$G404,【参考】数式用!$P$4:$W$54,8, FALSE)</f>
        <v>#N/A</v>
      </c>
      <c r="AC404" s="46" t="e">
        <f>VLOOKUP('別紙様式2-3（個表） '!$G404,【参考】数式用!$P$4:$AD$54,15, FALSE)</f>
        <v>#N/A</v>
      </c>
      <c r="AD404" s="46" t="str">
        <f t="shared" si="42"/>
        <v/>
      </c>
      <c r="AE404" s="46" t="str">
        <f t="shared" si="43"/>
        <v/>
      </c>
      <c r="AF404" s="46" t="str">
        <f t="shared" si="44"/>
        <v/>
      </c>
      <c r="AG404" s="46" t="str">
        <f>IF(G404="", "", VLOOKUP(G404,【参考】数式用!$A$4:$M$54,13,FALSE))</f>
        <v/>
      </c>
      <c r="AH404" s="46" t="str">
        <f t="shared" si="45"/>
        <v>―</v>
      </c>
    </row>
    <row r="405" spans="1:34" ht="45" customHeight="1">
      <c r="A405" s="113">
        <f t="shared" si="46"/>
        <v>391</v>
      </c>
      <c r="B405" s="114" t="str">
        <f>IF(基本情報入力シート!B440="","",基本情報入力シート!B440)</f>
        <v/>
      </c>
      <c r="C405" s="115" t="str">
        <f>IF(基本情報入力シート!L440="","",基本情報入力シート!L440)</f>
        <v/>
      </c>
      <c r="D405" s="115" t="str">
        <f>IF(基本情報入力シート!Q440="","",基本情報入力シート!Q440)</f>
        <v/>
      </c>
      <c r="E405" s="115" t="str">
        <f>IF(基本情報入力シート!V440="","",基本情報入力シート!V440)</f>
        <v/>
      </c>
      <c r="F405" s="115" t="str">
        <f>IF(基本情報入力シート!W440="","",基本情報入力シート!W440)</f>
        <v/>
      </c>
      <c r="G405" s="115" t="str">
        <f>IF(基本情報入力シート!Z440="","",基本情報入力シート!Z440)</f>
        <v/>
      </c>
      <c r="H405" s="211" t="str">
        <f>IF(基本情報入力シート!AD440="","",基本情報入力シート!AD440)</f>
        <v/>
      </c>
      <c r="I405" s="330" t="str">
        <f>IF(基本情報入力シート!AE440="","",基本情報入力シート!AE440)</f>
        <v/>
      </c>
      <c r="J405" s="427"/>
      <c r="K405" s="428"/>
      <c r="L405" s="426"/>
      <c r="M405" s="331" t="str">
        <f>IF(G405="", "", VLOOKUP(AF405,【参考】数式用!$AZ$3:$BA$6, 2, FALSE))</f>
        <v/>
      </c>
      <c r="N405" s="332" t="str">
        <f>IF(G405="","",VLOOKUP(G405,【参考】数式用!$A$4:$L$54,MATCH('別紙様式2-3（個表） '!M405,【参考】数式用!$J$3:$L$3,0)+9,FALSE))</f>
        <v/>
      </c>
      <c r="O405" s="430" t="s">
        <v>197</v>
      </c>
      <c r="P405" s="333" t="str">
        <f t="shared" si="47"/>
        <v>未入力あり</v>
      </c>
      <c r="Q405" s="253" t="str">
        <f>IFERROR(IF(P405="未入力あり","",ROUNDDOWN(ROUNDDOWN($H405*$I405,0)*VLOOKUP($G405,【参考】数式用!$A$4:$E$54,3, FALSE),0)),"")</f>
        <v/>
      </c>
      <c r="R405" s="253" t="str">
        <f>IF(AD405="×", 0,IF(P405="未入力あり","",ROUNDDOWN(ROUNDDOWN($H405*$I405,0)*VLOOKUP($G405,【参考】数式用!$A$4:$E$54,4,FALSE),0)))</f>
        <v/>
      </c>
      <c r="S405" s="334" t="str">
        <f>IF(AE405="×", 0,IF(P405="未入力あり","",ROUNDDOWN(ROUNDDOWN($H405*$I405,0)*VLOOKUP($G405,【参考】数式用!$A$4:$E$54,5, FALSE),0)))</f>
        <v/>
      </c>
      <c r="Z405" s="336" t="e">
        <f>IF(#REF!="○", F405, "")</f>
        <v>#REF!</v>
      </c>
      <c r="AA405" s="46" t="e">
        <f>VLOOKUP('別紙様式2-3（個表） '!$G405,【参考】数式用!$P$4:$Q$54,2, FALSE)</f>
        <v>#N/A</v>
      </c>
      <c r="AB405" s="46" t="e">
        <f>VLOOKUP('別紙様式2-3（個表） '!$G405,【参考】数式用!$P$4:$W$54,8, FALSE)</f>
        <v>#N/A</v>
      </c>
      <c r="AC405" s="46" t="e">
        <f>VLOOKUP('別紙様式2-3（個表） '!$G405,【参考】数式用!$P$4:$AD$54,15, FALSE)</f>
        <v>#N/A</v>
      </c>
      <c r="AD405" s="46" t="str">
        <f t="shared" si="42"/>
        <v/>
      </c>
      <c r="AE405" s="46" t="str">
        <f t="shared" si="43"/>
        <v/>
      </c>
      <c r="AF405" s="46" t="str">
        <f t="shared" si="44"/>
        <v/>
      </c>
      <c r="AG405" s="46" t="str">
        <f>IF(G405="", "", VLOOKUP(G405,【参考】数式用!$A$4:$M$54,13,FALSE))</f>
        <v/>
      </c>
      <c r="AH405" s="46" t="str">
        <f t="shared" si="45"/>
        <v>―</v>
      </c>
    </row>
    <row r="406" spans="1:34" ht="45" customHeight="1">
      <c r="A406" s="113">
        <f t="shared" si="46"/>
        <v>392</v>
      </c>
      <c r="B406" s="114" t="str">
        <f>IF(基本情報入力シート!B441="","",基本情報入力シート!B441)</f>
        <v/>
      </c>
      <c r="C406" s="115" t="str">
        <f>IF(基本情報入力シート!L441="","",基本情報入力シート!L441)</f>
        <v/>
      </c>
      <c r="D406" s="115" t="str">
        <f>IF(基本情報入力シート!Q441="","",基本情報入力シート!Q441)</f>
        <v/>
      </c>
      <c r="E406" s="115" t="str">
        <f>IF(基本情報入力シート!V441="","",基本情報入力シート!V441)</f>
        <v/>
      </c>
      <c r="F406" s="115" t="str">
        <f>IF(基本情報入力シート!W441="","",基本情報入力シート!W441)</f>
        <v/>
      </c>
      <c r="G406" s="115" t="str">
        <f>IF(基本情報入力シート!Z441="","",基本情報入力シート!Z441)</f>
        <v/>
      </c>
      <c r="H406" s="211" t="str">
        <f>IF(基本情報入力シート!AD441="","",基本情報入力シート!AD441)</f>
        <v/>
      </c>
      <c r="I406" s="330" t="str">
        <f>IF(基本情報入力シート!AE441="","",基本情報入力シート!AE441)</f>
        <v/>
      </c>
      <c r="J406" s="427"/>
      <c r="K406" s="428"/>
      <c r="L406" s="426"/>
      <c r="M406" s="331" t="str">
        <f>IF(G406="", "", VLOOKUP(AF406,【参考】数式用!$AZ$3:$BA$6, 2, FALSE))</f>
        <v/>
      </c>
      <c r="N406" s="332" t="str">
        <f>IF(G406="","",VLOOKUP(G406,【参考】数式用!$A$4:$L$54,MATCH('別紙様式2-3（個表） '!M406,【参考】数式用!$J$3:$L$3,0)+9,FALSE))</f>
        <v/>
      </c>
      <c r="O406" s="429" t="s">
        <v>197</v>
      </c>
      <c r="P406" s="333" t="str">
        <f t="shared" si="47"/>
        <v>未入力あり</v>
      </c>
      <c r="Q406" s="253" t="str">
        <f>IFERROR(IF(P406="未入力あり","",ROUNDDOWN(ROUNDDOWN($H406*$I406,0)*VLOOKUP($G406,【参考】数式用!$A$4:$E$54,3, FALSE),0)),"")</f>
        <v/>
      </c>
      <c r="R406" s="253" t="str">
        <f>IF(AD406="×", 0,IF(P406="未入力あり","",ROUNDDOWN(ROUNDDOWN($H406*$I406,0)*VLOOKUP($G406,【参考】数式用!$A$4:$E$54,4,FALSE),0)))</f>
        <v/>
      </c>
      <c r="S406" s="334" t="str">
        <f>IF(AE406="×", 0,IF(P406="未入力あり","",ROUNDDOWN(ROUNDDOWN($H406*$I406,0)*VLOOKUP($G406,【参考】数式用!$A$4:$E$54,5, FALSE),0)))</f>
        <v/>
      </c>
      <c r="Z406" s="336" t="e">
        <f>IF(#REF!="○", F406, "")</f>
        <v>#REF!</v>
      </c>
      <c r="AA406" s="46" t="e">
        <f>VLOOKUP('別紙様式2-3（個表） '!$G406,【参考】数式用!$P$4:$Q$54,2, FALSE)</f>
        <v>#N/A</v>
      </c>
      <c r="AB406" s="46" t="e">
        <f>VLOOKUP('別紙様式2-3（個表） '!$G406,【参考】数式用!$P$4:$W$54,8, FALSE)</f>
        <v>#N/A</v>
      </c>
      <c r="AC406" s="46" t="e">
        <f>VLOOKUP('別紙様式2-3（個表） '!$G406,【参考】数式用!$P$4:$AD$54,15, FALSE)</f>
        <v>#N/A</v>
      </c>
      <c r="AD406" s="46" t="str">
        <f t="shared" si="42"/>
        <v/>
      </c>
      <c r="AE406" s="46" t="str">
        <f t="shared" si="43"/>
        <v/>
      </c>
      <c r="AF406" s="46" t="str">
        <f t="shared" si="44"/>
        <v/>
      </c>
      <c r="AG406" s="46" t="str">
        <f>IF(G406="", "", VLOOKUP(G406,【参考】数式用!$A$4:$M$54,13,FALSE))</f>
        <v/>
      </c>
      <c r="AH406" s="46" t="str">
        <f t="shared" si="45"/>
        <v>―</v>
      </c>
    </row>
    <row r="407" spans="1:34" ht="45" customHeight="1">
      <c r="A407" s="113">
        <f t="shared" si="46"/>
        <v>393</v>
      </c>
      <c r="B407" s="114" t="str">
        <f>IF(基本情報入力シート!B442="","",基本情報入力シート!B442)</f>
        <v/>
      </c>
      <c r="C407" s="115" t="str">
        <f>IF(基本情報入力シート!L442="","",基本情報入力シート!L442)</f>
        <v/>
      </c>
      <c r="D407" s="115" t="str">
        <f>IF(基本情報入力シート!Q442="","",基本情報入力シート!Q442)</f>
        <v/>
      </c>
      <c r="E407" s="115" t="str">
        <f>IF(基本情報入力シート!V442="","",基本情報入力シート!V442)</f>
        <v/>
      </c>
      <c r="F407" s="115" t="str">
        <f>IF(基本情報入力シート!W442="","",基本情報入力シート!W442)</f>
        <v/>
      </c>
      <c r="G407" s="115" t="str">
        <f>IF(基本情報入力シート!Z442="","",基本情報入力シート!Z442)</f>
        <v/>
      </c>
      <c r="H407" s="211" t="str">
        <f>IF(基本情報入力シート!AD442="","",基本情報入力シート!AD442)</f>
        <v/>
      </c>
      <c r="I407" s="330" t="str">
        <f>IF(基本情報入力シート!AE442="","",基本情報入力シート!AE442)</f>
        <v/>
      </c>
      <c r="J407" s="427"/>
      <c r="K407" s="428"/>
      <c r="L407" s="426"/>
      <c r="M407" s="331" t="str">
        <f>IF(G407="", "", VLOOKUP(AF407,【参考】数式用!$AZ$3:$BA$6, 2, FALSE))</f>
        <v/>
      </c>
      <c r="N407" s="332" t="str">
        <f>IF(G407="","",VLOOKUP(G407,【参考】数式用!$A$4:$L$54,MATCH('別紙様式2-3（個表） '!M407,【参考】数式用!$J$3:$L$3,0)+9,FALSE))</f>
        <v/>
      </c>
      <c r="O407" s="430" t="s">
        <v>197</v>
      </c>
      <c r="P407" s="333" t="str">
        <f t="shared" si="47"/>
        <v>未入力あり</v>
      </c>
      <c r="Q407" s="253" t="str">
        <f>IFERROR(IF(P407="未入力あり","",ROUNDDOWN(ROUNDDOWN($H407*$I407,0)*VLOOKUP($G407,【参考】数式用!$A$4:$E$54,3, FALSE),0)),"")</f>
        <v/>
      </c>
      <c r="R407" s="253" t="str">
        <f>IF(AD407="×", 0,IF(P407="未入力あり","",ROUNDDOWN(ROUNDDOWN($H407*$I407,0)*VLOOKUP($G407,【参考】数式用!$A$4:$E$54,4,FALSE),0)))</f>
        <v/>
      </c>
      <c r="S407" s="334" t="str">
        <f>IF(AE407="×", 0,IF(P407="未入力あり","",ROUNDDOWN(ROUNDDOWN($H407*$I407,0)*VLOOKUP($G407,【参考】数式用!$A$4:$E$54,5, FALSE),0)))</f>
        <v/>
      </c>
      <c r="Z407" s="336" t="e">
        <f>IF(#REF!="○", F407, "")</f>
        <v>#REF!</v>
      </c>
      <c r="AA407" s="46" t="e">
        <f>VLOOKUP('別紙様式2-3（個表） '!$G407,【参考】数式用!$P$4:$Q$54,2, FALSE)</f>
        <v>#N/A</v>
      </c>
      <c r="AB407" s="46" t="e">
        <f>VLOOKUP('別紙様式2-3（個表） '!$G407,【参考】数式用!$P$4:$W$54,8, FALSE)</f>
        <v>#N/A</v>
      </c>
      <c r="AC407" s="46" t="e">
        <f>VLOOKUP('別紙様式2-3（個表） '!$G407,【参考】数式用!$P$4:$AD$54,15, FALSE)</f>
        <v>#N/A</v>
      </c>
      <c r="AD407" s="46" t="str">
        <f t="shared" si="42"/>
        <v/>
      </c>
      <c r="AE407" s="46" t="str">
        <f t="shared" si="43"/>
        <v/>
      </c>
      <c r="AF407" s="46" t="str">
        <f t="shared" si="44"/>
        <v/>
      </c>
      <c r="AG407" s="46" t="str">
        <f>IF(G407="", "", VLOOKUP(G407,【参考】数式用!$A$4:$M$54,13,FALSE))</f>
        <v/>
      </c>
      <c r="AH407" s="46" t="str">
        <f t="shared" si="45"/>
        <v>―</v>
      </c>
    </row>
    <row r="408" spans="1:34" ht="45" customHeight="1">
      <c r="A408" s="113">
        <f t="shared" si="46"/>
        <v>394</v>
      </c>
      <c r="B408" s="114" t="str">
        <f>IF(基本情報入力シート!B443="","",基本情報入力シート!B443)</f>
        <v/>
      </c>
      <c r="C408" s="115" t="str">
        <f>IF(基本情報入力シート!L443="","",基本情報入力シート!L443)</f>
        <v/>
      </c>
      <c r="D408" s="115" t="str">
        <f>IF(基本情報入力シート!Q443="","",基本情報入力シート!Q443)</f>
        <v/>
      </c>
      <c r="E408" s="115" t="str">
        <f>IF(基本情報入力シート!V443="","",基本情報入力シート!V443)</f>
        <v/>
      </c>
      <c r="F408" s="115" t="str">
        <f>IF(基本情報入力シート!W443="","",基本情報入力シート!W443)</f>
        <v/>
      </c>
      <c r="G408" s="115" t="str">
        <f>IF(基本情報入力シート!Z443="","",基本情報入力シート!Z443)</f>
        <v/>
      </c>
      <c r="H408" s="211" t="str">
        <f>IF(基本情報入力シート!AD443="","",基本情報入力シート!AD443)</f>
        <v/>
      </c>
      <c r="I408" s="330" t="str">
        <f>IF(基本情報入力シート!AE443="","",基本情報入力シート!AE443)</f>
        <v/>
      </c>
      <c r="J408" s="427"/>
      <c r="K408" s="428"/>
      <c r="L408" s="426"/>
      <c r="M408" s="331" t="str">
        <f>IF(G408="", "", VLOOKUP(AF408,【参考】数式用!$AZ$3:$BA$6, 2, FALSE))</f>
        <v/>
      </c>
      <c r="N408" s="332" t="str">
        <f>IF(G408="","",VLOOKUP(G408,【参考】数式用!$A$4:$L$54,MATCH('別紙様式2-3（個表） '!M408,【参考】数式用!$J$3:$L$3,0)+9,FALSE))</f>
        <v/>
      </c>
      <c r="O408" s="430" t="s">
        <v>197</v>
      </c>
      <c r="P408" s="333" t="str">
        <f t="shared" si="47"/>
        <v>未入力あり</v>
      </c>
      <c r="Q408" s="253" t="str">
        <f>IFERROR(IF(P408="未入力あり","",ROUNDDOWN(ROUNDDOWN($H408*$I408,0)*VLOOKUP($G408,【参考】数式用!$A$4:$E$54,3, FALSE),0)),"")</f>
        <v/>
      </c>
      <c r="R408" s="253" t="str">
        <f>IF(AD408="×", 0,IF(P408="未入力あり","",ROUNDDOWN(ROUNDDOWN($H408*$I408,0)*VLOOKUP($G408,【参考】数式用!$A$4:$E$54,4,FALSE),0)))</f>
        <v/>
      </c>
      <c r="S408" s="334" t="str">
        <f>IF(AE408="×", 0,IF(P408="未入力あり","",ROUNDDOWN(ROUNDDOWN($H408*$I408,0)*VLOOKUP($G408,【参考】数式用!$A$4:$E$54,5, FALSE),0)))</f>
        <v/>
      </c>
      <c r="Z408" s="336" t="e">
        <f>IF(#REF!="○", F408, "")</f>
        <v>#REF!</v>
      </c>
      <c r="AA408" s="46" t="e">
        <f>VLOOKUP('別紙様式2-3（個表） '!$G408,【参考】数式用!$P$4:$Q$54,2, FALSE)</f>
        <v>#N/A</v>
      </c>
      <c r="AB408" s="46" t="e">
        <f>VLOOKUP('別紙様式2-3（個表） '!$G408,【参考】数式用!$P$4:$W$54,8, FALSE)</f>
        <v>#N/A</v>
      </c>
      <c r="AC408" s="46" t="e">
        <f>VLOOKUP('別紙様式2-3（個表） '!$G408,【参考】数式用!$P$4:$AD$54,15, FALSE)</f>
        <v>#N/A</v>
      </c>
      <c r="AD408" s="46" t="str">
        <f t="shared" si="42"/>
        <v/>
      </c>
      <c r="AE408" s="46" t="str">
        <f t="shared" si="43"/>
        <v/>
      </c>
      <c r="AF408" s="46" t="str">
        <f t="shared" si="44"/>
        <v/>
      </c>
      <c r="AG408" s="46" t="str">
        <f>IF(G408="", "", VLOOKUP(G408,【参考】数式用!$A$4:$M$54,13,FALSE))</f>
        <v/>
      </c>
      <c r="AH408" s="46" t="str">
        <f t="shared" si="45"/>
        <v>―</v>
      </c>
    </row>
    <row r="409" spans="1:34" ht="45" customHeight="1">
      <c r="A409" s="113">
        <f t="shared" si="46"/>
        <v>395</v>
      </c>
      <c r="B409" s="114" t="str">
        <f>IF(基本情報入力シート!B444="","",基本情報入力シート!B444)</f>
        <v/>
      </c>
      <c r="C409" s="115" t="str">
        <f>IF(基本情報入力シート!L444="","",基本情報入力シート!L444)</f>
        <v/>
      </c>
      <c r="D409" s="115" t="str">
        <f>IF(基本情報入力シート!Q444="","",基本情報入力シート!Q444)</f>
        <v/>
      </c>
      <c r="E409" s="115" t="str">
        <f>IF(基本情報入力シート!V444="","",基本情報入力シート!V444)</f>
        <v/>
      </c>
      <c r="F409" s="115" t="str">
        <f>IF(基本情報入力シート!W444="","",基本情報入力シート!W444)</f>
        <v/>
      </c>
      <c r="G409" s="115" t="str">
        <f>IF(基本情報入力シート!Z444="","",基本情報入力シート!Z444)</f>
        <v/>
      </c>
      <c r="H409" s="211" t="str">
        <f>IF(基本情報入力シート!AD444="","",基本情報入力シート!AD444)</f>
        <v/>
      </c>
      <c r="I409" s="330" t="str">
        <f>IF(基本情報入力シート!AE444="","",基本情報入力シート!AE444)</f>
        <v/>
      </c>
      <c r="J409" s="427"/>
      <c r="K409" s="428"/>
      <c r="L409" s="426"/>
      <c r="M409" s="331" t="str">
        <f>IF(G409="", "", VLOOKUP(AF409,【参考】数式用!$AZ$3:$BA$6, 2, FALSE))</f>
        <v/>
      </c>
      <c r="N409" s="332" t="str">
        <f>IF(G409="","",VLOOKUP(G409,【参考】数式用!$A$4:$L$54,MATCH('別紙様式2-3（個表） '!M409,【参考】数式用!$J$3:$L$3,0)+9,FALSE))</f>
        <v/>
      </c>
      <c r="O409" s="429" t="s">
        <v>197</v>
      </c>
      <c r="P409" s="333" t="str">
        <f t="shared" si="47"/>
        <v>未入力あり</v>
      </c>
      <c r="Q409" s="253" t="str">
        <f>IFERROR(IF(P409="未入力あり","",ROUNDDOWN(ROUNDDOWN($H409*$I409,0)*VLOOKUP($G409,【参考】数式用!$A$4:$E$54,3, FALSE),0)),"")</f>
        <v/>
      </c>
      <c r="R409" s="253" t="str">
        <f>IF(AD409="×", 0,IF(P409="未入力あり","",ROUNDDOWN(ROUNDDOWN($H409*$I409,0)*VLOOKUP($G409,【参考】数式用!$A$4:$E$54,4,FALSE),0)))</f>
        <v/>
      </c>
      <c r="S409" s="334" t="str">
        <f>IF(AE409="×", 0,IF(P409="未入力あり","",ROUNDDOWN(ROUNDDOWN($H409*$I409,0)*VLOOKUP($G409,【参考】数式用!$A$4:$E$54,5, FALSE),0)))</f>
        <v/>
      </c>
      <c r="Z409" s="336" t="e">
        <f>IF(#REF!="○", F409, "")</f>
        <v>#REF!</v>
      </c>
      <c r="AA409" s="46" t="e">
        <f>VLOOKUP('別紙様式2-3（個表） '!$G409,【参考】数式用!$P$4:$Q$54,2, FALSE)</f>
        <v>#N/A</v>
      </c>
      <c r="AB409" s="46" t="e">
        <f>VLOOKUP('別紙様式2-3（個表） '!$G409,【参考】数式用!$P$4:$W$54,8, FALSE)</f>
        <v>#N/A</v>
      </c>
      <c r="AC409" s="46" t="e">
        <f>VLOOKUP('別紙様式2-3（個表） '!$G409,【参考】数式用!$P$4:$AD$54,15, FALSE)</f>
        <v>#N/A</v>
      </c>
      <c r="AD409" s="46" t="str">
        <f t="shared" si="42"/>
        <v/>
      </c>
      <c r="AE409" s="46" t="str">
        <f t="shared" si="43"/>
        <v/>
      </c>
      <c r="AF409" s="46" t="str">
        <f t="shared" si="44"/>
        <v/>
      </c>
      <c r="AG409" s="46" t="str">
        <f>IF(G409="", "", VLOOKUP(G409,【参考】数式用!$A$4:$M$54,13,FALSE))</f>
        <v/>
      </c>
      <c r="AH409" s="46" t="str">
        <f t="shared" si="45"/>
        <v>―</v>
      </c>
    </row>
    <row r="410" spans="1:34" ht="45" customHeight="1">
      <c r="A410" s="113">
        <f t="shared" si="46"/>
        <v>396</v>
      </c>
      <c r="B410" s="114" t="str">
        <f>IF(基本情報入力シート!B445="","",基本情報入力シート!B445)</f>
        <v/>
      </c>
      <c r="C410" s="115" t="str">
        <f>IF(基本情報入力シート!L445="","",基本情報入力シート!L445)</f>
        <v/>
      </c>
      <c r="D410" s="115" t="str">
        <f>IF(基本情報入力シート!Q445="","",基本情報入力シート!Q445)</f>
        <v/>
      </c>
      <c r="E410" s="115" t="str">
        <f>IF(基本情報入力シート!V445="","",基本情報入力シート!V445)</f>
        <v/>
      </c>
      <c r="F410" s="115" t="str">
        <f>IF(基本情報入力シート!W445="","",基本情報入力シート!W445)</f>
        <v/>
      </c>
      <c r="G410" s="115" t="str">
        <f>IF(基本情報入力シート!Z445="","",基本情報入力シート!Z445)</f>
        <v/>
      </c>
      <c r="H410" s="211" t="str">
        <f>IF(基本情報入力シート!AD445="","",基本情報入力シート!AD445)</f>
        <v/>
      </c>
      <c r="I410" s="330" t="str">
        <f>IF(基本情報入力シート!AE445="","",基本情報入力シート!AE445)</f>
        <v/>
      </c>
      <c r="J410" s="427"/>
      <c r="K410" s="428"/>
      <c r="L410" s="426"/>
      <c r="M410" s="331" t="str">
        <f>IF(G410="", "", VLOOKUP(AF410,【参考】数式用!$AZ$3:$BA$6, 2, FALSE))</f>
        <v/>
      </c>
      <c r="N410" s="332" t="str">
        <f>IF(G410="","",VLOOKUP(G410,【参考】数式用!$A$4:$L$54,MATCH('別紙様式2-3（個表） '!M410,【参考】数式用!$J$3:$L$3,0)+9,FALSE))</f>
        <v/>
      </c>
      <c r="O410" s="430" t="s">
        <v>197</v>
      </c>
      <c r="P410" s="333" t="str">
        <f t="shared" si="47"/>
        <v>未入力あり</v>
      </c>
      <c r="Q410" s="253" t="str">
        <f>IFERROR(IF(P410="未入力あり","",ROUNDDOWN(ROUNDDOWN($H410*$I410,0)*VLOOKUP($G410,【参考】数式用!$A$4:$E$54,3, FALSE),0)),"")</f>
        <v/>
      </c>
      <c r="R410" s="253" t="str">
        <f>IF(AD410="×", 0,IF(P410="未入力あり","",ROUNDDOWN(ROUNDDOWN($H410*$I410,0)*VLOOKUP($G410,【参考】数式用!$A$4:$E$54,4,FALSE),0)))</f>
        <v/>
      </c>
      <c r="S410" s="334" t="str">
        <f>IF(AE410="×", 0,IF(P410="未入力あり","",ROUNDDOWN(ROUNDDOWN($H410*$I410,0)*VLOOKUP($G410,【参考】数式用!$A$4:$E$54,5, FALSE),0)))</f>
        <v/>
      </c>
      <c r="Z410" s="336" t="e">
        <f>IF(#REF!="○", F410, "")</f>
        <v>#REF!</v>
      </c>
      <c r="AA410" s="46" t="e">
        <f>VLOOKUP('別紙様式2-3（個表） '!$G410,【参考】数式用!$P$4:$Q$54,2, FALSE)</f>
        <v>#N/A</v>
      </c>
      <c r="AB410" s="46" t="e">
        <f>VLOOKUP('別紙様式2-3（個表） '!$G410,【参考】数式用!$P$4:$W$54,8, FALSE)</f>
        <v>#N/A</v>
      </c>
      <c r="AC410" s="46" t="e">
        <f>VLOOKUP('別紙様式2-3（個表） '!$G410,【参考】数式用!$P$4:$AD$54,15, FALSE)</f>
        <v>#N/A</v>
      </c>
      <c r="AD410" s="46" t="str">
        <f t="shared" si="42"/>
        <v/>
      </c>
      <c r="AE410" s="46" t="str">
        <f t="shared" si="43"/>
        <v/>
      </c>
      <c r="AF410" s="46" t="str">
        <f t="shared" si="44"/>
        <v/>
      </c>
      <c r="AG410" s="46" t="str">
        <f>IF(G410="", "", VLOOKUP(G410,【参考】数式用!$A$4:$M$54,13,FALSE))</f>
        <v/>
      </c>
      <c r="AH410" s="46" t="str">
        <f t="shared" si="45"/>
        <v>―</v>
      </c>
    </row>
    <row r="411" spans="1:34" ht="45" customHeight="1">
      <c r="A411" s="113">
        <f t="shared" si="46"/>
        <v>397</v>
      </c>
      <c r="B411" s="114" t="str">
        <f>IF(基本情報入力シート!B446="","",基本情報入力シート!B446)</f>
        <v/>
      </c>
      <c r="C411" s="115" t="str">
        <f>IF(基本情報入力シート!L446="","",基本情報入力シート!L446)</f>
        <v/>
      </c>
      <c r="D411" s="115" t="str">
        <f>IF(基本情報入力シート!Q446="","",基本情報入力シート!Q446)</f>
        <v/>
      </c>
      <c r="E411" s="115" t="str">
        <f>IF(基本情報入力シート!V446="","",基本情報入力シート!V446)</f>
        <v/>
      </c>
      <c r="F411" s="115" t="str">
        <f>IF(基本情報入力シート!W446="","",基本情報入力シート!W446)</f>
        <v/>
      </c>
      <c r="G411" s="115" t="str">
        <f>IF(基本情報入力シート!Z446="","",基本情報入力シート!Z446)</f>
        <v/>
      </c>
      <c r="H411" s="211" t="str">
        <f>IF(基本情報入力シート!AD446="","",基本情報入力シート!AD446)</f>
        <v/>
      </c>
      <c r="I411" s="330" t="str">
        <f>IF(基本情報入力シート!AE446="","",基本情報入力シート!AE446)</f>
        <v/>
      </c>
      <c r="J411" s="427"/>
      <c r="K411" s="428"/>
      <c r="L411" s="426"/>
      <c r="M411" s="331" t="str">
        <f>IF(G411="", "", VLOOKUP(AF411,【参考】数式用!$AZ$3:$BA$6, 2, FALSE))</f>
        <v/>
      </c>
      <c r="N411" s="332" t="str">
        <f>IF(G411="","",VLOOKUP(G411,【参考】数式用!$A$4:$L$54,MATCH('別紙様式2-3（個表） '!M411,【参考】数式用!$J$3:$L$3,0)+9,FALSE))</f>
        <v/>
      </c>
      <c r="O411" s="430" t="s">
        <v>197</v>
      </c>
      <c r="P411" s="333" t="str">
        <f t="shared" si="47"/>
        <v>未入力あり</v>
      </c>
      <c r="Q411" s="253" t="str">
        <f>IFERROR(IF(P411="未入力あり","",ROUNDDOWN(ROUNDDOWN($H411*$I411,0)*VLOOKUP($G411,【参考】数式用!$A$4:$E$54,3, FALSE),0)),"")</f>
        <v/>
      </c>
      <c r="R411" s="253" t="str">
        <f>IF(AD411="×", 0,IF(P411="未入力あり","",ROUNDDOWN(ROUNDDOWN($H411*$I411,0)*VLOOKUP($G411,【参考】数式用!$A$4:$E$54,4,FALSE),0)))</f>
        <v/>
      </c>
      <c r="S411" s="334" t="str">
        <f>IF(AE411="×", 0,IF(P411="未入力あり","",ROUNDDOWN(ROUNDDOWN($H411*$I411,0)*VLOOKUP($G411,【参考】数式用!$A$4:$E$54,5, FALSE),0)))</f>
        <v/>
      </c>
      <c r="Z411" s="336" t="e">
        <f>IF(#REF!="○", F411, "")</f>
        <v>#REF!</v>
      </c>
      <c r="AA411" s="46" t="e">
        <f>VLOOKUP('別紙様式2-3（個表） '!$G411,【参考】数式用!$P$4:$Q$54,2, FALSE)</f>
        <v>#N/A</v>
      </c>
      <c r="AB411" s="46" t="e">
        <f>VLOOKUP('別紙様式2-3（個表） '!$G411,【参考】数式用!$P$4:$W$54,8, FALSE)</f>
        <v>#N/A</v>
      </c>
      <c r="AC411" s="46" t="e">
        <f>VLOOKUP('別紙様式2-3（個表） '!$G411,【参考】数式用!$P$4:$AD$54,15, FALSE)</f>
        <v>#N/A</v>
      </c>
      <c r="AD411" s="46" t="str">
        <f t="shared" si="42"/>
        <v/>
      </c>
      <c r="AE411" s="46" t="str">
        <f t="shared" si="43"/>
        <v/>
      </c>
      <c r="AF411" s="46" t="str">
        <f t="shared" si="44"/>
        <v/>
      </c>
      <c r="AG411" s="46" t="str">
        <f>IF(G411="", "", VLOOKUP(G411,【参考】数式用!$A$4:$M$54,13,FALSE))</f>
        <v/>
      </c>
      <c r="AH411" s="46" t="str">
        <f t="shared" si="45"/>
        <v>―</v>
      </c>
    </row>
    <row r="412" spans="1:34" ht="45" customHeight="1">
      <c r="A412" s="113">
        <f>A411+1</f>
        <v>398</v>
      </c>
      <c r="B412" s="114" t="str">
        <f>IF(基本情報入力シート!B447="","",基本情報入力シート!B447)</f>
        <v/>
      </c>
      <c r="C412" s="115" t="str">
        <f>IF(基本情報入力シート!L447="","",基本情報入力シート!L447)</f>
        <v/>
      </c>
      <c r="D412" s="115" t="str">
        <f>IF(基本情報入力シート!Q447="","",基本情報入力シート!Q447)</f>
        <v/>
      </c>
      <c r="E412" s="115" t="str">
        <f>IF(基本情報入力シート!V447="","",基本情報入力シート!V447)</f>
        <v/>
      </c>
      <c r="F412" s="115" t="str">
        <f>IF(基本情報入力シート!W447="","",基本情報入力シート!W447)</f>
        <v/>
      </c>
      <c r="G412" s="115" t="str">
        <f>IF(基本情報入力シート!Z447="","",基本情報入力シート!Z447)</f>
        <v/>
      </c>
      <c r="H412" s="211" t="str">
        <f>IF(基本情報入力シート!AD447="","",基本情報入力シート!AD447)</f>
        <v/>
      </c>
      <c r="I412" s="330" t="str">
        <f>IF(基本情報入力シート!AE447="","",基本情報入力シート!AE447)</f>
        <v/>
      </c>
      <c r="J412" s="427"/>
      <c r="K412" s="426"/>
      <c r="L412" s="426"/>
      <c r="M412" s="331" t="str">
        <f>IF(G412="", "", VLOOKUP(AF412,【参考】数式用!$AZ$3:$BA$6, 2, FALSE))</f>
        <v/>
      </c>
      <c r="N412" s="332" t="str">
        <f>IF(G412="","",VLOOKUP(G412,【参考】数式用!$A$4:$L$54,MATCH('別紙様式2-3（個表） '!M412,【参考】数式用!$J$3:$L$3,0)+9,FALSE))</f>
        <v/>
      </c>
      <c r="O412" s="429" t="s">
        <v>197</v>
      </c>
      <c r="P412" s="333" t="str">
        <f t="shared" si="47"/>
        <v>未入力あり</v>
      </c>
      <c r="Q412" s="253" t="str">
        <f>IFERROR(IF(P412="未入力あり","",ROUNDDOWN(ROUNDDOWN($H412*$I412,0)*VLOOKUP($G412,【参考】数式用!$A$4:$E$54,3, FALSE),0)),"")</f>
        <v/>
      </c>
      <c r="R412" s="253" t="str">
        <f>IF(AD412="×", 0,IF(P412="未入力あり","",ROUNDDOWN(ROUNDDOWN($H412*$I412,0)*VLOOKUP($G412,【参考】数式用!$A$4:$E$54,4,FALSE),0)))</f>
        <v/>
      </c>
      <c r="S412" s="334" t="str">
        <f>IF(AE412="×", 0,IF(P412="未入力あり","",ROUNDDOWN(ROUNDDOWN($H412*$I412,0)*VLOOKUP($G412,【参考】数式用!$A$4:$E$54,5, FALSE),0)))</f>
        <v/>
      </c>
      <c r="Z412" s="336" t="e">
        <f>IF(#REF!="○", F412, "")</f>
        <v>#REF!</v>
      </c>
      <c r="AA412" s="46" t="e">
        <f>VLOOKUP('別紙様式2-3（個表） '!$G412,【参考】数式用!$P$4:$Q$54,2, FALSE)</f>
        <v>#N/A</v>
      </c>
      <c r="AB412" s="46" t="e">
        <f>VLOOKUP('別紙様式2-3（個表） '!$G412,【参考】数式用!$P$4:$W$54,8, FALSE)</f>
        <v>#N/A</v>
      </c>
      <c r="AC412" s="46" t="e">
        <f>VLOOKUP('別紙様式2-3（個表） '!$G412,【参考】数式用!$P$4:$AD$54,15, FALSE)</f>
        <v>#N/A</v>
      </c>
      <c r="AD412" s="46" t="str">
        <f t="shared" si="42"/>
        <v/>
      </c>
      <c r="AE412" s="46" t="str">
        <f t="shared" si="43"/>
        <v/>
      </c>
      <c r="AF412" s="46" t="str">
        <f t="shared" si="44"/>
        <v/>
      </c>
      <c r="AG412" s="46" t="str">
        <f>IF(G412="", "", VLOOKUP(G412,【参考】数式用!$A$4:$M$54,13,FALSE))</f>
        <v/>
      </c>
      <c r="AH412" s="46" t="str">
        <f t="shared" si="45"/>
        <v>―</v>
      </c>
    </row>
    <row r="413" spans="1:34" ht="45" customHeight="1">
      <c r="A413" s="113">
        <f t="shared" ref="A413:A476" si="48">A412+1</f>
        <v>399</v>
      </c>
      <c r="B413" s="114" t="str">
        <f>IF(基本情報入力シート!B448="","",基本情報入力シート!B448)</f>
        <v/>
      </c>
      <c r="C413" s="115" t="str">
        <f>IF(基本情報入力シート!L448="","",基本情報入力シート!L448)</f>
        <v/>
      </c>
      <c r="D413" s="115" t="str">
        <f>IF(基本情報入力シート!Q448="","",基本情報入力シート!Q448)</f>
        <v/>
      </c>
      <c r="E413" s="115" t="str">
        <f>IF(基本情報入力シート!V448="","",基本情報入力シート!V448)</f>
        <v/>
      </c>
      <c r="F413" s="115" t="str">
        <f>IF(基本情報入力シート!W448="","",基本情報入力シート!W448)</f>
        <v/>
      </c>
      <c r="G413" s="115" t="str">
        <f>IF(基本情報入力シート!Z448="","",基本情報入力シート!Z448)</f>
        <v/>
      </c>
      <c r="H413" s="211" t="str">
        <f>IF(基本情報入力シート!AD448="","",基本情報入力シート!AD448)</f>
        <v/>
      </c>
      <c r="I413" s="330" t="str">
        <f>IF(基本情報入力シート!AE448="","",基本情報入力シート!AE448)</f>
        <v/>
      </c>
      <c r="J413" s="427"/>
      <c r="K413" s="426"/>
      <c r="L413" s="426"/>
      <c r="M413" s="331" t="str">
        <f>IF(G413="", "", VLOOKUP(AF413,【参考】数式用!$AZ$3:$BA$6, 2, FALSE))</f>
        <v/>
      </c>
      <c r="N413" s="332" t="str">
        <f>IF(G413="","",VLOOKUP(G413,【参考】数式用!$A$4:$L$54,MATCH('別紙様式2-3（個表） '!M413,【参考】数式用!$J$3:$L$3,0)+9,FALSE))</f>
        <v/>
      </c>
      <c r="O413" s="430" t="s">
        <v>197</v>
      </c>
      <c r="P413" s="333" t="str">
        <f t="shared" si="47"/>
        <v>未入力あり</v>
      </c>
      <c r="Q413" s="253" t="str">
        <f>IFERROR(IF(P413="未入力あり","",ROUNDDOWN(ROUNDDOWN($H413*$I413,0)*VLOOKUP($G413,【参考】数式用!$A$4:$E$54,3, FALSE),0)),"")</f>
        <v/>
      </c>
      <c r="R413" s="253" t="str">
        <f>IF(AD413="×", 0,IF(P413="未入力あり","",ROUNDDOWN(ROUNDDOWN($H413*$I413,0)*VLOOKUP($G413,【参考】数式用!$A$4:$E$54,4,FALSE),0)))</f>
        <v/>
      </c>
      <c r="S413" s="334" t="str">
        <f>IF(AE413="×", 0,IF(P413="未入力あり","",ROUNDDOWN(ROUNDDOWN($H413*$I413,0)*VLOOKUP($G413,【参考】数式用!$A$4:$E$54,5, FALSE),0)))</f>
        <v/>
      </c>
      <c r="Z413" s="336" t="e">
        <f>IF(#REF!="○", F413, "")</f>
        <v>#REF!</v>
      </c>
      <c r="AA413" s="46" t="e">
        <f>VLOOKUP('別紙様式2-3（個表） '!$G413,【参考】数式用!$P$4:$Q$54,2, FALSE)</f>
        <v>#N/A</v>
      </c>
      <c r="AB413" s="46" t="e">
        <f>VLOOKUP('別紙様式2-3（個表） '!$G413,【参考】数式用!$P$4:$W$54,8, FALSE)</f>
        <v>#N/A</v>
      </c>
      <c r="AC413" s="46" t="e">
        <f>VLOOKUP('別紙様式2-3（個表） '!$G413,【参考】数式用!$P$4:$AD$54,15, FALSE)</f>
        <v>#N/A</v>
      </c>
      <c r="AD413" s="46" t="str">
        <f t="shared" si="42"/>
        <v/>
      </c>
      <c r="AE413" s="46" t="str">
        <f t="shared" si="43"/>
        <v/>
      </c>
      <c r="AF413" s="46" t="str">
        <f t="shared" si="44"/>
        <v/>
      </c>
      <c r="AG413" s="46" t="str">
        <f>IF(G413="", "", VLOOKUP(G413,【参考】数式用!$A$4:$M$54,13,FALSE))</f>
        <v/>
      </c>
      <c r="AH413" s="46" t="str">
        <f t="shared" si="45"/>
        <v>―</v>
      </c>
    </row>
    <row r="414" spans="1:34" ht="45" customHeight="1">
      <c r="A414" s="113">
        <f>A413+1</f>
        <v>400</v>
      </c>
      <c r="B414" s="114" t="str">
        <f>IF(基本情報入力シート!B449="","",基本情報入力シート!B449)</f>
        <v/>
      </c>
      <c r="C414" s="115" t="str">
        <f>IF(基本情報入力シート!L449="","",基本情報入力シート!L449)</f>
        <v/>
      </c>
      <c r="D414" s="115" t="str">
        <f>IF(基本情報入力シート!Q449="","",基本情報入力シート!Q449)</f>
        <v/>
      </c>
      <c r="E414" s="115" t="str">
        <f>IF(基本情報入力シート!V449="","",基本情報入力シート!V449)</f>
        <v/>
      </c>
      <c r="F414" s="115" t="str">
        <f>IF(基本情報入力シート!W449="","",基本情報入力シート!W449)</f>
        <v/>
      </c>
      <c r="G414" s="115" t="str">
        <f>IF(基本情報入力シート!Z449="","",基本情報入力シート!Z449)</f>
        <v/>
      </c>
      <c r="H414" s="211" t="str">
        <f>IF(基本情報入力シート!AD449="","",基本情報入力シート!AD449)</f>
        <v/>
      </c>
      <c r="I414" s="330" t="str">
        <f>IF(基本情報入力シート!AE449="","",基本情報入力シート!AE449)</f>
        <v/>
      </c>
      <c r="J414" s="427"/>
      <c r="K414" s="426"/>
      <c r="L414" s="426"/>
      <c r="M414" s="331" t="str">
        <f>IF(G414="", "", VLOOKUP(AF414,【参考】数式用!$AZ$3:$BA$6, 2, FALSE))</f>
        <v/>
      </c>
      <c r="N414" s="332" t="str">
        <f>IF(G414="","",VLOOKUP(G414,【参考】数式用!$A$4:$L$54,MATCH('別紙様式2-3（個表） '!M414,【参考】数式用!$J$3:$L$3,0)+9,FALSE))</f>
        <v/>
      </c>
      <c r="O414" s="430" t="s">
        <v>197</v>
      </c>
      <c r="P414" s="333" t="str">
        <f t="shared" si="47"/>
        <v>未入力あり</v>
      </c>
      <c r="Q414" s="253" t="str">
        <f>IFERROR(IF(P414="未入力あり","",ROUNDDOWN(ROUNDDOWN($H414*$I414,0)*VLOOKUP($G414,【参考】数式用!$A$4:$E$54,3, FALSE),0)),"")</f>
        <v/>
      </c>
      <c r="R414" s="253" t="str">
        <f>IF(AD414="×", 0,IF(P414="未入力あり","",ROUNDDOWN(ROUNDDOWN($H414*$I414,0)*VLOOKUP($G414,【参考】数式用!$A$4:$E$54,4,FALSE),0)))</f>
        <v/>
      </c>
      <c r="S414" s="334" t="str">
        <f>IF(AE414="×", 0,IF(P414="未入力あり","",ROUNDDOWN(ROUNDDOWN($H414*$I414,0)*VLOOKUP($G414,【参考】数式用!$A$4:$E$54,5, FALSE),0)))</f>
        <v/>
      </c>
      <c r="Z414" s="336" t="e">
        <f>IF(#REF!="○", F414, "")</f>
        <v>#REF!</v>
      </c>
      <c r="AA414" s="46" t="e">
        <f>VLOOKUP('別紙様式2-3（個表） '!$G414,【参考】数式用!$P$4:$Q$54,2, FALSE)</f>
        <v>#N/A</v>
      </c>
      <c r="AB414" s="46" t="e">
        <f>VLOOKUP('別紙様式2-3（個表） '!$G414,【参考】数式用!$P$4:$W$54,8, FALSE)</f>
        <v>#N/A</v>
      </c>
      <c r="AC414" s="46" t="e">
        <f>VLOOKUP('別紙様式2-3（個表） '!$G414,【参考】数式用!$P$4:$AD$54,15, FALSE)</f>
        <v>#N/A</v>
      </c>
      <c r="AD414" s="46" t="str">
        <f t="shared" si="42"/>
        <v/>
      </c>
      <c r="AE414" s="46" t="str">
        <f t="shared" si="43"/>
        <v/>
      </c>
      <c r="AF414" s="46" t="str">
        <f t="shared" si="44"/>
        <v/>
      </c>
      <c r="AG414" s="46" t="str">
        <f>IF(G414="", "", VLOOKUP(G414,【参考】数式用!$A$4:$M$54,13,FALSE))</f>
        <v/>
      </c>
      <c r="AH414" s="46" t="str">
        <f t="shared" si="45"/>
        <v>―</v>
      </c>
    </row>
    <row r="415" spans="1:34" ht="45" customHeight="1">
      <c r="A415" s="113">
        <f t="shared" si="48"/>
        <v>401</v>
      </c>
      <c r="B415" s="114" t="str">
        <f>IF(基本情報入力シート!B450="","",基本情報入力シート!B450)</f>
        <v/>
      </c>
      <c r="C415" s="115" t="str">
        <f>IF(基本情報入力シート!L450="","",基本情報入力シート!L450)</f>
        <v/>
      </c>
      <c r="D415" s="115" t="str">
        <f>IF(基本情報入力シート!Q450="","",基本情報入力シート!Q450)</f>
        <v/>
      </c>
      <c r="E415" s="115" t="str">
        <f>IF(基本情報入力シート!V450="","",基本情報入力シート!V450)</f>
        <v/>
      </c>
      <c r="F415" s="115" t="str">
        <f>IF(基本情報入力シート!W450="","",基本情報入力シート!W450)</f>
        <v/>
      </c>
      <c r="G415" s="115" t="str">
        <f>IF(基本情報入力シート!Z450="","",基本情報入力シート!Z450)</f>
        <v/>
      </c>
      <c r="H415" s="211" t="str">
        <f>IF(基本情報入力シート!AD450="","",基本情報入力シート!AD450)</f>
        <v/>
      </c>
      <c r="I415" s="330" t="str">
        <f>IF(基本情報入力シート!AE450="","",基本情報入力シート!AE450)</f>
        <v/>
      </c>
      <c r="J415" s="427"/>
      <c r="K415" s="428"/>
      <c r="L415" s="426"/>
      <c r="M415" s="331" t="str">
        <f>IF(G415="", "", VLOOKUP(AF415,【参考】数式用!$AZ$3:$BA$6, 2, FALSE))</f>
        <v/>
      </c>
      <c r="N415" s="332" t="str">
        <f>IF(G415="","",VLOOKUP(G415,【参考】数式用!$A$4:$L$54,MATCH('別紙様式2-3（個表） '!M415,【参考】数式用!$J$3:$L$3,0)+9,FALSE))</f>
        <v/>
      </c>
      <c r="O415" s="429" t="s">
        <v>197</v>
      </c>
      <c r="P415" s="333" t="str">
        <f t="shared" si="47"/>
        <v>未入力あり</v>
      </c>
      <c r="Q415" s="253" t="str">
        <f>IFERROR(IF(P415="未入力あり","",ROUNDDOWN(ROUNDDOWN($H415*$I415,0)*VLOOKUP($G415,【参考】数式用!$A$4:$E$54,3, FALSE),0)),"")</f>
        <v/>
      </c>
      <c r="R415" s="253" t="str">
        <f>IF(AD415="×", 0,IF(P415="未入力あり","",ROUNDDOWN(ROUNDDOWN($H415*$I415,0)*VLOOKUP($G415,【参考】数式用!$A$4:$E$54,4,FALSE),0)))</f>
        <v/>
      </c>
      <c r="S415" s="334" t="str">
        <f>IF(AE415="×", 0,IF(P415="未入力あり","",ROUNDDOWN(ROUNDDOWN($H415*$I415,0)*VLOOKUP($G415,【参考】数式用!$A$4:$E$54,5, FALSE),0)))</f>
        <v/>
      </c>
      <c r="Z415" s="336" t="e">
        <f>IF(#REF!="○", F415, "")</f>
        <v>#REF!</v>
      </c>
      <c r="AA415" s="46" t="e">
        <f>VLOOKUP('別紙様式2-3（個表） '!$G415,【参考】数式用!$P$4:$Q$54,2, FALSE)</f>
        <v>#N/A</v>
      </c>
      <c r="AB415" s="46" t="e">
        <f>VLOOKUP('別紙様式2-3（個表） '!$G415,【参考】数式用!$P$4:$W$54,8, FALSE)</f>
        <v>#N/A</v>
      </c>
      <c r="AC415" s="46" t="e">
        <f>VLOOKUP('別紙様式2-3（個表） '!$G415,【参考】数式用!$P$4:$AD$54,15, FALSE)</f>
        <v>#N/A</v>
      </c>
      <c r="AD415" s="46" t="str">
        <f t="shared" si="42"/>
        <v/>
      </c>
      <c r="AE415" s="46" t="str">
        <f t="shared" si="43"/>
        <v/>
      </c>
      <c r="AF415" s="46" t="str">
        <f t="shared" si="44"/>
        <v/>
      </c>
      <c r="AG415" s="46" t="str">
        <f>IF(G415="", "", VLOOKUP(G415,【参考】数式用!$A$4:$M$54,13,FALSE))</f>
        <v/>
      </c>
      <c r="AH415" s="46" t="str">
        <f t="shared" si="45"/>
        <v>―</v>
      </c>
    </row>
    <row r="416" spans="1:34" ht="45" customHeight="1">
      <c r="A416" s="113">
        <f t="shared" si="48"/>
        <v>402</v>
      </c>
      <c r="B416" s="114" t="str">
        <f>IF(基本情報入力シート!B451="","",基本情報入力シート!B451)</f>
        <v/>
      </c>
      <c r="C416" s="115" t="str">
        <f>IF(基本情報入力シート!L451="","",基本情報入力シート!L451)</f>
        <v/>
      </c>
      <c r="D416" s="115" t="str">
        <f>IF(基本情報入力シート!Q451="","",基本情報入力シート!Q451)</f>
        <v/>
      </c>
      <c r="E416" s="115" t="str">
        <f>IF(基本情報入力シート!V451="","",基本情報入力シート!V451)</f>
        <v/>
      </c>
      <c r="F416" s="115" t="str">
        <f>IF(基本情報入力シート!W451="","",基本情報入力シート!W451)</f>
        <v/>
      </c>
      <c r="G416" s="115" t="str">
        <f>IF(基本情報入力シート!Z451="","",基本情報入力シート!Z451)</f>
        <v/>
      </c>
      <c r="H416" s="211" t="str">
        <f>IF(基本情報入力シート!AD451="","",基本情報入力シート!AD451)</f>
        <v/>
      </c>
      <c r="I416" s="330" t="str">
        <f>IF(基本情報入力シート!AE451="","",基本情報入力シート!AE451)</f>
        <v/>
      </c>
      <c r="J416" s="427"/>
      <c r="K416" s="428"/>
      <c r="L416" s="426"/>
      <c r="M416" s="331" t="str">
        <f>IF(G416="", "", VLOOKUP(AF416,【参考】数式用!$AZ$3:$BA$6, 2, FALSE))</f>
        <v/>
      </c>
      <c r="N416" s="332" t="str">
        <f>IF(G416="","",VLOOKUP(G416,【参考】数式用!$A$4:$L$54,MATCH('別紙様式2-3（個表） '!M416,【参考】数式用!$J$3:$L$3,0)+9,FALSE))</f>
        <v/>
      </c>
      <c r="O416" s="430" t="s">
        <v>197</v>
      </c>
      <c r="P416" s="333" t="str">
        <f t="shared" si="47"/>
        <v>未入力あり</v>
      </c>
      <c r="Q416" s="253" t="str">
        <f>IFERROR(IF(P416="未入力あり","",ROUNDDOWN(ROUNDDOWN($H416*$I416,0)*VLOOKUP($G416,【参考】数式用!$A$4:$E$54,3, FALSE),0)),"")</f>
        <v/>
      </c>
      <c r="R416" s="253" t="str">
        <f>IF(AD416="×", 0,IF(P416="未入力あり","",ROUNDDOWN(ROUNDDOWN($H416*$I416,0)*VLOOKUP($G416,【参考】数式用!$A$4:$E$54,4,FALSE),0)))</f>
        <v/>
      </c>
      <c r="S416" s="334" t="str">
        <f>IF(AE416="×", 0,IF(P416="未入力あり","",ROUNDDOWN(ROUNDDOWN($H416*$I416,0)*VLOOKUP($G416,【参考】数式用!$A$4:$E$54,5, FALSE),0)))</f>
        <v/>
      </c>
      <c r="Z416" s="336" t="e">
        <f>IF(#REF!="○", F416, "")</f>
        <v>#REF!</v>
      </c>
      <c r="AA416" s="46" t="e">
        <f>VLOOKUP('別紙様式2-3（個表） '!$G416,【参考】数式用!$P$4:$Q$54,2, FALSE)</f>
        <v>#N/A</v>
      </c>
      <c r="AB416" s="46" t="e">
        <f>VLOOKUP('別紙様式2-3（個表） '!$G416,【参考】数式用!$P$4:$W$54,8, FALSE)</f>
        <v>#N/A</v>
      </c>
      <c r="AC416" s="46" t="e">
        <f>VLOOKUP('別紙様式2-3（個表） '!$G416,【参考】数式用!$P$4:$AD$54,15, FALSE)</f>
        <v>#N/A</v>
      </c>
      <c r="AD416" s="46" t="str">
        <f t="shared" si="42"/>
        <v/>
      </c>
      <c r="AE416" s="46" t="str">
        <f t="shared" si="43"/>
        <v/>
      </c>
      <c r="AF416" s="46" t="str">
        <f t="shared" si="44"/>
        <v/>
      </c>
      <c r="AG416" s="46" t="str">
        <f>IF(G416="", "", VLOOKUP(G416,【参考】数式用!$A$4:$M$54,13,FALSE))</f>
        <v/>
      </c>
      <c r="AH416" s="46" t="str">
        <f t="shared" si="45"/>
        <v>―</v>
      </c>
    </row>
    <row r="417" spans="1:34" ht="45" customHeight="1">
      <c r="A417" s="113">
        <f t="shared" si="48"/>
        <v>403</v>
      </c>
      <c r="B417" s="114" t="str">
        <f>IF(基本情報入力シート!B452="","",基本情報入力シート!B452)</f>
        <v/>
      </c>
      <c r="C417" s="115" t="str">
        <f>IF(基本情報入力シート!L452="","",基本情報入力シート!L452)</f>
        <v/>
      </c>
      <c r="D417" s="115" t="str">
        <f>IF(基本情報入力シート!Q452="","",基本情報入力シート!Q452)</f>
        <v/>
      </c>
      <c r="E417" s="115" t="str">
        <f>IF(基本情報入力シート!V452="","",基本情報入力シート!V452)</f>
        <v/>
      </c>
      <c r="F417" s="115" t="str">
        <f>IF(基本情報入力シート!W452="","",基本情報入力シート!W452)</f>
        <v/>
      </c>
      <c r="G417" s="115" t="str">
        <f>IF(基本情報入力シート!Z452="","",基本情報入力シート!Z452)</f>
        <v/>
      </c>
      <c r="H417" s="211" t="str">
        <f>IF(基本情報入力シート!AD452="","",基本情報入力シート!AD452)</f>
        <v/>
      </c>
      <c r="I417" s="330" t="str">
        <f>IF(基本情報入力シート!AE452="","",基本情報入力シート!AE452)</f>
        <v/>
      </c>
      <c r="J417" s="427"/>
      <c r="K417" s="426"/>
      <c r="L417" s="426"/>
      <c r="M417" s="331" t="str">
        <f>IF(G417="", "", VLOOKUP(AF417,【参考】数式用!$AZ$3:$BA$6, 2, FALSE))</f>
        <v/>
      </c>
      <c r="N417" s="332" t="str">
        <f>IF(G417="","",VLOOKUP(G417,【参考】数式用!$A$4:$L$54,MATCH('別紙様式2-3（個表） '!M417,【参考】数式用!$J$3:$L$3,0)+9,FALSE))</f>
        <v/>
      </c>
      <c r="O417" s="430" t="s">
        <v>197</v>
      </c>
      <c r="P417" s="333" t="str">
        <f t="shared" si="47"/>
        <v>未入力あり</v>
      </c>
      <c r="Q417" s="253" t="str">
        <f>IFERROR(IF(P417="未入力あり","",ROUNDDOWN(ROUNDDOWN($H417*$I417,0)*VLOOKUP($G417,【参考】数式用!$A$4:$E$54,3, FALSE),0)),"")</f>
        <v/>
      </c>
      <c r="R417" s="253" t="str">
        <f>IF(AD417="×", 0,IF(P417="未入力あり","",ROUNDDOWN(ROUNDDOWN($H417*$I417,0)*VLOOKUP($G417,【参考】数式用!$A$4:$E$54,4,FALSE),0)))</f>
        <v/>
      </c>
      <c r="S417" s="334" t="str">
        <f>IF(AE417="×", 0,IF(P417="未入力あり","",ROUNDDOWN(ROUNDDOWN($H417*$I417,0)*VLOOKUP($G417,【参考】数式用!$A$4:$E$54,5, FALSE),0)))</f>
        <v/>
      </c>
      <c r="Z417" s="336" t="e">
        <f>IF(#REF!="○", F417, "")</f>
        <v>#REF!</v>
      </c>
      <c r="AA417" s="46" t="e">
        <f>VLOOKUP('別紙様式2-3（個表） '!$G417,【参考】数式用!$P$4:$Q$54,2, FALSE)</f>
        <v>#N/A</v>
      </c>
      <c r="AB417" s="46" t="e">
        <f>VLOOKUP('別紙様式2-3（個表） '!$G417,【参考】数式用!$P$4:$W$54,8, FALSE)</f>
        <v>#N/A</v>
      </c>
      <c r="AC417" s="46" t="e">
        <f>VLOOKUP('別紙様式2-3（個表） '!$G417,【参考】数式用!$P$4:$AD$54,15, FALSE)</f>
        <v>#N/A</v>
      </c>
      <c r="AD417" s="46" t="str">
        <f t="shared" si="42"/>
        <v/>
      </c>
      <c r="AE417" s="46" t="str">
        <f t="shared" si="43"/>
        <v/>
      </c>
      <c r="AF417" s="46" t="str">
        <f t="shared" si="44"/>
        <v/>
      </c>
      <c r="AG417" s="46" t="str">
        <f>IF(G417="", "", VLOOKUP(G417,【参考】数式用!$A$4:$M$54,13,FALSE))</f>
        <v/>
      </c>
      <c r="AH417" s="46" t="str">
        <f t="shared" si="45"/>
        <v>―</v>
      </c>
    </row>
    <row r="418" spans="1:34" ht="45" customHeight="1">
      <c r="A418" s="113">
        <f t="shared" si="48"/>
        <v>404</v>
      </c>
      <c r="B418" s="114" t="str">
        <f>IF(基本情報入力シート!B453="","",基本情報入力シート!B453)</f>
        <v/>
      </c>
      <c r="C418" s="115" t="str">
        <f>IF(基本情報入力シート!L453="","",基本情報入力シート!L453)</f>
        <v/>
      </c>
      <c r="D418" s="115" t="str">
        <f>IF(基本情報入力シート!Q453="","",基本情報入力シート!Q453)</f>
        <v/>
      </c>
      <c r="E418" s="115" t="str">
        <f>IF(基本情報入力シート!V453="","",基本情報入力シート!V453)</f>
        <v/>
      </c>
      <c r="F418" s="115" t="str">
        <f>IF(基本情報入力シート!W453="","",基本情報入力シート!W453)</f>
        <v/>
      </c>
      <c r="G418" s="115" t="str">
        <f>IF(基本情報入力シート!Z453="","",基本情報入力シート!Z453)</f>
        <v/>
      </c>
      <c r="H418" s="211" t="str">
        <f>IF(基本情報入力シート!AD453="","",基本情報入力シート!AD453)</f>
        <v/>
      </c>
      <c r="I418" s="330" t="str">
        <f>IF(基本情報入力シート!AE453="","",基本情報入力シート!AE453)</f>
        <v/>
      </c>
      <c r="J418" s="427"/>
      <c r="K418" s="426"/>
      <c r="L418" s="426"/>
      <c r="M418" s="331" t="str">
        <f>IF(G418="", "", VLOOKUP(AF418,【参考】数式用!$AZ$3:$BA$6, 2, FALSE))</f>
        <v/>
      </c>
      <c r="N418" s="332" t="str">
        <f>IF(G418="","",VLOOKUP(G418,【参考】数式用!$A$4:$L$54,MATCH('別紙様式2-3（個表） '!M418,【参考】数式用!$J$3:$L$3,0)+9,FALSE))</f>
        <v/>
      </c>
      <c r="O418" s="429" t="s">
        <v>197</v>
      </c>
      <c r="P418" s="333" t="str">
        <f t="shared" si="47"/>
        <v>未入力あり</v>
      </c>
      <c r="Q418" s="253" t="str">
        <f>IFERROR(IF(P418="未入力あり","",ROUNDDOWN(ROUNDDOWN($H418*$I418,0)*VLOOKUP($G418,【参考】数式用!$A$4:$E$54,3, FALSE),0)),"")</f>
        <v/>
      </c>
      <c r="R418" s="253" t="str">
        <f>IF(AD418="×", 0,IF(P418="未入力あり","",ROUNDDOWN(ROUNDDOWN($H418*$I418,0)*VLOOKUP($G418,【参考】数式用!$A$4:$E$54,4,FALSE),0)))</f>
        <v/>
      </c>
      <c r="S418" s="334" t="str">
        <f>IF(AE418="×", 0,IF(P418="未入力あり","",ROUNDDOWN(ROUNDDOWN($H418*$I418,0)*VLOOKUP($G418,【参考】数式用!$A$4:$E$54,5, FALSE),0)))</f>
        <v/>
      </c>
      <c r="Z418" s="336" t="e">
        <f>IF(#REF!="○", F418, "")</f>
        <v>#REF!</v>
      </c>
      <c r="AA418" s="46" t="e">
        <f>VLOOKUP('別紙様式2-3（個表） '!$G418,【参考】数式用!$P$4:$Q$54,2, FALSE)</f>
        <v>#N/A</v>
      </c>
      <c r="AB418" s="46" t="e">
        <f>VLOOKUP('別紙様式2-3（個表） '!$G418,【参考】数式用!$P$4:$W$54,8, FALSE)</f>
        <v>#N/A</v>
      </c>
      <c r="AC418" s="46" t="e">
        <f>VLOOKUP('別紙様式2-3（個表） '!$G418,【参考】数式用!$P$4:$AD$54,15, FALSE)</f>
        <v>#N/A</v>
      </c>
      <c r="AD418" s="46" t="str">
        <f t="shared" si="42"/>
        <v/>
      </c>
      <c r="AE418" s="46" t="str">
        <f t="shared" si="43"/>
        <v/>
      </c>
      <c r="AF418" s="46" t="str">
        <f t="shared" si="44"/>
        <v/>
      </c>
      <c r="AG418" s="46" t="str">
        <f>IF(G418="", "", VLOOKUP(G418,【参考】数式用!$A$4:$M$54,13,FALSE))</f>
        <v/>
      </c>
      <c r="AH418" s="46" t="str">
        <f t="shared" si="45"/>
        <v>―</v>
      </c>
    </row>
    <row r="419" spans="1:34" ht="45" customHeight="1">
      <c r="A419" s="113">
        <f t="shared" si="48"/>
        <v>405</v>
      </c>
      <c r="B419" s="114" t="str">
        <f>IF(基本情報入力シート!B454="","",基本情報入力シート!B454)</f>
        <v/>
      </c>
      <c r="C419" s="115" t="str">
        <f>IF(基本情報入力シート!L454="","",基本情報入力シート!L454)</f>
        <v/>
      </c>
      <c r="D419" s="115" t="str">
        <f>IF(基本情報入力シート!Q454="","",基本情報入力シート!Q454)</f>
        <v/>
      </c>
      <c r="E419" s="115" t="str">
        <f>IF(基本情報入力シート!V454="","",基本情報入力シート!V454)</f>
        <v/>
      </c>
      <c r="F419" s="115" t="str">
        <f>IF(基本情報入力シート!W454="","",基本情報入力シート!W454)</f>
        <v/>
      </c>
      <c r="G419" s="115" t="str">
        <f>IF(基本情報入力シート!Z454="","",基本情報入力シート!Z454)</f>
        <v/>
      </c>
      <c r="H419" s="211" t="str">
        <f>IF(基本情報入力シート!AD454="","",基本情報入力シート!AD454)</f>
        <v/>
      </c>
      <c r="I419" s="330" t="str">
        <f>IF(基本情報入力シート!AE454="","",基本情報入力シート!AE454)</f>
        <v/>
      </c>
      <c r="J419" s="427"/>
      <c r="K419" s="426"/>
      <c r="L419" s="426"/>
      <c r="M419" s="331" t="str">
        <f>IF(G419="", "", VLOOKUP(AF419,【参考】数式用!$AZ$3:$BA$6, 2, FALSE))</f>
        <v/>
      </c>
      <c r="N419" s="332" t="str">
        <f>IF(G419="","",VLOOKUP(G419,【参考】数式用!$A$4:$L$54,MATCH('別紙様式2-3（個表） '!M419,【参考】数式用!$J$3:$L$3,0)+9,FALSE))</f>
        <v/>
      </c>
      <c r="O419" s="430" t="s">
        <v>197</v>
      </c>
      <c r="P419" s="333" t="str">
        <f t="shared" si="47"/>
        <v>未入力あり</v>
      </c>
      <c r="Q419" s="253" t="str">
        <f>IFERROR(IF(P419="未入力あり","",ROUNDDOWN(ROUNDDOWN($H419*$I419,0)*VLOOKUP($G419,【参考】数式用!$A$4:$E$54,3, FALSE),0)),"")</f>
        <v/>
      </c>
      <c r="R419" s="253" t="str">
        <f>IF(AD419="×", 0,IF(P419="未入力あり","",ROUNDDOWN(ROUNDDOWN($H419*$I419,0)*VLOOKUP($G419,【参考】数式用!$A$4:$E$54,4,FALSE),0)))</f>
        <v/>
      </c>
      <c r="S419" s="334" t="str">
        <f>IF(AE419="×", 0,IF(P419="未入力あり","",ROUNDDOWN(ROUNDDOWN($H419*$I419,0)*VLOOKUP($G419,【参考】数式用!$A$4:$E$54,5, FALSE),0)))</f>
        <v/>
      </c>
      <c r="Z419" s="336" t="e">
        <f>IF(#REF!="○", F419, "")</f>
        <v>#REF!</v>
      </c>
      <c r="AA419" s="46" t="e">
        <f>VLOOKUP('別紙様式2-3（個表） '!$G419,【参考】数式用!$P$4:$Q$54,2, FALSE)</f>
        <v>#N/A</v>
      </c>
      <c r="AB419" s="46" t="e">
        <f>VLOOKUP('別紙様式2-3（個表） '!$G419,【参考】数式用!$P$4:$W$54,8, FALSE)</f>
        <v>#N/A</v>
      </c>
      <c r="AC419" s="46" t="e">
        <f>VLOOKUP('別紙様式2-3（個表） '!$G419,【参考】数式用!$P$4:$AD$54,15, FALSE)</f>
        <v>#N/A</v>
      </c>
      <c r="AD419" s="46" t="str">
        <f t="shared" si="42"/>
        <v/>
      </c>
      <c r="AE419" s="46" t="str">
        <f t="shared" si="43"/>
        <v/>
      </c>
      <c r="AF419" s="46" t="str">
        <f t="shared" si="44"/>
        <v/>
      </c>
      <c r="AG419" s="46" t="str">
        <f>IF(G419="", "", VLOOKUP(G419,【参考】数式用!$A$4:$M$54,13,FALSE))</f>
        <v/>
      </c>
      <c r="AH419" s="46" t="str">
        <f t="shared" si="45"/>
        <v>―</v>
      </c>
    </row>
    <row r="420" spans="1:34" ht="45" customHeight="1">
      <c r="A420" s="113">
        <f t="shared" si="48"/>
        <v>406</v>
      </c>
      <c r="B420" s="114" t="str">
        <f>IF(基本情報入力シート!B455="","",基本情報入力シート!B455)</f>
        <v/>
      </c>
      <c r="C420" s="115" t="str">
        <f>IF(基本情報入力シート!L455="","",基本情報入力シート!L455)</f>
        <v/>
      </c>
      <c r="D420" s="115" t="str">
        <f>IF(基本情報入力シート!Q455="","",基本情報入力シート!Q455)</f>
        <v/>
      </c>
      <c r="E420" s="115" t="str">
        <f>IF(基本情報入力シート!V455="","",基本情報入力シート!V455)</f>
        <v/>
      </c>
      <c r="F420" s="115" t="str">
        <f>IF(基本情報入力シート!W455="","",基本情報入力シート!W455)</f>
        <v/>
      </c>
      <c r="G420" s="115" t="str">
        <f>IF(基本情報入力シート!Z455="","",基本情報入力シート!Z455)</f>
        <v/>
      </c>
      <c r="H420" s="211" t="str">
        <f>IF(基本情報入力シート!AD455="","",基本情報入力シート!AD455)</f>
        <v/>
      </c>
      <c r="I420" s="330" t="str">
        <f>IF(基本情報入力シート!AE455="","",基本情報入力シート!AE455)</f>
        <v/>
      </c>
      <c r="J420" s="427"/>
      <c r="K420" s="426"/>
      <c r="L420" s="426"/>
      <c r="M420" s="331" t="str">
        <f>IF(G420="", "", VLOOKUP(AF420,【参考】数式用!$AZ$3:$BA$6, 2, FALSE))</f>
        <v/>
      </c>
      <c r="N420" s="332" t="str">
        <f>IF(G420="","",VLOOKUP(G420,【参考】数式用!$A$4:$L$54,MATCH('別紙様式2-3（個表） '!M420,【参考】数式用!$J$3:$L$3,0)+9,FALSE))</f>
        <v/>
      </c>
      <c r="O420" s="430" t="s">
        <v>197</v>
      </c>
      <c r="P420" s="333" t="str">
        <f t="shared" si="47"/>
        <v>未入力あり</v>
      </c>
      <c r="Q420" s="253" t="str">
        <f>IFERROR(IF(P420="未入力あり","",ROUNDDOWN(ROUNDDOWN($H420*$I420,0)*VLOOKUP($G420,【参考】数式用!$A$4:$E$54,3, FALSE),0)),"")</f>
        <v/>
      </c>
      <c r="R420" s="253" t="str">
        <f>IF(AD420="×", 0,IF(P420="未入力あり","",ROUNDDOWN(ROUNDDOWN($H420*$I420,0)*VLOOKUP($G420,【参考】数式用!$A$4:$E$54,4,FALSE),0)))</f>
        <v/>
      </c>
      <c r="S420" s="334" t="str">
        <f>IF(AE420="×", 0,IF(P420="未入力あり","",ROUNDDOWN(ROUNDDOWN($H420*$I420,0)*VLOOKUP($G420,【参考】数式用!$A$4:$E$54,5, FALSE),0)))</f>
        <v/>
      </c>
      <c r="Z420" s="336" t="e">
        <f>IF(#REF!="○", F420, "")</f>
        <v>#REF!</v>
      </c>
      <c r="AA420" s="46" t="e">
        <f>VLOOKUP('別紙様式2-3（個表） '!$G420,【参考】数式用!$P$4:$Q$54,2, FALSE)</f>
        <v>#N/A</v>
      </c>
      <c r="AB420" s="46" t="e">
        <f>VLOOKUP('別紙様式2-3（個表） '!$G420,【参考】数式用!$P$4:$W$54,8, FALSE)</f>
        <v>#N/A</v>
      </c>
      <c r="AC420" s="46" t="e">
        <f>VLOOKUP('別紙様式2-3（個表） '!$G420,【参考】数式用!$P$4:$AD$54,15, FALSE)</f>
        <v>#N/A</v>
      </c>
      <c r="AD420" s="46" t="str">
        <f t="shared" si="42"/>
        <v/>
      </c>
      <c r="AE420" s="46" t="str">
        <f t="shared" si="43"/>
        <v/>
      </c>
      <c r="AF420" s="46" t="str">
        <f t="shared" si="44"/>
        <v/>
      </c>
      <c r="AG420" s="46" t="str">
        <f>IF(G420="", "", VLOOKUP(G420,【参考】数式用!$A$4:$M$54,13,FALSE))</f>
        <v/>
      </c>
      <c r="AH420" s="46" t="str">
        <f t="shared" si="45"/>
        <v>―</v>
      </c>
    </row>
    <row r="421" spans="1:34" ht="45" customHeight="1">
      <c r="A421" s="113">
        <f t="shared" si="48"/>
        <v>407</v>
      </c>
      <c r="B421" s="114" t="str">
        <f>IF(基本情報入力シート!B456="","",基本情報入力シート!B456)</f>
        <v/>
      </c>
      <c r="C421" s="115" t="str">
        <f>IF(基本情報入力シート!L456="","",基本情報入力シート!L456)</f>
        <v/>
      </c>
      <c r="D421" s="115" t="str">
        <f>IF(基本情報入力シート!Q456="","",基本情報入力シート!Q456)</f>
        <v/>
      </c>
      <c r="E421" s="115" t="str">
        <f>IF(基本情報入力シート!V456="","",基本情報入力シート!V456)</f>
        <v/>
      </c>
      <c r="F421" s="115" t="str">
        <f>IF(基本情報入力シート!W456="","",基本情報入力シート!W456)</f>
        <v/>
      </c>
      <c r="G421" s="115" t="str">
        <f>IF(基本情報入力シート!Z456="","",基本情報入力シート!Z456)</f>
        <v/>
      </c>
      <c r="H421" s="211" t="str">
        <f>IF(基本情報入力シート!AD456="","",基本情報入力シート!AD456)</f>
        <v/>
      </c>
      <c r="I421" s="330" t="str">
        <f>IF(基本情報入力シート!AE456="","",基本情報入力シート!AE456)</f>
        <v/>
      </c>
      <c r="J421" s="427"/>
      <c r="K421" s="428"/>
      <c r="L421" s="426"/>
      <c r="M421" s="331" t="str">
        <f>IF(G421="", "", VLOOKUP(AF421,【参考】数式用!$AZ$3:$BA$6, 2, FALSE))</f>
        <v/>
      </c>
      <c r="N421" s="332" t="str">
        <f>IF(G421="","",VLOOKUP(G421,【参考】数式用!$A$4:$L$54,MATCH('別紙様式2-3（個表） '!M421,【参考】数式用!$J$3:$L$3,0)+9,FALSE))</f>
        <v/>
      </c>
      <c r="O421" s="429" t="s">
        <v>197</v>
      </c>
      <c r="P421" s="333" t="str">
        <f t="shared" si="47"/>
        <v>未入力あり</v>
      </c>
      <c r="Q421" s="253" t="str">
        <f>IFERROR(IF(P421="未入力あり","",ROUNDDOWN(ROUNDDOWN($H421*$I421,0)*VLOOKUP($G421,【参考】数式用!$A$4:$E$54,3, FALSE),0)),"")</f>
        <v/>
      </c>
      <c r="R421" s="253" t="str">
        <f>IF(AD421="×", 0,IF(P421="未入力あり","",ROUNDDOWN(ROUNDDOWN($H421*$I421,0)*VLOOKUP($G421,【参考】数式用!$A$4:$E$54,4,FALSE),0)))</f>
        <v/>
      </c>
      <c r="S421" s="334" t="str">
        <f>IF(AE421="×", 0,IF(P421="未入力あり","",ROUNDDOWN(ROUNDDOWN($H421*$I421,0)*VLOOKUP($G421,【参考】数式用!$A$4:$E$54,5, FALSE),0)))</f>
        <v/>
      </c>
      <c r="Z421" s="336" t="e">
        <f>IF(#REF!="○", F421, "")</f>
        <v>#REF!</v>
      </c>
      <c r="AA421" s="46" t="e">
        <f>VLOOKUP('別紙様式2-3（個表） '!$G421,【参考】数式用!$P$4:$Q$54,2, FALSE)</f>
        <v>#N/A</v>
      </c>
      <c r="AB421" s="46" t="e">
        <f>VLOOKUP('別紙様式2-3（個表） '!$G421,【参考】数式用!$P$4:$W$54,8, FALSE)</f>
        <v>#N/A</v>
      </c>
      <c r="AC421" s="46" t="e">
        <f>VLOOKUP('別紙様式2-3（個表） '!$G421,【参考】数式用!$P$4:$AD$54,15, FALSE)</f>
        <v>#N/A</v>
      </c>
      <c r="AD421" s="46" t="str">
        <f t="shared" si="42"/>
        <v/>
      </c>
      <c r="AE421" s="46" t="str">
        <f t="shared" si="43"/>
        <v/>
      </c>
      <c r="AF421" s="46" t="str">
        <f t="shared" si="44"/>
        <v/>
      </c>
      <c r="AG421" s="46" t="str">
        <f>IF(G421="", "", VLOOKUP(G421,【参考】数式用!$A$4:$M$54,13,FALSE))</f>
        <v/>
      </c>
      <c r="AH421" s="46" t="str">
        <f t="shared" si="45"/>
        <v>―</v>
      </c>
    </row>
    <row r="422" spans="1:34" ht="45" customHeight="1">
      <c r="A422" s="113">
        <f t="shared" si="48"/>
        <v>408</v>
      </c>
      <c r="B422" s="114" t="str">
        <f>IF(基本情報入力シート!B457="","",基本情報入力シート!B457)</f>
        <v/>
      </c>
      <c r="C422" s="115" t="str">
        <f>IF(基本情報入力シート!L457="","",基本情報入力シート!L457)</f>
        <v/>
      </c>
      <c r="D422" s="115" t="str">
        <f>IF(基本情報入力シート!Q457="","",基本情報入力シート!Q457)</f>
        <v/>
      </c>
      <c r="E422" s="115" t="str">
        <f>IF(基本情報入力シート!V457="","",基本情報入力シート!V457)</f>
        <v/>
      </c>
      <c r="F422" s="115" t="str">
        <f>IF(基本情報入力シート!W457="","",基本情報入力シート!W457)</f>
        <v/>
      </c>
      <c r="G422" s="115" t="str">
        <f>IF(基本情報入力シート!Z457="","",基本情報入力シート!Z457)</f>
        <v/>
      </c>
      <c r="H422" s="211" t="str">
        <f>IF(基本情報入力シート!AD457="","",基本情報入力シート!AD457)</f>
        <v/>
      </c>
      <c r="I422" s="330" t="str">
        <f>IF(基本情報入力シート!AE457="","",基本情報入力シート!AE457)</f>
        <v/>
      </c>
      <c r="J422" s="427"/>
      <c r="K422" s="428"/>
      <c r="L422" s="426"/>
      <c r="M422" s="331" t="str">
        <f>IF(G422="", "", VLOOKUP(AF422,【参考】数式用!$AZ$3:$BA$6, 2, FALSE))</f>
        <v/>
      </c>
      <c r="N422" s="332" t="str">
        <f>IF(G422="","",VLOOKUP(G422,【参考】数式用!$A$4:$L$54,MATCH('別紙様式2-3（個表） '!M422,【参考】数式用!$J$3:$L$3,0)+9,FALSE))</f>
        <v/>
      </c>
      <c r="O422" s="430" t="s">
        <v>197</v>
      </c>
      <c r="P422" s="333" t="str">
        <f t="shared" si="47"/>
        <v>未入力あり</v>
      </c>
      <c r="Q422" s="253" t="str">
        <f>IFERROR(IF(P422="未入力あり","",ROUNDDOWN(ROUNDDOWN($H422*$I422,0)*VLOOKUP($G422,【参考】数式用!$A$4:$E$54,3, FALSE),0)),"")</f>
        <v/>
      </c>
      <c r="R422" s="253" t="str">
        <f>IF(AD422="×", 0,IF(P422="未入力あり","",ROUNDDOWN(ROUNDDOWN($H422*$I422,0)*VLOOKUP($G422,【参考】数式用!$A$4:$E$54,4,FALSE),0)))</f>
        <v/>
      </c>
      <c r="S422" s="334" t="str">
        <f>IF(AE422="×", 0,IF(P422="未入力あり","",ROUNDDOWN(ROUNDDOWN($H422*$I422,0)*VLOOKUP($G422,【参考】数式用!$A$4:$E$54,5, FALSE),0)))</f>
        <v/>
      </c>
      <c r="Z422" s="336" t="e">
        <f>IF(#REF!="○", F422, "")</f>
        <v>#REF!</v>
      </c>
      <c r="AA422" s="46" t="e">
        <f>VLOOKUP('別紙様式2-3（個表） '!$G422,【参考】数式用!$P$4:$Q$54,2, FALSE)</f>
        <v>#N/A</v>
      </c>
      <c r="AB422" s="46" t="e">
        <f>VLOOKUP('別紙様式2-3（個表） '!$G422,【参考】数式用!$P$4:$W$54,8, FALSE)</f>
        <v>#N/A</v>
      </c>
      <c r="AC422" s="46" t="e">
        <f>VLOOKUP('別紙様式2-3（個表） '!$G422,【参考】数式用!$P$4:$AD$54,15, FALSE)</f>
        <v>#N/A</v>
      </c>
      <c r="AD422" s="46" t="str">
        <f t="shared" si="42"/>
        <v/>
      </c>
      <c r="AE422" s="46" t="str">
        <f t="shared" si="43"/>
        <v/>
      </c>
      <c r="AF422" s="46" t="str">
        <f t="shared" si="44"/>
        <v/>
      </c>
      <c r="AG422" s="46" t="str">
        <f>IF(G422="", "", VLOOKUP(G422,【参考】数式用!$A$4:$M$54,13,FALSE))</f>
        <v/>
      </c>
      <c r="AH422" s="46" t="str">
        <f t="shared" si="45"/>
        <v>―</v>
      </c>
    </row>
    <row r="423" spans="1:34" ht="45" customHeight="1">
      <c r="A423" s="113">
        <f t="shared" si="48"/>
        <v>409</v>
      </c>
      <c r="B423" s="114" t="str">
        <f>IF(基本情報入力シート!B458="","",基本情報入力シート!B458)</f>
        <v/>
      </c>
      <c r="C423" s="115" t="str">
        <f>IF(基本情報入力シート!L458="","",基本情報入力シート!L458)</f>
        <v/>
      </c>
      <c r="D423" s="115" t="str">
        <f>IF(基本情報入力シート!Q458="","",基本情報入力シート!Q458)</f>
        <v/>
      </c>
      <c r="E423" s="115" t="str">
        <f>IF(基本情報入力シート!V458="","",基本情報入力シート!V458)</f>
        <v/>
      </c>
      <c r="F423" s="115" t="str">
        <f>IF(基本情報入力シート!W458="","",基本情報入力シート!W458)</f>
        <v/>
      </c>
      <c r="G423" s="115" t="str">
        <f>IF(基本情報入力シート!Z458="","",基本情報入力シート!Z458)</f>
        <v/>
      </c>
      <c r="H423" s="211" t="str">
        <f>IF(基本情報入力シート!AD458="","",基本情報入力シート!AD458)</f>
        <v/>
      </c>
      <c r="I423" s="330" t="str">
        <f>IF(基本情報入力シート!AE458="","",基本情報入力シート!AE458)</f>
        <v/>
      </c>
      <c r="J423" s="427"/>
      <c r="K423" s="426"/>
      <c r="L423" s="426"/>
      <c r="M423" s="331" t="str">
        <f>IF(G423="", "", VLOOKUP(AF423,【参考】数式用!$AZ$3:$BA$6, 2, FALSE))</f>
        <v/>
      </c>
      <c r="N423" s="332" t="str">
        <f>IF(G423="","",VLOOKUP(G423,【参考】数式用!$A$4:$L$54,MATCH('別紙様式2-3（個表） '!M423,【参考】数式用!$J$3:$L$3,0)+9,FALSE))</f>
        <v/>
      </c>
      <c r="O423" s="430" t="s">
        <v>197</v>
      </c>
      <c r="P423" s="333" t="str">
        <f t="shared" si="47"/>
        <v>未入力あり</v>
      </c>
      <c r="Q423" s="253" t="str">
        <f>IFERROR(IF(P423="未入力あり","",ROUNDDOWN(ROUNDDOWN($H423*$I423,0)*VLOOKUP($G423,【参考】数式用!$A$4:$E$54,3, FALSE),0)),"")</f>
        <v/>
      </c>
      <c r="R423" s="253" t="str">
        <f>IF(AD423="×", 0,IF(P423="未入力あり","",ROUNDDOWN(ROUNDDOWN($H423*$I423,0)*VLOOKUP($G423,【参考】数式用!$A$4:$E$54,4,FALSE),0)))</f>
        <v/>
      </c>
      <c r="S423" s="334" t="str">
        <f>IF(AE423="×", 0,IF(P423="未入力あり","",ROUNDDOWN(ROUNDDOWN($H423*$I423,0)*VLOOKUP($G423,【参考】数式用!$A$4:$E$54,5, FALSE),0)))</f>
        <v/>
      </c>
      <c r="Z423" s="336" t="e">
        <f>IF(#REF!="○", F423, "")</f>
        <v>#REF!</v>
      </c>
      <c r="AA423" s="46" t="e">
        <f>VLOOKUP('別紙様式2-3（個表） '!$G423,【参考】数式用!$P$4:$Q$54,2, FALSE)</f>
        <v>#N/A</v>
      </c>
      <c r="AB423" s="46" t="e">
        <f>VLOOKUP('別紙様式2-3（個表） '!$G423,【参考】数式用!$P$4:$W$54,8, FALSE)</f>
        <v>#N/A</v>
      </c>
      <c r="AC423" s="46" t="e">
        <f>VLOOKUP('別紙様式2-3（個表） '!$G423,【参考】数式用!$P$4:$AD$54,15, FALSE)</f>
        <v>#N/A</v>
      </c>
      <c r="AD423" s="46" t="str">
        <f t="shared" si="42"/>
        <v/>
      </c>
      <c r="AE423" s="46" t="str">
        <f t="shared" si="43"/>
        <v/>
      </c>
      <c r="AF423" s="46" t="str">
        <f t="shared" si="44"/>
        <v/>
      </c>
      <c r="AG423" s="46" t="str">
        <f>IF(G423="", "", VLOOKUP(G423,【参考】数式用!$A$4:$M$54,13,FALSE))</f>
        <v/>
      </c>
      <c r="AH423" s="46" t="str">
        <f t="shared" si="45"/>
        <v>―</v>
      </c>
    </row>
    <row r="424" spans="1:34" ht="45" customHeight="1">
      <c r="A424" s="113">
        <f t="shared" si="48"/>
        <v>410</v>
      </c>
      <c r="B424" s="114" t="str">
        <f>IF(基本情報入力シート!B459="","",基本情報入力シート!B459)</f>
        <v/>
      </c>
      <c r="C424" s="115" t="str">
        <f>IF(基本情報入力シート!L459="","",基本情報入力シート!L459)</f>
        <v/>
      </c>
      <c r="D424" s="115" t="str">
        <f>IF(基本情報入力シート!Q459="","",基本情報入力シート!Q459)</f>
        <v/>
      </c>
      <c r="E424" s="115" t="str">
        <f>IF(基本情報入力シート!V459="","",基本情報入力シート!V459)</f>
        <v/>
      </c>
      <c r="F424" s="115" t="str">
        <f>IF(基本情報入力シート!W459="","",基本情報入力シート!W459)</f>
        <v/>
      </c>
      <c r="G424" s="115" t="str">
        <f>IF(基本情報入力シート!Z459="","",基本情報入力シート!Z459)</f>
        <v/>
      </c>
      <c r="H424" s="211" t="str">
        <f>IF(基本情報入力シート!AD459="","",基本情報入力シート!AD459)</f>
        <v/>
      </c>
      <c r="I424" s="330" t="str">
        <f>IF(基本情報入力シート!AE459="","",基本情報入力シート!AE459)</f>
        <v/>
      </c>
      <c r="J424" s="427"/>
      <c r="K424" s="426"/>
      <c r="L424" s="426"/>
      <c r="M424" s="331" t="str">
        <f>IF(G424="", "", VLOOKUP(AF424,【参考】数式用!$AZ$3:$BA$6, 2, FALSE))</f>
        <v/>
      </c>
      <c r="N424" s="332" t="str">
        <f>IF(G424="","",VLOOKUP(G424,【参考】数式用!$A$4:$L$54,MATCH('別紙様式2-3（個表） '!M424,【参考】数式用!$J$3:$L$3,0)+9,FALSE))</f>
        <v/>
      </c>
      <c r="O424" s="429" t="s">
        <v>197</v>
      </c>
      <c r="P424" s="333" t="str">
        <f t="shared" si="47"/>
        <v>未入力あり</v>
      </c>
      <c r="Q424" s="253" t="str">
        <f>IFERROR(IF(P424="未入力あり","",ROUNDDOWN(ROUNDDOWN($H424*$I424,0)*VLOOKUP($G424,【参考】数式用!$A$4:$E$54,3, FALSE),0)),"")</f>
        <v/>
      </c>
      <c r="R424" s="253" t="str">
        <f>IF(AD424="×", 0,IF(P424="未入力あり","",ROUNDDOWN(ROUNDDOWN($H424*$I424,0)*VLOOKUP($G424,【参考】数式用!$A$4:$E$54,4,FALSE),0)))</f>
        <v/>
      </c>
      <c r="S424" s="334" t="str">
        <f>IF(AE424="×", 0,IF(P424="未入力あり","",ROUNDDOWN(ROUNDDOWN($H424*$I424,0)*VLOOKUP($G424,【参考】数式用!$A$4:$E$54,5, FALSE),0)))</f>
        <v/>
      </c>
      <c r="Z424" s="336" t="e">
        <f>IF(#REF!="○", F424, "")</f>
        <v>#REF!</v>
      </c>
      <c r="AA424" s="46" t="e">
        <f>VLOOKUP('別紙様式2-3（個表） '!$G424,【参考】数式用!$P$4:$Q$54,2, FALSE)</f>
        <v>#N/A</v>
      </c>
      <c r="AB424" s="46" t="e">
        <f>VLOOKUP('別紙様式2-3（個表） '!$G424,【参考】数式用!$P$4:$W$54,8, FALSE)</f>
        <v>#N/A</v>
      </c>
      <c r="AC424" s="46" t="e">
        <f>VLOOKUP('別紙様式2-3（個表） '!$G424,【参考】数式用!$P$4:$AD$54,15, FALSE)</f>
        <v>#N/A</v>
      </c>
      <c r="AD424" s="46" t="str">
        <f t="shared" si="42"/>
        <v/>
      </c>
      <c r="AE424" s="46" t="str">
        <f t="shared" si="43"/>
        <v/>
      </c>
      <c r="AF424" s="46" t="str">
        <f t="shared" si="44"/>
        <v/>
      </c>
      <c r="AG424" s="46" t="str">
        <f>IF(G424="", "", VLOOKUP(G424,【参考】数式用!$A$4:$M$54,13,FALSE))</f>
        <v/>
      </c>
      <c r="AH424" s="46" t="str">
        <f t="shared" si="45"/>
        <v>―</v>
      </c>
    </row>
    <row r="425" spans="1:34" ht="45" customHeight="1">
      <c r="A425" s="113">
        <f t="shared" si="48"/>
        <v>411</v>
      </c>
      <c r="B425" s="114" t="str">
        <f>IF(基本情報入力シート!B460="","",基本情報入力シート!B460)</f>
        <v/>
      </c>
      <c r="C425" s="115" t="str">
        <f>IF(基本情報入力シート!L460="","",基本情報入力シート!L460)</f>
        <v/>
      </c>
      <c r="D425" s="115" t="str">
        <f>IF(基本情報入力シート!Q460="","",基本情報入力シート!Q460)</f>
        <v/>
      </c>
      <c r="E425" s="115" t="str">
        <f>IF(基本情報入力シート!V460="","",基本情報入力シート!V460)</f>
        <v/>
      </c>
      <c r="F425" s="115" t="str">
        <f>IF(基本情報入力シート!W460="","",基本情報入力シート!W460)</f>
        <v/>
      </c>
      <c r="G425" s="115" t="str">
        <f>IF(基本情報入力シート!Z460="","",基本情報入力シート!Z460)</f>
        <v/>
      </c>
      <c r="H425" s="211" t="str">
        <f>IF(基本情報入力シート!AD460="","",基本情報入力シート!AD460)</f>
        <v/>
      </c>
      <c r="I425" s="330" t="str">
        <f>IF(基本情報入力シート!AE460="","",基本情報入力シート!AE460)</f>
        <v/>
      </c>
      <c r="J425" s="427"/>
      <c r="K425" s="426"/>
      <c r="L425" s="426"/>
      <c r="M425" s="331" t="str">
        <f>IF(G425="", "", VLOOKUP(AF425,【参考】数式用!$AZ$3:$BA$6, 2, FALSE))</f>
        <v/>
      </c>
      <c r="N425" s="332" t="str">
        <f>IF(G425="","",VLOOKUP(G425,【参考】数式用!$A$4:$L$54,MATCH('別紙様式2-3（個表） '!M425,【参考】数式用!$J$3:$L$3,0)+9,FALSE))</f>
        <v/>
      </c>
      <c r="O425" s="430" t="s">
        <v>197</v>
      </c>
      <c r="P425" s="333" t="str">
        <f t="shared" si="47"/>
        <v>未入力あり</v>
      </c>
      <c r="Q425" s="253" t="str">
        <f>IFERROR(IF(P425="未入力あり","",ROUNDDOWN(ROUNDDOWN($H425*$I425,0)*VLOOKUP($G425,【参考】数式用!$A$4:$E$54,3, FALSE),0)),"")</f>
        <v/>
      </c>
      <c r="R425" s="253" t="str">
        <f>IF(AD425="×", 0,IF(P425="未入力あり","",ROUNDDOWN(ROUNDDOWN($H425*$I425,0)*VLOOKUP($G425,【参考】数式用!$A$4:$E$54,4,FALSE),0)))</f>
        <v/>
      </c>
      <c r="S425" s="334" t="str">
        <f>IF(AE425="×", 0,IF(P425="未入力あり","",ROUNDDOWN(ROUNDDOWN($H425*$I425,0)*VLOOKUP($G425,【参考】数式用!$A$4:$E$54,5, FALSE),0)))</f>
        <v/>
      </c>
      <c r="Z425" s="336" t="e">
        <f>IF(#REF!="○", F425, "")</f>
        <v>#REF!</v>
      </c>
      <c r="AA425" s="46" t="e">
        <f>VLOOKUP('別紙様式2-3（個表） '!$G425,【参考】数式用!$P$4:$Q$54,2, FALSE)</f>
        <v>#N/A</v>
      </c>
      <c r="AB425" s="46" t="e">
        <f>VLOOKUP('別紙様式2-3（個表） '!$G425,【参考】数式用!$P$4:$W$54,8, FALSE)</f>
        <v>#N/A</v>
      </c>
      <c r="AC425" s="46" t="e">
        <f>VLOOKUP('別紙様式2-3（個表） '!$G425,【参考】数式用!$P$4:$AD$54,15, FALSE)</f>
        <v>#N/A</v>
      </c>
      <c r="AD425" s="46" t="str">
        <f t="shared" si="42"/>
        <v/>
      </c>
      <c r="AE425" s="46" t="str">
        <f t="shared" si="43"/>
        <v/>
      </c>
      <c r="AF425" s="46" t="str">
        <f t="shared" si="44"/>
        <v/>
      </c>
      <c r="AG425" s="46" t="str">
        <f>IF(G425="", "", VLOOKUP(G425,【参考】数式用!$A$4:$M$54,13,FALSE))</f>
        <v/>
      </c>
      <c r="AH425" s="46" t="str">
        <f t="shared" si="45"/>
        <v>―</v>
      </c>
    </row>
    <row r="426" spans="1:34" ht="45" customHeight="1">
      <c r="A426" s="113">
        <f t="shared" si="48"/>
        <v>412</v>
      </c>
      <c r="B426" s="114" t="str">
        <f>IF(基本情報入力シート!B461="","",基本情報入力シート!B461)</f>
        <v/>
      </c>
      <c r="C426" s="115" t="str">
        <f>IF(基本情報入力シート!L461="","",基本情報入力シート!L461)</f>
        <v/>
      </c>
      <c r="D426" s="115" t="str">
        <f>IF(基本情報入力シート!Q461="","",基本情報入力シート!Q461)</f>
        <v/>
      </c>
      <c r="E426" s="115" t="str">
        <f>IF(基本情報入力シート!V461="","",基本情報入力シート!V461)</f>
        <v/>
      </c>
      <c r="F426" s="115" t="str">
        <f>IF(基本情報入力シート!W461="","",基本情報入力シート!W461)</f>
        <v/>
      </c>
      <c r="G426" s="115" t="str">
        <f>IF(基本情報入力シート!Z461="","",基本情報入力シート!Z461)</f>
        <v/>
      </c>
      <c r="H426" s="211" t="str">
        <f>IF(基本情報入力シート!AD461="","",基本情報入力シート!AD461)</f>
        <v/>
      </c>
      <c r="I426" s="330" t="str">
        <f>IF(基本情報入力シート!AE461="","",基本情報入力シート!AE461)</f>
        <v/>
      </c>
      <c r="J426" s="427"/>
      <c r="K426" s="426"/>
      <c r="L426" s="426"/>
      <c r="M426" s="331" t="str">
        <f>IF(G426="", "", VLOOKUP(AF426,【参考】数式用!$AZ$3:$BA$6, 2, FALSE))</f>
        <v/>
      </c>
      <c r="N426" s="332" t="str">
        <f>IF(G426="","",VLOOKUP(G426,【参考】数式用!$A$4:$L$54,MATCH('別紙様式2-3（個表） '!M426,【参考】数式用!$J$3:$L$3,0)+9,FALSE))</f>
        <v/>
      </c>
      <c r="O426" s="430" t="s">
        <v>197</v>
      </c>
      <c r="P426" s="333" t="str">
        <f t="shared" si="47"/>
        <v>未入力あり</v>
      </c>
      <c r="Q426" s="253" t="str">
        <f>IFERROR(IF(P426="未入力あり","",ROUNDDOWN(ROUNDDOWN($H426*$I426,0)*VLOOKUP($G426,【参考】数式用!$A$4:$E$54,3, FALSE),0)),"")</f>
        <v/>
      </c>
      <c r="R426" s="253" t="str">
        <f>IF(AD426="×", 0,IF(P426="未入力あり","",ROUNDDOWN(ROUNDDOWN($H426*$I426,0)*VLOOKUP($G426,【参考】数式用!$A$4:$E$54,4,FALSE),0)))</f>
        <v/>
      </c>
      <c r="S426" s="334" t="str">
        <f>IF(AE426="×", 0,IF(P426="未入力あり","",ROUNDDOWN(ROUNDDOWN($H426*$I426,0)*VLOOKUP($G426,【参考】数式用!$A$4:$E$54,5, FALSE),0)))</f>
        <v/>
      </c>
      <c r="Z426" s="336" t="e">
        <f>IF(#REF!="○", F426, "")</f>
        <v>#REF!</v>
      </c>
      <c r="AA426" s="46" t="e">
        <f>VLOOKUP('別紙様式2-3（個表） '!$G426,【参考】数式用!$P$4:$Q$54,2, FALSE)</f>
        <v>#N/A</v>
      </c>
      <c r="AB426" s="46" t="e">
        <f>VLOOKUP('別紙様式2-3（個表） '!$G426,【参考】数式用!$P$4:$W$54,8, FALSE)</f>
        <v>#N/A</v>
      </c>
      <c r="AC426" s="46" t="e">
        <f>VLOOKUP('別紙様式2-3（個表） '!$G426,【参考】数式用!$P$4:$AD$54,15, FALSE)</f>
        <v>#N/A</v>
      </c>
      <c r="AD426" s="46" t="str">
        <f t="shared" si="42"/>
        <v/>
      </c>
      <c r="AE426" s="46" t="str">
        <f t="shared" si="43"/>
        <v/>
      </c>
      <c r="AF426" s="46" t="str">
        <f t="shared" si="44"/>
        <v/>
      </c>
      <c r="AG426" s="46" t="str">
        <f>IF(G426="", "", VLOOKUP(G426,【参考】数式用!$A$4:$M$54,13,FALSE))</f>
        <v/>
      </c>
      <c r="AH426" s="46" t="str">
        <f t="shared" si="45"/>
        <v>―</v>
      </c>
    </row>
    <row r="427" spans="1:34" ht="45" customHeight="1">
      <c r="A427" s="113">
        <f t="shared" si="48"/>
        <v>413</v>
      </c>
      <c r="B427" s="114" t="str">
        <f>IF(基本情報入力シート!B462="","",基本情報入力シート!B462)</f>
        <v/>
      </c>
      <c r="C427" s="115" t="str">
        <f>IF(基本情報入力シート!L462="","",基本情報入力シート!L462)</f>
        <v/>
      </c>
      <c r="D427" s="115" t="str">
        <f>IF(基本情報入力シート!Q462="","",基本情報入力シート!Q462)</f>
        <v/>
      </c>
      <c r="E427" s="115" t="str">
        <f>IF(基本情報入力シート!V462="","",基本情報入力シート!V462)</f>
        <v/>
      </c>
      <c r="F427" s="115" t="str">
        <f>IF(基本情報入力シート!W462="","",基本情報入力シート!W462)</f>
        <v/>
      </c>
      <c r="G427" s="115" t="str">
        <f>IF(基本情報入力シート!Z462="","",基本情報入力シート!Z462)</f>
        <v/>
      </c>
      <c r="H427" s="211" t="str">
        <f>IF(基本情報入力シート!AD462="","",基本情報入力シート!AD462)</f>
        <v/>
      </c>
      <c r="I427" s="330" t="str">
        <f>IF(基本情報入力シート!AE462="","",基本情報入力シート!AE462)</f>
        <v/>
      </c>
      <c r="J427" s="427"/>
      <c r="K427" s="428"/>
      <c r="L427" s="426"/>
      <c r="M427" s="331" t="str">
        <f>IF(G427="", "", VLOOKUP(AF427,【参考】数式用!$AZ$3:$BA$6, 2, FALSE))</f>
        <v/>
      </c>
      <c r="N427" s="332" t="str">
        <f>IF(G427="","",VLOOKUP(G427,【参考】数式用!$A$4:$L$54,MATCH('別紙様式2-3（個表） '!M427,【参考】数式用!$J$3:$L$3,0)+9,FALSE))</f>
        <v/>
      </c>
      <c r="O427" s="429" t="s">
        <v>197</v>
      </c>
      <c r="P427" s="333" t="str">
        <f t="shared" si="47"/>
        <v>未入力あり</v>
      </c>
      <c r="Q427" s="253" t="str">
        <f>IFERROR(IF(P427="未入力あり","",ROUNDDOWN(ROUNDDOWN($H427*$I427,0)*VLOOKUP($G427,【参考】数式用!$A$4:$E$54,3, FALSE),0)),"")</f>
        <v/>
      </c>
      <c r="R427" s="253" t="str">
        <f>IF(AD427="×", 0,IF(P427="未入力あり","",ROUNDDOWN(ROUNDDOWN($H427*$I427,0)*VLOOKUP($G427,【参考】数式用!$A$4:$E$54,4,FALSE),0)))</f>
        <v/>
      </c>
      <c r="S427" s="334" t="str">
        <f>IF(AE427="×", 0,IF(P427="未入力あり","",ROUNDDOWN(ROUNDDOWN($H427*$I427,0)*VLOOKUP($G427,【参考】数式用!$A$4:$E$54,5, FALSE),0)))</f>
        <v/>
      </c>
      <c r="Z427" s="336" t="e">
        <f>IF(#REF!="○", F427, "")</f>
        <v>#REF!</v>
      </c>
      <c r="AA427" s="46" t="e">
        <f>VLOOKUP('別紙様式2-3（個表） '!$G427,【参考】数式用!$P$4:$Q$54,2, FALSE)</f>
        <v>#N/A</v>
      </c>
      <c r="AB427" s="46" t="e">
        <f>VLOOKUP('別紙様式2-3（個表） '!$G427,【参考】数式用!$P$4:$W$54,8, FALSE)</f>
        <v>#N/A</v>
      </c>
      <c r="AC427" s="46" t="e">
        <f>VLOOKUP('別紙様式2-3（個表） '!$G427,【参考】数式用!$P$4:$AD$54,15, FALSE)</f>
        <v>#N/A</v>
      </c>
      <c r="AD427" s="46" t="str">
        <f t="shared" si="42"/>
        <v/>
      </c>
      <c r="AE427" s="46" t="str">
        <f t="shared" si="43"/>
        <v/>
      </c>
      <c r="AF427" s="46" t="str">
        <f t="shared" si="44"/>
        <v/>
      </c>
      <c r="AG427" s="46" t="str">
        <f>IF(G427="", "", VLOOKUP(G427,【参考】数式用!$A$4:$M$54,13,FALSE))</f>
        <v/>
      </c>
      <c r="AH427" s="46" t="str">
        <f t="shared" si="45"/>
        <v>―</v>
      </c>
    </row>
    <row r="428" spans="1:34" ht="45" customHeight="1">
      <c r="A428" s="113">
        <f t="shared" si="48"/>
        <v>414</v>
      </c>
      <c r="B428" s="114" t="str">
        <f>IF(基本情報入力シート!B463="","",基本情報入力シート!B463)</f>
        <v/>
      </c>
      <c r="C428" s="115" t="str">
        <f>IF(基本情報入力シート!L463="","",基本情報入力シート!L463)</f>
        <v/>
      </c>
      <c r="D428" s="115" t="str">
        <f>IF(基本情報入力シート!Q463="","",基本情報入力シート!Q463)</f>
        <v/>
      </c>
      <c r="E428" s="115" t="str">
        <f>IF(基本情報入力シート!V463="","",基本情報入力シート!V463)</f>
        <v/>
      </c>
      <c r="F428" s="115" t="str">
        <f>IF(基本情報入力シート!W463="","",基本情報入力シート!W463)</f>
        <v/>
      </c>
      <c r="G428" s="115" t="str">
        <f>IF(基本情報入力シート!Z463="","",基本情報入力シート!Z463)</f>
        <v/>
      </c>
      <c r="H428" s="211" t="str">
        <f>IF(基本情報入力シート!AD463="","",基本情報入力シート!AD463)</f>
        <v/>
      </c>
      <c r="I428" s="330" t="str">
        <f>IF(基本情報入力シート!AE463="","",基本情報入力シート!AE463)</f>
        <v/>
      </c>
      <c r="J428" s="427"/>
      <c r="K428" s="428"/>
      <c r="L428" s="426"/>
      <c r="M428" s="331" t="str">
        <f>IF(G428="", "", VLOOKUP(AF428,【参考】数式用!$AZ$3:$BA$6, 2, FALSE))</f>
        <v/>
      </c>
      <c r="N428" s="332" t="str">
        <f>IF(G428="","",VLOOKUP(G428,【参考】数式用!$A$4:$L$54,MATCH('別紙様式2-3（個表） '!M428,【参考】数式用!$J$3:$L$3,0)+9,FALSE))</f>
        <v/>
      </c>
      <c r="O428" s="430" t="s">
        <v>197</v>
      </c>
      <c r="P428" s="333" t="str">
        <f t="shared" si="47"/>
        <v>未入力あり</v>
      </c>
      <c r="Q428" s="253" t="str">
        <f>IFERROR(IF(P428="未入力あり","",ROUNDDOWN(ROUNDDOWN($H428*$I428,0)*VLOOKUP($G428,【参考】数式用!$A$4:$E$54,3, FALSE),0)),"")</f>
        <v/>
      </c>
      <c r="R428" s="253" t="str">
        <f>IF(AD428="×", 0,IF(P428="未入力あり","",ROUNDDOWN(ROUNDDOWN($H428*$I428,0)*VLOOKUP($G428,【参考】数式用!$A$4:$E$54,4,FALSE),0)))</f>
        <v/>
      </c>
      <c r="S428" s="334" t="str">
        <f>IF(AE428="×", 0,IF(P428="未入力あり","",ROUNDDOWN(ROUNDDOWN($H428*$I428,0)*VLOOKUP($G428,【参考】数式用!$A$4:$E$54,5, FALSE),0)))</f>
        <v/>
      </c>
      <c r="Z428" s="336" t="e">
        <f>IF(#REF!="○", F428, "")</f>
        <v>#REF!</v>
      </c>
      <c r="AA428" s="46" t="e">
        <f>VLOOKUP('別紙様式2-3（個表） '!$G428,【参考】数式用!$P$4:$Q$54,2, FALSE)</f>
        <v>#N/A</v>
      </c>
      <c r="AB428" s="46" t="e">
        <f>VLOOKUP('別紙様式2-3（個表） '!$G428,【参考】数式用!$P$4:$W$54,8, FALSE)</f>
        <v>#N/A</v>
      </c>
      <c r="AC428" s="46" t="e">
        <f>VLOOKUP('別紙様式2-3（個表） '!$G428,【参考】数式用!$P$4:$AD$54,15, FALSE)</f>
        <v>#N/A</v>
      </c>
      <c r="AD428" s="46" t="str">
        <f t="shared" si="42"/>
        <v/>
      </c>
      <c r="AE428" s="46" t="str">
        <f t="shared" si="43"/>
        <v/>
      </c>
      <c r="AF428" s="46" t="str">
        <f t="shared" si="44"/>
        <v/>
      </c>
      <c r="AG428" s="46" t="str">
        <f>IF(G428="", "", VLOOKUP(G428,【参考】数式用!$A$4:$M$54,13,FALSE))</f>
        <v/>
      </c>
      <c r="AH428" s="46" t="str">
        <f t="shared" si="45"/>
        <v>―</v>
      </c>
    </row>
    <row r="429" spans="1:34" ht="45" customHeight="1">
      <c r="A429" s="113">
        <f t="shared" si="48"/>
        <v>415</v>
      </c>
      <c r="B429" s="114" t="str">
        <f>IF(基本情報入力シート!B464="","",基本情報入力シート!B464)</f>
        <v/>
      </c>
      <c r="C429" s="115" t="str">
        <f>IF(基本情報入力シート!L464="","",基本情報入力シート!L464)</f>
        <v/>
      </c>
      <c r="D429" s="115" t="str">
        <f>IF(基本情報入力シート!Q464="","",基本情報入力シート!Q464)</f>
        <v/>
      </c>
      <c r="E429" s="115" t="str">
        <f>IF(基本情報入力シート!V464="","",基本情報入力シート!V464)</f>
        <v/>
      </c>
      <c r="F429" s="115" t="str">
        <f>IF(基本情報入力シート!W464="","",基本情報入力シート!W464)</f>
        <v/>
      </c>
      <c r="G429" s="115" t="str">
        <f>IF(基本情報入力シート!Z464="","",基本情報入力シート!Z464)</f>
        <v/>
      </c>
      <c r="H429" s="211" t="str">
        <f>IF(基本情報入力シート!AD464="","",基本情報入力シート!AD464)</f>
        <v/>
      </c>
      <c r="I429" s="330" t="str">
        <f>IF(基本情報入力シート!AE464="","",基本情報入力シート!AE464)</f>
        <v/>
      </c>
      <c r="J429" s="427"/>
      <c r="K429" s="426"/>
      <c r="L429" s="426"/>
      <c r="M429" s="331" t="str">
        <f>IF(G429="", "", VLOOKUP(AF429,【参考】数式用!$AZ$3:$BA$6, 2, FALSE))</f>
        <v/>
      </c>
      <c r="N429" s="332" t="str">
        <f>IF(G429="","",VLOOKUP(G429,【参考】数式用!$A$4:$L$54,MATCH('別紙様式2-3（個表） '!M429,【参考】数式用!$J$3:$L$3,0)+9,FALSE))</f>
        <v/>
      </c>
      <c r="O429" s="430" t="s">
        <v>197</v>
      </c>
      <c r="P429" s="333" t="str">
        <f t="shared" si="47"/>
        <v>未入力あり</v>
      </c>
      <c r="Q429" s="253" t="str">
        <f>IFERROR(IF(P429="未入力あり","",ROUNDDOWN(ROUNDDOWN($H429*$I429,0)*VLOOKUP($G429,【参考】数式用!$A$4:$E$54,3, FALSE),0)),"")</f>
        <v/>
      </c>
      <c r="R429" s="253" t="str">
        <f>IF(AD429="×", 0,IF(P429="未入力あり","",ROUNDDOWN(ROUNDDOWN($H429*$I429,0)*VLOOKUP($G429,【参考】数式用!$A$4:$E$54,4,FALSE),0)))</f>
        <v/>
      </c>
      <c r="S429" s="334" t="str">
        <f>IF(AE429="×", 0,IF(P429="未入力あり","",ROUNDDOWN(ROUNDDOWN($H429*$I429,0)*VLOOKUP($G429,【参考】数式用!$A$4:$E$54,5, FALSE),0)))</f>
        <v/>
      </c>
      <c r="Z429" s="336" t="e">
        <f>IF(#REF!="○", F429, "")</f>
        <v>#REF!</v>
      </c>
      <c r="AA429" s="46" t="e">
        <f>VLOOKUP('別紙様式2-3（個表） '!$G429,【参考】数式用!$P$4:$Q$54,2, FALSE)</f>
        <v>#N/A</v>
      </c>
      <c r="AB429" s="46" t="e">
        <f>VLOOKUP('別紙様式2-3（個表） '!$G429,【参考】数式用!$P$4:$W$54,8, FALSE)</f>
        <v>#N/A</v>
      </c>
      <c r="AC429" s="46" t="e">
        <f>VLOOKUP('別紙様式2-3（個表） '!$G429,【参考】数式用!$P$4:$AD$54,15, FALSE)</f>
        <v>#N/A</v>
      </c>
      <c r="AD429" s="46" t="str">
        <f t="shared" si="42"/>
        <v/>
      </c>
      <c r="AE429" s="46" t="str">
        <f t="shared" si="43"/>
        <v/>
      </c>
      <c r="AF429" s="46" t="str">
        <f t="shared" si="44"/>
        <v/>
      </c>
      <c r="AG429" s="46" t="str">
        <f>IF(G429="", "", VLOOKUP(G429,【参考】数式用!$A$4:$M$54,13,FALSE))</f>
        <v/>
      </c>
      <c r="AH429" s="46" t="str">
        <f t="shared" si="45"/>
        <v>―</v>
      </c>
    </row>
    <row r="430" spans="1:34" ht="45" customHeight="1">
      <c r="A430" s="113">
        <f t="shared" si="48"/>
        <v>416</v>
      </c>
      <c r="B430" s="114" t="str">
        <f>IF(基本情報入力シート!B465="","",基本情報入力シート!B465)</f>
        <v/>
      </c>
      <c r="C430" s="115" t="str">
        <f>IF(基本情報入力シート!L465="","",基本情報入力シート!L465)</f>
        <v/>
      </c>
      <c r="D430" s="115" t="str">
        <f>IF(基本情報入力シート!Q465="","",基本情報入力シート!Q465)</f>
        <v/>
      </c>
      <c r="E430" s="115" t="str">
        <f>IF(基本情報入力シート!V465="","",基本情報入力シート!V465)</f>
        <v/>
      </c>
      <c r="F430" s="115" t="str">
        <f>IF(基本情報入力シート!W465="","",基本情報入力シート!W465)</f>
        <v/>
      </c>
      <c r="G430" s="115" t="str">
        <f>IF(基本情報入力シート!Z465="","",基本情報入力シート!Z465)</f>
        <v/>
      </c>
      <c r="H430" s="211" t="str">
        <f>IF(基本情報入力シート!AD465="","",基本情報入力シート!AD465)</f>
        <v/>
      </c>
      <c r="I430" s="330" t="str">
        <f>IF(基本情報入力シート!AE465="","",基本情報入力シート!AE465)</f>
        <v/>
      </c>
      <c r="J430" s="427"/>
      <c r="K430" s="426"/>
      <c r="L430" s="426"/>
      <c r="M430" s="331" t="str">
        <f>IF(G430="", "", VLOOKUP(AF430,【参考】数式用!$AZ$3:$BA$6, 2, FALSE))</f>
        <v/>
      </c>
      <c r="N430" s="332" t="str">
        <f>IF(G430="","",VLOOKUP(G430,【参考】数式用!$A$4:$L$54,MATCH('別紙様式2-3（個表） '!M430,【参考】数式用!$J$3:$L$3,0)+9,FALSE))</f>
        <v/>
      </c>
      <c r="O430" s="429" t="s">
        <v>197</v>
      </c>
      <c r="P430" s="333" t="str">
        <f t="shared" si="47"/>
        <v>未入力あり</v>
      </c>
      <c r="Q430" s="253" t="str">
        <f>IFERROR(IF(P430="未入力あり","",ROUNDDOWN(ROUNDDOWN($H430*$I430,0)*VLOOKUP($G430,【参考】数式用!$A$4:$E$54,3, FALSE),0)),"")</f>
        <v/>
      </c>
      <c r="R430" s="253" t="str">
        <f>IF(AD430="×", 0,IF(P430="未入力あり","",ROUNDDOWN(ROUNDDOWN($H430*$I430,0)*VLOOKUP($G430,【参考】数式用!$A$4:$E$54,4,FALSE),0)))</f>
        <v/>
      </c>
      <c r="S430" s="334" t="str">
        <f>IF(AE430="×", 0,IF(P430="未入力あり","",ROUNDDOWN(ROUNDDOWN($H430*$I430,0)*VLOOKUP($G430,【参考】数式用!$A$4:$E$54,5, FALSE),0)))</f>
        <v/>
      </c>
      <c r="Z430" s="336" t="e">
        <f>IF(#REF!="○", F430, "")</f>
        <v>#REF!</v>
      </c>
      <c r="AA430" s="46" t="e">
        <f>VLOOKUP('別紙様式2-3（個表） '!$G430,【参考】数式用!$P$4:$Q$54,2, FALSE)</f>
        <v>#N/A</v>
      </c>
      <c r="AB430" s="46" t="e">
        <f>VLOOKUP('別紙様式2-3（個表） '!$G430,【参考】数式用!$P$4:$W$54,8, FALSE)</f>
        <v>#N/A</v>
      </c>
      <c r="AC430" s="46" t="e">
        <f>VLOOKUP('別紙様式2-3（個表） '!$G430,【参考】数式用!$P$4:$AD$54,15, FALSE)</f>
        <v>#N/A</v>
      </c>
      <c r="AD430" s="46" t="str">
        <f t="shared" si="42"/>
        <v/>
      </c>
      <c r="AE430" s="46" t="str">
        <f t="shared" si="43"/>
        <v/>
      </c>
      <c r="AF430" s="46" t="str">
        <f t="shared" si="44"/>
        <v/>
      </c>
      <c r="AG430" s="46" t="str">
        <f>IF(G430="", "", VLOOKUP(G430,【参考】数式用!$A$4:$M$54,13,FALSE))</f>
        <v/>
      </c>
      <c r="AH430" s="46" t="str">
        <f t="shared" si="45"/>
        <v>―</v>
      </c>
    </row>
    <row r="431" spans="1:34" ht="45" customHeight="1">
      <c r="A431" s="113">
        <f t="shared" si="48"/>
        <v>417</v>
      </c>
      <c r="B431" s="114" t="str">
        <f>IF(基本情報入力シート!B466="","",基本情報入力シート!B466)</f>
        <v/>
      </c>
      <c r="C431" s="115" t="str">
        <f>IF(基本情報入力シート!L466="","",基本情報入力シート!L466)</f>
        <v/>
      </c>
      <c r="D431" s="115" t="str">
        <f>IF(基本情報入力シート!Q466="","",基本情報入力シート!Q466)</f>
        <v/>
      </c>
      <c r="E431" s="115" t="str">
        <f>IF(基本情報入力シート!V466="","",基本情報入力シート!V466)</f>
        <v/>
      </c>
      <c r="F431" s="115" t="str">
        <f>IF(基本情報入力シート!W466="","",基本情報入力シート!W466)</f>
        <v/>
      </c>
      <c r="G431" s="115" t="str">
        <f>IF(基本情報入力シート!Z466="","",基本情報入力シート!Z466)</f>
        <v/>
      </c>
      <c r="H431" s="211" t="str">
        <f>IF(基本情報入力シート!AD466="","",基本情報入力シート!AD466)</f>
        <v/>
      </c>
      <c r="I431" s="330" t="str">
        <f>IF(基本情報入力シート!AE466="","",基本情報入力シート!AE466)</f>
        <v/>
      </c>
      <c r="J431" s="427"/>
      <c r="K431" s="426"/>
      <c r="L431" s="426"/>
      <c r="M431" s="331" t="str">
        <f>IF(G431="", "", VLOOKUP(AF431,【参考】数式用!$AZ$3:$BA$6, 2, FALSE))</f>
        <v/>
      </c>
      <c r="N431" s="332" t="str">
        <f>IF(G431="","",VLOOKUP(G431,【参考】数式用!$A$4:$L$54,MATCH('別紙様式2-3（個表） '!M431,【参考】数式用!$J$3:$L$3,0)+9,FALSE))</f>
        <v/>
      </c>
      <c r="O431" s="430" t="s">
        <v>197</v>
      </c>
      <c r="P431" s="333" t="str">
        <f t="shared" si="47"/>
        <v>未入力あり</v>
      </c>
      <c r="Q431" s="253" t="str">
        <f>IFERROR(IF(P431="未入力あり","",ROUNDDOWN(ROUNDDOWN($H431*$I431,0)*VLOOKUP($G431,【参考】数式用!$A$4:$E$54,3, FALSE),0)),"")</f>
        <v/>
      </c>
      <c r="R431" s="253" t="str">
        <f>IF(AD431="×", 0,IF(P431="未入力あり","",ROUNDDOWN(ROUNDDOWN($H431*$I431,0)*VLOOKUP($G431,【参考】数式用!$A$4:$E$54,4,FALSE),0)))</f>
        <v/>
      </c>
      <c r="S431" s="334" t="str">
        <f>IF(AE431="×", 0,IF(P431="未入力あり","",ROUNDDOWN(ROUNDDOWN($H431*$I431,0)*VLOOKUP($G431,【参考】数式用!$A$4:$E$54,5, FALSE),0)))</f>
        <v/>
      </c>
      <c r="Z431" s="336" t="e">
        <f>IF(#REF!="○", F431, "")</f>
        <v>#REF!</v>
      </c>
      <c r="AA431" s="46" t="e">
        <f>VLOOKUP('別紙様式2-3（個表） '!$G431,【参考】数式用!$P$4:$Q$54,2, FALSE)</f>
        <v>#N/A</v>
      </c>
      <c r="AB431" s="46" t="e">
        <f>VLOOKUP('別紙様式2-3（個表） '!$G431,【参考】数式用!$P$4:$W$54,8, FALSE)</f>
        <v>#N/A</v>
      </c>
      <c r="AC431" s="46" t="e">
        <f>VLOOKUP('別紙様式2-3（個表） '!$G431,【参考】数式用!$P$4:$AD$54,15, FALSE)</f>
        <v>#N/A</v>
      </c>
      <c r="AD431" s="46" t="str">
        <f t="shared" si="42"/>
        <v/>
      </c>
      <c r="AE431" s="46" t="str">
        <f t="shared" si="43"/>
        <v/>
      </c>
      <c r="AF431" s="46" t="str">
        <f t="shared" si="44"/>
        <v/>
      </c>
      <c r="AG431" s="46" t="str">
        <f>IF(G431="", "", VLOOKUP(G431,【参考】数式用!$A$4:$M$54,13,FALSE))</f>
        <v/>
      </c>
      <c r="AH431" s="46" t="str">
        <f t="shared" si="45"/>
        <v>―</v>
      </c>
    </row>
    <row r="432" spans="1:34" ht="45" customHeight="1">
      <c r="A432" s="113">
        <f t="shared" si="48"/>
        <v>418</v>
      </c>
      <c r="B432" s="114" t="str">
        <f>IF(基本情報入力シート!B467="","",基本情報入力シート!B467)</f>
        <v/>
      </c>
      <c r="C432" s="115" t="str">
        <f>IF(基本情報入力シート!L467="","",基本情報入力シート!L467)</f>
        <v/>
      </c>
      <c r="D432" s="115" t="str">
        <f>IF(基本情報入力シート!Q467="","",基本情報入力シート!Q467)</f>
        <v/>
      </c>
      <c r="E432" s="115" t="str">
        <f>IF(基本情報入力シート!V467="","",基本情報入力シート!V467)</f>
        <v/>
      </c>
      <c r="F432" s="115" t="str">
        <f>IF(基本情報入力シート!W467="","",基本情報入力シート!W467)</f>
        <v/>
      </c>
      <c r="G432" s="115" t="str">
        <f>IF(基本情報入力シート!Z467="","",基本情報入力シート!Z467)</f>
        <v/>
      </c>
      <c r="H432" s="211" t="str">
        <f>IF(基本情報入力シート!AD467="","",基本情報入力シート!AD467)</f>
        <v/>
      </c>
      <c r="I432" s="330" t="str">
        <f>IF(基本情報入力シート!AE467="","",基本情報入力シート!AE467)</f>
        <v/>
      </c>
      <c r="J432" s="427"/>
      <c r="K432" s="426"/>
      <c r="L432" s="426"/>
      <c r="M432" s="331" t="str">
        <f>IF(G432="", "", VLOOKUP(AF432,【参考】数式用!$AZ$3:$BA$6, 2, FALSE))</f>
        <v/>
      </c>
      <c r="N432" s="332" t="str">
        <f>IF(G432="","",VLOOKUP(G432,【参考】数式用!$A$4:$L$54,MATCH('別紙様式2-3（個表） '!M432,【参考】数式用!$J$3:$L$3,0)+9,FALSE))</f>
        <v/>
      </c>
      <c r="O432" s="430" t="s">
        <v>197</v>
      </c>
      <c r="P432" s="333" t="str">
        <f t="shared" si="47"/>
        <v>未入力あり</v>
      </c>
      <c r="Q432" s="253" t="str">
        <f>IFERROR(IF(P432="未入力あり","",ROUNDDOWN(ROUNDDOWN($H432*$I432,0)*VLOOKUP($G432,【参考】数式用!$A$4:$E$54,3, FALSE),0)),"")</f>
        <v/>
      </c>
      <c r="R432" s="253" t="str">
        <f>IF(AD432="×", 0,IF(P432="未入力あり","",ROUNDDOWN(ROUNDDOWN($H432*$I432,0)*VLOOKUP($G432,【参考】数式用!$A$4:$E$54,4,FALSE),0)))</f>
        <v/>
      </c>
      <c r="S432" s="334" t="str">
        <f>IF(AE432="×", 0,IF(P432="未入力あり","",ROUNDDOWN(ROUNDDOWN($H432*$I432,0)*VLOOKUP($G432,【参考】数式用!$A$4:$E$54,5, FALSE),0)))</f>
        <v/>
      </c>
      <c r="Z432" s="336" t="e">
        <f>IF(#REF!="○", F432, "")</f>
        <v>#REF!</v>
      </c>
      <c r="AA432" s="46" t="e">
        <f>VLOOKUP('別紙様式2-3（個表） '!$G432,【参考】数式用!$P$4:$Q$54,2, FALSE)</f>
        <v>#N/A</v>
      </c>
      <c r="AB432" s="46" t="e">
        <f>VLOOKUP('別紙様式2-3（個表） '!$G432,【参考】数式用!$P$4:$W$54,8, FALSE)</f>
        <v>#N/A</v>
      </c>
      <c r="AC432" s="46" t="e">
        <f>VLOOKUP('別紙様式2-3（個表） '!$G432,【参考】数式用!$P$4:$AD$54,15, FALSE)</f>
        <v>#N/A</v>
      </c>
      <c r="AD432" s="46" t="str">
        <f t="shared" si="42"/>
        <v/>
      </c>
      <c r="AE432" s="46" t="str">
        <f t="shared" si="43"/>
        <v/>
      </c>
      <c r="AF432" s="46" t="str">
        <f t="shared" si="44"/>
        <v/>
      </c>
      <c r="AG432" s="46" t="str">
        <f>IF(G432="", "", VLOOKUP(G432,【参考】数式用!$A$4:$M$54,13,FALSE))</f>
        <v/>
      </c>
      <c r="AH432" s="46" t="str">
        <f t="shared" si="45"/>
        <v>―</v>
      </c>
    </row>
    <row r="433" spans="1:34" ht="45" customHeight="1">
      <c r="A433" s="113">
        <f t="shared" si="48"/>
        <v>419</v>
      </c>
      <c r="B433" s="114" t="str">
        <f>IF(基本情報入力シート!B468="","",基本情報入力シート!B468)</f>
        <v/>
      </c>
      <c r="C433" s="115" t="str">
        <f>IF(基本情報入力シート!L468="","",基本情報入力シート!L468)</f>
        <v/>
      </c>
      <c r="D433" s="115" t="str">
        <f>IF(基本情報入力シート!Q468="","",基本情報入力シート!Q468)</f>
        <v/>
      </c>
      <c r="E433" s="115" t="str">
        <f>IF(基本情報入力シート!V468="","",基本情報入力シート!V468)</f>
        <v/>
      </c>
      <c r="F433" s="115" t="str">
        <f>IF(基本情報入力シート!W468="","",基本情報入力シート!W468)</f>
        <v/>
      </c>
      <c r="G433" s="115" t="str">
        <f>IF(基本情報入力シート!Z468="","",基本情報入力シート!Z468)</f>
        <v/>
      </c>
      <c r="H433" s="211" t="str">
        <f>IF(基本情報入力シート!AD468="","",基本情報入力シート!AD468)</f>
        <v/>
      </c>
      <c r="I433" s="330" t="str">
        <f>IF(基本情報入力シート!AE468="","",基本情報入力シート!AE468)</f>
        <v/>
      </c>
      <c r="J433" s="427"/>
      <c r="K433" s="428"/>
      <c r="L433" s="426"/>
      <c r="M433" s="331" t="str">
        <f>IF(G433="", "", VLOOKUP(AF433,【参考】数式用!$AZ$3:$BA$6, 2, FALSE))</f>
        <v/>
      </c>
      <c r="N433" s="332" t="str">
        <f>IF(G433="","",VLOOKUP(G433,【参考】数式用!$A$4:$L$54,MATCH('別紙様式2-3（個表） '!M433,【参考】数式用!$J$3:$L$3,0)+9,FALSE))</f>
        <v/>
      </c>
      <c r="O433" s="429" t="s">
        <v>197</v>
      </c>
      <c r="P433" s="333" t="str">
        <f t="shared" si="47"/>
        <v>未入力あり</v>
      </c>
      <c r="Q433" s="253" t="str">
        <f>IFERROR(IF(P433="未入力あり","",ROUNDDOWN(ROUNDDOWN($H433*$I433,0)*VLOOKUP($G433,【参考】数式用!$A$4:$E$54,3, FALSE),0)),"")</f>
        <v/>
      </c>
      <c r="R433" s="253" t="str">
        <f>IF(AD433="×", 0,IF(P433="未入力あり","",ROUNDDOWN(ROUNDDOWN($H433*$I433,0)*VLOOKUP($G433,【参考】数式用!$A$4:$E$54,4,FALSE),0)))</f>
        <v/>
      </c>
      <c r="S433" s="334" t="str">
        <f>IF(AE433="×", 0,IF(P433="未入力あり","",ROUNDDOWN(ROUNDDOWN($H433*$I433,0)*VLOOKUP($G433,【参考】数式用!$A$4:$E$54,5, FALSE),0)))</f>
        <v/>
      </c>
      <c r="Z433" s="336" t="e">
        <f>IF(#REF!="○", F433, "")</f>
        <v>#REF!</v>
      </c>
      <c r="AA433" s="46" t="e">
        <f>VLOOKUP('別紙様式2-3（個表） '!$G433,【参考】数式用!$P$4:$Q$54,2, FALSE)</f>
        <v>#N/A</v>
      </c>
      <c r="AB433" s="46" t="e">
        <f>VLOOKUP('別紙様式2-3（個表） '!$G433,【参考】数式用!$P$4:$W$54,8, FALSE)</f>
        <v>#N/A</v>
      </c>
      <c r="AC433" s="46" t="e">
        <f>VLOOKUP('別紙様式2-3（個表） '!$G433,【参考】数式用!$P$4:$AD$54,15, FALSE)</f>
        <v>#N/A</v>
      </c>
      <c r="AD433" s="46" t="str">
        <f t="shared" si="42"/>
        <v/>
      </c>
      <c r="AE433" s="46" t="str">
        <f t="shared" si="43"/>
        <v/>
      </c>
      <c r="AF433" s="46" t="str">
        <f t="shared" si="44"/>
        <v/>
      </c>
      <c r="AG433" s="46" t="str">
        <f>IF(G433="", "", VLOOKUP(G433,【参考】数式用!$A$4:$M$54,13,FALSE))</f>
        <v/>
      </c>
      <c r="AH433" s="46" t="str">
        <f t="shared" si="45"/>
        <v>―</v>
      </c>
    </row>
    <row r="434" spans="1:34" ht="45" customHeight="1">
      <c r="A434" s="113">
        <f t="shared" si="48"/>
        <v>420</v>
      </c>
      <c r="B434" s="114" t="str">
        <f>IF(基本情報入力シート!B469="","",基本情報入力シート!B469)</f>
        <v/>
      </c>
      <c r="C434" s="115" t="str">
        <f>IF(基本情報入力シート!L469="","",基本情報入力シート!L469)</f>
        <v/>
      </c>
      <c r="D434" s="115" t="str">
        <f>IF(基本情報入力シート!Q469="","",基本情報入力シート!Q469)</f>
        <v/>
      </c>
      <c r="E434" s="115" t="str">
        <f>IF(基本情報入力シート!V469="","",基本情報入力シート!V469)</f>
        <v/>
      </c>
      <c r="F434" s="115" t="str">
        <f>IF(基本情報入力シート!W469="","",基本情報入力シート!W469)</f>
        <v/>
      </c>
      <c r="G434" s="115" t="str">
        <f>IF(基本情報入力シート!Z469="","",基本情報入力シート!Z469)</f>
        <v/>
      </c>
      <c r="H434" s="211" t="str">
        <f>IF(基本情報入力シート!AD469="","",基本情報入力シート!AD469)</f>
        <v/>
      </c>
      <c r="I434" s="330" t="str">
        <f>IF(基本情報入力シート!AE469="","",基本情報入力シート!AE469)</f>
        <v/>
      </c>
      <c r="J434" s="427"/>
      <c r="K434" s="428"/>
      <c r="L434" s="426"/>
      <c r="M434" s="331" t="str">
        <f>IF(G434="", "", VLOOKUP(AF434,【参考】数式用!$AZ$3:$BA$6, 2, FALSE))</f>
        <v/>
      </c>
      <c r="N434" s="332" t="str">
        <f>IF(G434="","",VLOOKUP(G434,【参考】数式用!$A$4:$L$54,MATCH('別紙様式2-3（個表） '!M434,【参考】数式用!$J$3:$L$3,0)+9,FALSE))</f>
        <v/>
      </c>
      <c r="O434" s="430" t="s">
        <v>197</v>
      </c>
      <c r="P434" s="333" t="str">
        <f t="shared" si="47"/>
        <v>未入力あり</v>
      </c>
      <c r="Q434" s="253" t="str">
        <f>IFERROR(IF(P434="未入力あり","",ROUNDDOWN(ROUNDDOWN($H434*$I434,0)*VLOOKUP($G434,【参考】数式用!$A$4:$E$54,3, FALSE),0)),"")</f>
        <v/>
      </c>
      <c r="R434" s="253" t="str">
        <f>IF(AD434="×", 0,IF(P434="未入力あり","",ROUNDDOWN(ROUNDDOWN($H434*$I434,0)*VLOOKUP($G434,【参考】数式用!$A$4:$E$54,4,FALSE),0)))</f>
        <v/>
      </c>
      <c r="S434" s="334" t="str">
        <f>IF(AE434="×", 0,IF(P434="未入力あり","",ROUNDDOWN(ROUNDDOWN($H434*$I434,0)*VLOOKUP($G434,【参考】数式用!$A$4:$E$54,5, FALSE),0)))</f>
        <v/>
      </c>
      <c r="Z434" s="336" t="e">
        <f>IF(#REF!="○", F434, "")</f>
        <v>#REF!</v>
      </c>
      <c r="AA434" s="46" t="e">
        <f>VLOOKUP('別紙様式2-3（個表） '!$G434,【参考】数式用!$P$4:$Q$54,2, FALSE)</f>
        <v>#N/A</v>
      </c>
      <c r="AB434" s="46" t="e">
        <f>VLOOKUP('別紙様式2-3（個表） '!$G434,【参考】数式用!$P$4:$W$54,8, FALSE)</f>
        <v>#N/A</v>
      </c>
      <c r="AC434" s="46" t="e">
        <f>VLOOKUP('別紙様式2-3（個表） '!$G434,【参考】数式用!$P$4:$AD$54,15, FALSE)</f>
        <v>#N/A</v>
      </c>
      <c r="AD434" s="46" t="str">
        <f t="shared" si="42"/>
        <v/>
      </c>
      <c r="AE434" s="46" t="str">
        <f t="shared" si="43"/>
        <v/>
      </c>
      <c r="AF434" s="46" t="str">
        <f t="shared" si="44"/>
        <v/>
      </c>
      <c r="AG434" s="46" t="str">
        <f>IF(G434="", "", VLOOKUP(G434,【参考】数式用!$A$4:$M$54,13,FALSE))</f>
        <v/>
      </c>
      <c r="AH434" s="46" t="str">
        <f t="shared" si="45"/>
        <v>―</v>
      </c>
    </row>
    <row r="435" spans="1:34" ht="45" customHeight="1">
      <c r="A435" s="113">
        <f t="shared" si="48"/>
        <v>421</v>
      </c>
      <c r="B435" s="114" t="str">
        <f>IF(基本情報入力シート!B470="","",基本情報入力シート!B470)</f>
        <v/>
      </c>
      <c r="C435" s="115" t="str">
        <f>IF(基本情報入力シート!L470="","",基本情報入力シート!L470)</f>
        <v/>
      </c>
      <c r="D435" s="115" t="str">
        <f>IF(基本情報入力シート!Q470="","",基本情報入力シート!Q470)</f>
        <v/>
      </c>
      <c r="E435" s="115" t="str">
        <f>IF(基本情報入力シート!V470="","",基本情報入力シート!V470)</f>
        <v/>
      </c>
      <c r="F435" s="115" t="str">
        <f>IF(基本情報入力シート!W470="","",基本情報入力シート!W470)</f>
        <v/>
      </c>
      <c r="G435" s="115" t="str">
        <f>IF(基本情報入力シート!Z470="","",基本情報入力シート!Z470)</f>
        <v/>
      </c>
      <c r="H435" s="211" t="str">
        <f>IF(基本情報入力シート!AD470="","",基本情報入力シート!AD470)</f>
        <v/>
      </c>
      <c r="I435" s="330" t="str">
        <f>IF(基本情報入力シート!AE470="","",基本情報入力シート!AE470)</f>
        <v/>
      </c>
      <c r="J435" s="427"/>
      <c r="K435" s="426"/>
      <c r="L435" s="426"/>
      <c r="M435" s="331" t="str">
        <f>IF(G435="", "", VLOOKUP(AF435,【参考】数式用!$AZ$3:$BA$6, 2, FALSE))</f>
        <v/>
      </c>
      <c r="N435" s="332" t="str">
        <f>IF(G435="","",VLOOKUP(G435,【参考】数式用!$A$4:$L$54,MATCH('別紙様式2-3（個表） '!M435,【参考】数式用!$J$3:$L$3,0)+9,FALSE))</f>
        <v/>
      </c>
      <c r="O435" s="430" t="s">
        <v>197</v>
      </c>
      <c r="P435" s="333" t="str">
        <f t="shared" si="47"/>
        <v>未入力あり</v>
      </c>
      <c r="Q435" s="253" t="str">
        <f>IFERROR(IF(P435="未入力あり","",ROUNDDOWN(ROUNDDOWN($H435*$I435,0)*VLOOKUP($G435,【参考】数式用!$A$4:$E$54,3, FALSE),0)),"")</f>
        <v/>
      </c>
      <c r="R435" s="253" t="str">
        <f>IF(AD435="×", 0,IF(P435="未入力あり","",ROUNDDOWN(ROUNDDOWN($H435*$I435,0)*VLOOKUP($G435,【参考】数式用!$A$4:$E$54,4,FALSE),0)))</f>
        <v/>
      </c>
      <c r="S435" s="334" t="str">
        <f>IF(AE435="×", 0,IF(P435="未入力あり","",ROUNDDOWN(ROUNDDOWN($H435*$I435,0)*VLOOKUP($G435,【参考】数式用!$A$4:$E$54,5, FALSE),0)))</f>
        <v/>
      </c>
      <c r="Z435" s="336" t="e">
        <f>IF(#REF!="○", F435, "")</f>
        <v>#REF!</v>
      </c>
      <c r="AA435" s="46" t="e">
        <f>VLOOKUP('別紙様式2-3（個表） '!$G435,【参考】数式用!$P$4:$Q$54,2, FALSE)</f>
        <v>#N/A</v>
      </c>
      <c r="AB435" s="46" t="e">
        <f>VLOOKUP('別紙様式2-3（個表） '!$G435,【参考】数式用!$P$4:$W$54,8, FALSE)</f>
        <v>#N/A</v>
      </c>
      <c r="AC435" s="46" t="e">
        <f>VLOOKUP('別紙様式2-3（個表） '!$G435,【参考】数式用!$P$4:$AD$54,15, FALSE)</f>
        <v>#N/A</v>
      </c>
      <c r="AD435" s="46" t="str">
        <f t="shared" ref="AD435:AD498" si="49">IF(K435="", "", IF(OR(K435="要件を満たさない",K435="―"), "×","○"))</f>
        <v/>
      </c>
      <c r="AE435" s="46" t="str">
        <f t="shared" ref="AE435:AE498" si="50">IF(L435="", "", IF(OR(L435="要件を満たさない",L435="―"), "×","○"))</f>
        <v/>
      </c>
      <c r="AF435" s="46" t="str">
        <f t="shared" ref="AF435:AF498" si="51">IF(G435="","", "○"&amp;AD435&amp;AE435)</f>
        <v/>
      </c>
      <c r="AG435" s="46" t="str">
        <f>IF(G435="", "", VLOOKUP(G435,【参考】数式用!$A$4:$M$54,13,FALSE))</f>
        <v/>
      </c>
      <c r="AH435" s="46" t="str">
        <f t="shared" ref="AH435:AH498" si="52">IF(AND(AD435="×",L435="②の要件を満たしている"),"×","―")</f>
        <v>―</v>
      </c>
    </row>
    <row r="436" spans="1:34" ht="45" customHeight="1">
      <c r="A436" s="113">
        <f t="shared" si="48"/>
        <v>422</v>
      </c>
      <c r="B436" s="114" t="str">
        <f>IF(基本情報入力シート!B471="","",基本情報入力シート!B471)</f>
        <v/>
      </c>
      <c r="C436" s="115" t="str">
        <f>IF(基本情報入力シート!L471="","",基本情報入力シート!L471)</f>
        <v/>
      </c>
      <c r="D436" s="115" t="str">
        <f>IF(基本情報入力シート!Q471="","",基本情報入力シート!Q471)</f>
        <v/>
      </c>
      <c r="E436" s="115" t="str">
        <f>IF(基本情報入力シート!V471="","",基本情報入力シート!V471)</f>
        <v/>
      </c>
      <c r="F436" s="115" t="str">
        <f>IF(基本情報入力シート!W471="","",基本情報入力シート!W471)</f>
        <v/>
      </c>
      <c r="G436" s="115" t="str">
        <f>IF(基本情報入力シート!Z471="","",基本情報入力シート!Z471)</f>
        <v/>
      </c>
      <c r="H436" s="211" t="str">
        <f>IF(基本情報入力シート!AD471="","",基本情報入力シート!AD471)</f>
        <v/>
      </c>
      <c r="I436" s="330" t="str">
        <f>IF(基本情報入力シート!AE471="","",基本情報入力シート!AE471)</f>
        <v/>
      </c>
      <c r="J436" s="427"/>
      <c r="K436" s="426"/>
      <c r="L436" s="426"/>
      <c r="M436" s="331" t="str">
        <f>IF(G436="", "", VLOOKUP(AF436,【参考】数式用!$AZ$3:$BA$6, 2, FALSE))</f>
        <v/>
      </c>
      <c r="N436" s="332" t="str">
        <f>IF(G436="","",VLOOKUP(G436,【参考】数式用!$A$4:$L$54,MATCH('別紙様式2-3（個表） '!M436,【参考】数式用!$J$3:$L$3,0)+9,FALSE))</f>
        <v/>
      </c>
      <c r="O436" s="429" t="s">
        <v>197</v>
      </c>
      <c r="P436" s="333" t="str">
        <f t="shared" si="47"/>
        <v>未入力あり</v>
      </c>
      <c r="Q436" s="253" t="str">
        <f>IFERROR(IF(P436="未入力あり","",ROUNDDOWN(ROUNDDOWN($H436*$I436,0)*VLOOKUP($G436,【参考】数式用!$A$4:$E$54,3, FALSE),0)),"")</f>
        <v/>
      </c>
      <c r="R436" s="253" t="str">
        <f>IF(AD436="×", 0,IF(P436="未入力あり","",ROUNDDOWN(ROUNDDOWN($H436*$I436,0)*VLOOKUP($G436,【参考】数式用!$A$4:$E$54,4,FALSE),0)))</f>
        <v/>
      </c>
      <c r="S436" s="334" t="str">
        <f>IF(AE436="×", 0,IF(P436="未入力あり","",ROUNDDOWN(ROUNDDOWN($H436*$I436,0)*VLOOKUP($G436,【参考】数式用!$A$4:$E$54,5, FALSE),0)))</f>
        <v/>
      </c>
      <c r="Z436" s="336" t="e">
        <f>IF(#REF!="○", F436, "")</f>
        <v>#REF!</v>
      </c>
      <c r="AA436" s="46" t="e">
        <f>VLOOKUP('別紙様式2-3（個表） '!$G436,【参考】数式用!$P$4:$Q$54,2, FALSE)</f>
        <v>#N/A</v>
      </c>
      <c r="AB436" s="46" t="e">
        <f>VLOOKUP('別紙様式2-3（個表） '!$G436,【参考】数式用!$P$4:$W$54,8, FALSE)</f>
        <v>#N/A</v>
      </c>
      <c r="AC436" s="46" t="e">
        <f>VLOOKUP('別紙様式2-3（個表） '!$G436,【参考】数式用!$P$4:$AD$54,15, FALSE)</f>
        <v>#N/A</v>
      </c>
      <c r="AD436" s="46" t="str">
        <f t="shared" si="49"/>
        <v/>
      </c>
      <c r="AE436" s="46" t="str">
        <f t="shared" si="50"/>
        <v/>
      </c>
      <c r="AF436" s="46" t="str">
        <f t="shared" si="51"/>
        <v/>
      </c>
      <c r="AG436" s="46" t="str">
        <f>IF(G436="", "", VLOOKUP(G436,【参考】数式用!$A$4:$M$54,13,FALSE))</f>
        <v/>
      </c>
      <c r="AH436" s="46" t="str">
        <f t="shared" si="52"/>
        <v>―</v>
      </c>
    </row>
    <row r="437" spans="1:34" ht="45" customHeight="1">
      <c r="A437" s="113">
        <f t="shared" si="48"/>
        <v>423</v>
      </c>
      <c r="B437" s="114" t="str">
        <f>IF(基本情報入力シート!B472="","",基本情報入力シート!B472)</f>
        <v/>
      </c>
      <c r="C437" s="115" t="str">
        <f>IF(基本情報入力シート!L472="","",基本情報入力シート!L472)</f>
        <v/>
      </c>
      <c r="D437" s="115" t="str">
        <f>IF(基本情報入力シート!Q472="","",基本情報入力シート!Q472)</f>
        <v/>
      </c>
      <c r="E437" s="115" t="str">
        <f>IF(基本情報入力シート!V472="","",基本情報入力シート!V472)</f>
        <v/>
      </c>
      <c r="F437" s="115" t="str">
        <f>IF(基本情報入力シート!W472="","",基本情報入力シート!W472)</f>
        <v/>
      </c>
      <c r="G437" s="115" t="str">
        <f>IF(基本情報入力シート!Z472="","",基本情報入力シート!Z472)</f>
        <v/>
      </c>
      <c r="H437" s="211" t="str">
        <f>IF(基本情報入力シート!AD472="","",基本情報入力シート!AD472)</f>
        <v/>
      </c>
      <c r="I437" s="330" t="str">
        <f>IF(基本情報入力シート!AE472="","",基本情報入力シート!AE472)</f>
        <v/>
      </c>
      <c r="J437" s="427"/>
      <c r="K437" s="426"/>
      <c r="L437" s="426"/>
      <c r="M437" s="331" t="str">
        <f>IF(G437="", "", VLOOKUP(AF437,【参考】数式用!$AZ$3:$BA$6, 2, FALSE))</f>
        <v/>
      </c>
      <c r="N437" s="332" t="str">
        <f>IF(G437="","",VLOOKUP(G437,【参考】数式用!$A$4:$L$54,MATCH('別紙様式2-3（個表） '!M437,【参考】数式用!$J$3:$L$3,0)+9,FALSE))</f>
        <v/>
      </c>
      <c r="O437" s="430" t="s">
        <v>197</v>
      </c>
      <c r="P437" s="333" t="str">
        <f t="shared" si="47"/>
        <v>未入力あり</v>
      </c>
      <c r="Q437" s="253" t="str">
        <f>IFERROR(IF(P437="未入力あり","",ROUNDDOWN(ROUNDDOWN($H437*$I437,0)*VLOOKUP($G437,【参考】数式用!$A$4:$E$54,3, FALSE),0)),"")</f>
        <v/>
      </c>
      <c r="R437" s="253" t="str">
        <f>IF(AD437="×", 0,IF(P437="未入力あり","",ROUNDDOWN(ROUNDDOWN($H437*$I437,0)*VLOOKUP($G437,【参考】数式用!$A$4:$E$54,4,FALSE),0)))</f>
        <v/>
      </c>
      <c r="S437" s="334" t="str">
        <f>IF(AE437="×", 0,IF(P437="未入力あり","",ROUNDDOWN(ROUNDDOWN($H437*$I437,0)*VLOOKUP($G437,【参考】数式用!$A$4:$E$54,5, FALSE),0)))</f>
        <v/>
      </c>
      <c r="Z437" s="336" t="e">
        <f>IF(#REF!="○", F437, "")</f>
        <v>#REF!</v>
      </c>
      <c r="AA437" s="46" t="e">
        <f>VLOOKUP('別紙様式2-3（個表） '!$G437,【参考】数式用!$P$4:$Q$54,2, FALSE)</f>
        <v>#N/A</v>
      </c>
      <c r="AB437" s="46" t="e">
        <f>VLOOKUP('別紙様式2-3（個表） '!$G437,【参考】数式用!$P$4:$W$54,8, FALSE)</f>
        <v>#N/A</v>
      </c>
      <c r="AC437" s="46" t="e">
        <f>VLOOKUP('別紙様式2-3（個表） '!$G437,【参考】数式用!$P$4:$AD$54,15, FALSE)</f>
        <v>#N/A</v>
      </c>
      <c r="AD437" s="46" t="str">
        <f t="shared" si="49"/>
        <v/>
      </c>
      <c r="AE437" s="46" t="str">
        <f t="shared" si="50"/>
        <v/>
      </c>
      <c r="AF437" s="46" t="str">
        <f t="shared" si="51"/>
        <v/>
      </c>
      <c r="AG437" s="46" t="str">
        <f>IF(G437="", "", VLOOKUP(G437,【参考】数式用!$A$4:$M$54,13,FALSE))</f>
        <v/>
      </c>
      <c r="AH437" s="46" t="str">
        <f t="shared" si="52"/>
        <v>―</v>
      </c>
    </row>
    <row r="438" spans="1:34" ht="45" customHeight="1">
      <c r="A438" s="113">
        <f t="shared" si="48"/>
        <v>424</v>
      </c>
      <c r="B438" s="114" t="str">
        <f>IF(基本情報入力シート!B473="","",基本情報入力シート!B473)</f>
        <v/>
      </c>
      <c r="C438" s="115" t="str">
        <f>IF(基本情報入力シート!L473="","",基本情報入力シート!L473)</f>
        <v/>
      </c>
      <c r="D438" s="115" t="str">
        <f>IF(基本情報入力シート!Q473="","",基本情報入力シート!Q473)</f>
        <v/>
      </c>
      <c r="E438" s="115" t="str">
        <f>IF(基本情報入力シート!V473="","",基本情報入力シート!V473)</f>
        <v/>
      </c>
      <c r="F438" s="115" t="str">
        <f>IF(基本情報入力シート!W473="","",基本情報入力シート!W473)</f>
        <v/>
      </c>
      <c r="G438" s="115" t="str">
        <f>IF(基本情報入力シート!Z473="","",基本情報入力シート!Z473)</f>
        <v/>
      </c>
      <c r="H438" s="211" t="str">
        <f>IF(基本情報入力シート!AD473="","",基本情報入力シート!AD473)</f>
        <v/>
      </c>
      <c r="I438" s="330" t="str">
        <f>IF(基本情報入力シート!AE473="","",基本情報入力シート!AE473)</f>
        <v/>
      </c>
      <c r="J438" s="427"/>
      <c r="K438" s="426"/>
      <c r="L438" s="426"/>
      <c r="M438" s="331" t="str">
        <f>IF(G438="", "", VLOOKUP(AF438,【参考】数式用!$AZ$3:$BA$6, 2, FALSE))</f>
        <v/>
      </c>
      <c r="N438" s="332" t="str">
        <f>IF(G438="","",VLOOKUP(G438,【参考】数式用!$A$4:$L$54,MATCH('別紙様式2-3（個表） '!M438,【参考】数式用!$J$3:$L$3,0)+9,FALSE))</f>
        <v/>
      </c>
      <c r="O438" s="429" t="s">
        <v>197</v>
      </c>
      <c r="P438" s="333" t="str">
        <f t="shared" si="47"/>
        <v>未入力あり</v>
      </c>
      <c r="Q438" s="253" t="str">
        <f>IFERROR(IF(P438="未入力あり","",ROUNDDOWN(ROUNDDOWN($H438*$I438,0)*VLOOKUP($G438,【参考】数式用!$A$4:$E$54,3, FALSE),0)),"")</f>
        <v/>
      </c>
      <c r="R438" s="253" t="str">
        <f>IF(AD438="×", 0,IF(P438="未入力あり","",ROUNDDOWN(ROUNDDOWN($H438*$I438,0)*VLOOKUP($G438,【参考】数式用!$A$4:$E$54,4,FALSE),0)))</f>
        <v/>
      </c>
      <c r="S438" s="334" t="str">
        <f>IF(AE438="×", 0,IF(P438="未入力あり","",ROUNDDOWN(ROUNDDOWN($H438*$I438,0)*VLOOKUP($G438,【参考】数式用!$A$4:$E$54,5, FALSE),0)))</f>
        <v/>
      </c>
      <c r="Z438" s="336" t="e">
        <f>IF(#REF!="○", F438, "")</f>
        <v>#REF!</v>
      </c>
      <c r="AA438" s="46" t="e">
        <f>VLOOKUP('別紙様式2-3（個表） '!$G438,【参考】数式用!$P$4:$Q$54,2, FALSE)</f>
        <v>#N/A</v>
      </c>
      <c r="AB438" s="46" t="e">
        <f>VLOOKUP('別紙様式2-3（個表） '!$G438,【参考】数式用!$P$4:$W$54,8, FALSE)</f>
        <v>#N/A</v>
      </c>
      <c r="AC438" s="46" t="e">
        <f>VLOOKUP('別紙様式2-3（個表） '!$G438,【参考】数式用!$P$4:$AD$54,15, FALSE)</f>
        <v>#N/A</v>
      </c>
      <c r="AD438" s="46" t="str">
        <f t="shared" si="49"/>
        <v/>
      </c>
      <c r="AE438" s="46" t="str">
        <f t="shared" si="50"/>
        <v/>
      </c>
      <c r="AF438" s="46" t="str">
        <f t="shared" si="51"/>
        <v/>
      </c>
      <c r="AG438" s="46" t="str">
        <f>IF(G438="", "", VLOOKUP(G438,【参考】数式用!$A$4:$M$54,13,FALSE))</f>
        <v/>
      </c>
      <c r="AH438" s="46" t="str">
        <f t="shared" si="52"/>
        <v>―</v>
      </c>
    </row>
    <row r="439" spans="1:34" ht="45" customHeight="1">
      <c r="A439" s="113">
        <f t="shared" si="48"/>
        <v>425</v>
      </c>
      <c r="B439" s="114" t="str">
        <f>IF(基本情報入力シート!B474="","",基本情報入力シート!B474)</f>
        <v/>
      </c>
      <c r="C439" s="115" t="str">
        <f>IF(基本情報入力シート!L474="","",基本情報入力シート!L474)</f>
        <v/>
      </c>
      <c r="D439" s="115" t="str">
        <f>IF(基本情報入力シート!Q474="","",基本情報入力シート!Q474)</f>
        <v/>
      </c>
      <c r="E439" s="115" t="str">
        <f>IF(基本情報入力シート!V474="","",基本情報入力シート!V474)</f>
        <v/>
      </c>
      <c r="F439" s="115" t="str">
        <f>IF(基本情報入力シート!W474="","",基本情報入力シート!W474)</f>
        <v/>
      </c>
      <c r="G439" s="115" t="str">
        <f>IF(基本情報入力シート!Z474="","",基本情報入力シート!Z474)</f>
        <v/>
      </c>
      <c r="H439" s="211" t="str">
        <f>IF(基本情報入力シート!AD474="","",基本情報入力シート!AD474)</f>
        <v/>
      </c>
      <c r="I439" s="330" t="str">
        <f>IF(基本情報入力シート!AE474="","",基本情報入力シート!AE474)</f>
        <v/>
      </c>
      <c r="J439" s="427"/>
      <c r="K439" s="428"/>
      <c r="L439" s="426"/>
      <c r="M439" s="331" t="str">
        <f>IF(G439="", "", VLOOKUP(AF439,【参考】数式用!$AZ$3:$BA$6, 2, FALSE))</f>
        <v/>
      </c>
      <c r="N439" s="332" t="str">
        <f>IF(G439="","",VLOOKUP(G439,【参考】数式用!$A$4:$L$54,MATCH('別紙様式2-3（個表） '!M439,【参考】数式用!$J$3:$L$3,0)+9,FALSE))</f>
        <v/>
      </c>
      <c r="O439" s="430" t="s">
        <v>197</v>
      </c>
      <c r="P439" s="333" t="str">
        <f t="shared" si="47"/>
        <v>未入力あり</v>
      </c>
      <c r="Q439" s="253" t="str">
        <f>IFERROR(IF(P439="未入力あり","",ROUNDDOWN(ROUNDDOWN($H439*$I439,0)*VLOOKUP($G439,【参考】数式用!$A$4:$E$54,3, FALSE),0)),"")</f>
        <v/>
      </c>
      <c r="R439" s="253" t="str">
        <f>IF(AD439="×", 0,IF(P439="未入力あり","",ROUNDDOWN(ROUNDDOWN($H439*$I439,0)*VLOOKUP($G439,【参考】数式用!$A$4:$E$54,4,FALSE),0)))</f>
        <v/>
      </c>
      <c r="S439" s="334" t="str">
        <f>IF(AE439="×", 0,IF(P439="未入力あり","",ROUNDDOWN(ROUNDDOWN($H439*$I439,0)*VLOOKUP($G439,【参考】数式用!$A$4:$E$54,5, FALSE),0)))</f>
        <v/>
      </c>
      <c r="Z439" s="336" t="e">
        <f>IF(#REF!="○", F439, "")</f>
        <v>#REF!</v>
      </c>
      <c r="AA439" s="46" t="e">
        <f>VLOOKUP('別紙様式2-3（個表） '!$G439,【参考】数式用!$P$4:$Q$54,2, FALSE)</f>
        <v>#N/A</v>
      </c>
      <c r="AB439" s="46" t="e">
        <f>VLOOKUP('別紙様式2-3（個表） '!$G439,【参考】数式用!$P$4:$W$54,8, FALSE)</f>
        <v>#N/A</v>
      </c>
      <c r="AC439" s="46" t="e">
        <f>VLOOKUP('別紙様式2-3（個表） '!$G439,【参考】数式用!$P$4:$AD$54,15, FALSE)</f>
        <v>#N/A</v>
      </c>
      <c r="AD439" s="46" t="str">
        <f t="shared" si="49"/>
        <v/>
      </c>
      <c r="AE439" s="46" t="str">
        <f t="shared" si="50"/>
        <v/>
      </c>
      <c r="AF439" s="46" t="str">
        <f t="shared" si="51"/>
        <v/>
      </c>
      <c r="AG439" s="46" t="str">
        <f>IF(G439="", "", VLOOKUP(G439,【参考】数式用!$A$4:$M$54,13,FALSE))</f>
        <v/>
      </c>
      <c r="AH439" s="46" t="str">
        <f t="shared" si="52"/>
        <v>―</v>
      </c>
    </row>
    <row r="440" spans="1:34" ht="45" customHeight="1">
      <c r="A440" s="113">
        <f t="shared" si="48"/>
        <v>426</v>
      </c>
      <c r="B440" s="114" t="str">
        <f>IF(基本情報入力シート!B475="","",基本情報入力シート!B475)</f>
        <v/>
      </c>
      <c r="C440" s="115" t="str">
        <f>IF(基本情報入力シート!L475="","",基本情報入力シート!L475)</f>
        <v/>
      </c>
      <c r="D440" s="115" t="str">
        <f>IF(基本情報入力シート!Q475="","",基本情報入力シート!Q475)</f>
        <v/>
      </c>
      <c r="E440" s="115" t="str">
        <f>IF(基本情報入力シート!V475="","",基本情報入力シート!V475)</f>
        <v/>
      </c>
      <c r="F440" s="115" t="str">
        <f>IF(基本情報入力シート!W475="","",基本情報入力シート!W475)</f>
        <v/>
      </c>
      <c r="G440" s="115" t="str">
        <f>IF(基本情報入力シート!Z475="","",基本情報入力シート!Z475)</f>
        <v/>
      </c>
      <c r="H440" s="211" t="str">
        <f>IF(基本情報入力シート!AD475="","",基本情報入力シート!AD475)</f>
        <v/>
      </c>
      <c r="I440" s="330" t="str">
        <f>IF(基本情報入力シート!AE475="","",基本情報入力シート!AE475)</f>
        <v/>
      </c>
      <c r="J440" s="427"/>
      <c r="K440" s="428"/>
      <c r="L440" s="426"/>
      <c r="M440" s="331" t="str">
        <f>IF(G440="", "", VLOOKUP(AF440,【参考】数式用!$AZ$3:$BA$6, 2, FALSE))</f>
        <v/>
      </c>
      <c r="N440" s="332" t="str">
        <f>IF(G440="","",VLOOKUP(G440,【参考】数式用!$A$4:$L$54,MATCH('別紙様式2-3（個表） '!M440,【参考】数式用!$J$3:$L$3,0)+9,FALSE))</f>
        <v/>
      </c>
      <c r="O440" s="430" t="s">
        <v>197</v>
      </c>
      <c r="P440" s="333" t="str">
        <f t="shared" si="47"/>
        <v>未入力あり</v>
      </c>
      <c r="Q440" s="253" t="str">
        <f>IFERROR(IF(P440="未入力あり","",ROUNDDOWN(ROUNDDOWN($H440*$I440,0)*VLOOKUP($G440,【参考】数式用!$A$4:$E$54,3, FALSE),0)),"")</f>
        <v/>
      </c>
      <c r="R440" s="253" t="str">
        <f>IF(AD440="×", 0,IF(P440="未入力あり","",ROUNDDOWN(ROUNDDOWN($H440*$I440,0)*VLOOKUP($G440,【参考】数式用!$A$4:$E$54,4,FALSE),0)))</f>
        <v/>
      </c>
      <c r="S440" s="334" t="str">
        <f>IF(AE440="×", 0,IF(P440="未入力あり","",ROUNDDOWN(ROUNDDOWN($H440*$I440,0)*VLOOKUP($G440,【参考】数式用!$A$4:$E$54,5, FALSE),0)))</f>
        <v/>
      </c>
      <c r="Z440" s="336" t="e">
        <f>IF(#REF!="○", F440, "")</f>
        <v>#REF!</v>
      </c>
      <c r="AA440" s="46" t="e">
        <f>VLOOKUP('別紙様式2-3（個表） '!$G440,【参考】数式用!$P$4:$Q$54,2, FALSE)</f>
        <v>#N/A</v>
      </c>
      <c r="AB440" s="46" t="e">
        <f>VLOOKUP('別紙様式2-3（個表） '!$G440,【参考】数式用!$P$4:$W$54,8, FALSE)</f>
        <v>#N/A</v>
      </c>
      <c r="AC440" s="46" t="e">
        <f>VLOOKUP('別紙様式2-3（個表） '!$G440,【参考】数式用!$P$4:$AD$54,15, FALSE)</f>
        <v>#N/A</v>
      </c>
      <c r="AD440" s="46" t="str">
        <f t="shared" si="49"/>
        <v/>
      </c>
      <c r="AE440" s="46" t="str">
        <f t="shared" si="50"/>
        <v/>
      </c>
      <c r="AF440" s="46" t="str">
        <f t="shared" si="51"/>
        <v/>
      </c>
      <c r="AG440" s="46" t="str">
        <f>IF(G440="", "", VLOOKUP(G440,【参考】数式用!$A$4:$M$54,13,FALSE))</f>
        <v/>
      </c>
      <c r="AH440" s="46" t="str">
        <f t="shared" si="52"/>
        <v>―</v>
      </c>
    </row>
    <row r="441" spans="1:34" ht="45" customHeight="1">
      <c r="A441" s="113">
        <f t="shared" si="48"/>
        <v>427</v>
      </c>
      <c r="B441" s="114" t="str">
        <f>IF(基本情報入力シート!B476="","",基本情報入力シート!B476)</f>
        <v/>
      </c>
      <c r="C441" s="115" t="str">
        <f>IF(基本情報入力シート!L476="","",基本情報入力シート!L476)</f>
        <v/>
      </c>
      <c r="D441" s="115" t="str">
        <f>IF(基本情報入力シート!Q476="","",基本情報入力シート!Q476)</f>
        <v/>
      </c>
      <c r="E441" s="115" t="str">
        <f>IF(基本情報入力シート!V476="","",基本情報入力シート!V476)</f>
        <v/>
      </c>
      <c r="F441" s="115" t="str">
        <f>IF(基本情報入力シート!W476="","",基本情報入力シート!W476)</f>
        <v/>
      </c>
      <c r="G441" s="115" t="str">
        <f>IF(基本情報入力シート!Z476="","",基本情報入力シート!Z476)</f>
        <v/>
      </c>
      <c r="H441" s="211" t="str">
        <f>IF(基本情報入力シート!AD476="","",基本情報入力シート!AD476)</f>
        <v/>
      </c>
      <c r="I441" s="330" t="str">
        <f>IF(基本情報入力シート!AE476="","",基本情報入力シート!AE476)</f>
        <v/>
      </c>
      <c r="J441" s="427"/>
      <c r="K441" s="426"/>
      <c r="L441" s="426"/>
      <c r="M441" s="331" t="str">
        <f>IF(G441="", "", VLOOKUP(AF441,【参考】数式用!$AZ$3:$BA$6, 2, FALSE))</f>
        <v/>
      </c>
      <c r="N441" s="332" t="str">
        <f>IF(G441="","",VLOOKUP(G441,【参考】数式用!$A$4:$L$54,MATCH('別紙様式2-3（個表） '!M441,【参考】数式用!$J$3:$L$3,0)+9,FALSE))</f>
        <v/>
      </c>
      <c r="O441" s="429" t="s">
        <v>197</v>
      </c>
      <c r="P441" s="333" t="str">
        <f t="shared" si="47"/>
        <v>未入力あり</v>
      </c>
      <c r="Q441" s="253" t="str">
        <f>IFERROR(IF(P441="未入力あり","",ROUNDDOWN(ROUNDDOWN($H441*$I441,0)*VLOOKUP($G441,【参考】数式用!$A$4:$E$54,3, FALSE),0)),"")</f>
        <v/>
      </c>
      <c r="R441" s="253" t="str">
        <f>IF(AD441="×", 0,IF(P441="未入力あり","",ROUNDDOWN(ROUNDDOWN($H441*$I441,0)*VLOOKUP($G441,【参考】数式用!$A$4:$E$54,4,FALSE),0)))</f>
        <v/>
      </c>
      <c r="S441" s="334" t="str">
        <f>IF(AE441="×", 0,IF(P441="未入力あり","",ROUNDDOWN(ROUNDDOWN($H441*$I441,0)*VLOOKUP($G441,【参考】数式用!$A$4:$E$54,5, FALSE),0)))</f>
        <v/>
      </c>
      <c r="Z441" s="336" t="e">
        <f>IF(#REF!="○", F441, "")</f>
        <v>#REF!</v>
      </c>
      <c r="AA441" s="46" t="e">
        <f>VLOOKUP('別紙様式2-3（個表） '!$G441,【参考】数式用!$P$4:$Q$54,2, FALSE)</f>
        <v>#N/A</v>
      </c>
      <c r="AB441" s="46" t="e">
        <f>VLOOKUP('別紙様式2-3（個表） '!$G441,【参考】数式用!$P$4:$W$54,8, FALSE)</f>
        <v>#N/A</v>
      </c>
      <c r="AC441" s="46" t="e">
        <f>VLOOKUP('別紙様式2-3（個表） '!$G441,【参考】数式用!$P$4:$AD$54,15, FALSE)</f>
        <v>#N/A</v>
      </c>
      <c r="AD441" s="46" t="str">
        <f t="shared" si="49"/>
        <v/>
      </c>
      <c r="AE441" s="46" t="str">
        <f t="shared" si="50"/>
        <v/>
      </c>
      <c r="AF441" s="46" t="str">
        <f t="shared" si="51"/>
        <v/>
      </c>
      <c r="AG441" s="46" t="str">
        <f>IF(G441="", "", VLOOKUP(G441,【参考】数式用!$A$4:$M$54,13,FALSE))</f>
        <v/>
      </c>
      <c r="AH441" s="46" t="str">
        <f t="shared" si="52"/>
        <v>―</v>
      </c>
    </row>
    <row r="442" spans="1:34" ht="45" customHeight="1">
      <c r="A442" s="113">
        <f t="shared" si="48"/>
        <v>428</v>
      </c>
      <c r="B442" s="114" t="str">
        <f>IF(基本情報入力シート!B477="","",基本情報入力シート!B477)</f>
        <v/>
      </c>
      <c r="C442" s="115" t="str">
        <f>IF(基本情報入力シート!L477="","",基本情報入力シート!L477)</f>
        <v/>
      </c>
      <c r="D442" s="115" t="str">
        <f>IF(基本情報入力シート!Q477="","",基本情報入力シート!Q477)</f>
        <v/>
      </c>
      <c r="E442" s="115" t="str">
        <f>IF(基本情報入力シート!V477="","",基本情報入力シート!V477)</f>
        <v/>
      </c>
      <c r="F442" s="115" t="str">
        <f>IF(基本情報入力シート!W477="","",基本情報入力シート!W477)</f>
        <v/>
      </c>
      <c r="G442" s="115" t="str">
        <f>IF(基本情報入力シート!Z477="","",基本情報入力シート!Z477)</f>
        <v/>
      </c>
      <c r="H442" s="211" t="str">
        <f>IF(基本情報入力シート!AD477="","",基本情報入力シート!AD477)</f>
        <v/>
      </c>
      <c r="I442" s="330" t="str">
        <f>IF(基本情報入力シート!AE477="","",基本情報入力シート!AE477)</f>
        <v/>
      </c>
      <c r="J442" s="427"/>
      <c r="K442" s="426"/>
      <c r="L442" s="426"/>
      <c r="M442" s="331" t="str">
        <f>IF(G442="", "", VLOOKUP(AF442,【参考】数式用!$AZ$3:$BA$6, 2, FALSE))</f>
        <v/>
      </c>
      <c r="N442" s="332" t="str">
        <f>IF(G442="","",VLOOKUP(G442,【参考】数式用!$A$4:$L$54,MATCH('別紙様式2-3（個表） '!M442,【参考】数式用!$J$3:$L$3,0)+9,FALSE))</f>
        <v/>
      </c>
      <c r="O442" s="430" t="s">
        <v>197</v>
      </c>
      <c r="P442" s="333" t="str">
        <f t="shared" si="47"/>
        <v>未入力あり</v>
      </c>
      <c r="Q442" s="253" t="str">
        <f>IFERROR(IF(P442="未入力あり","",ROUNDDOWN(ROUNDDOWN($H442*$I442,0)*VLOOKUP($G442,【参考】数式用!$A$4:$E$54,3, FALSE),0)),"")</f>
        <v/>
      </c>
      <c r="R442" s="253" t="str">
        <f>IF(AD442="×", 0,IF(P442="未入力あり","",ROUNDDOWN(ROUNDDOWN($H442*$I442,0)*VLOOKUP($G442,【参考】数式用!$A$4:$E$54,4,FALSE),0)))</f>
        <v/>
      </c>
      <c r="S442" s="334" t="str">
        <f>IF(AE442="×", 0,IF(P442="未入力あり","",ROUNDDOWN(ROUNDDOWN($H442*$I442,0)*VLOOKUP($G442,【参考】数式用!$A$4:$E$54,5, FALSE),0)))</f>
        <v/>
      </c>
      <c r="Z442" s="336" t="e">
        <f>IF(#REF!="○", F442, "")</f>
        <v>#REF!</v>
      </c>
      <c r="AA442" s="46" t="e">
        <f>VLOOKUP('別紙様式2-3（個表） '!$G442,【参考】数式用!$P$4:$Q$54,2, FALSE)</f>
        <v>#N/A</v>
      </c>
      <c r="AB442" s="46" t="e">
        <f>VLOOKUP('別紙様式2-3（個表） '!$G442,【参考】数式用!$P$4:$W$54,8, FALSE)</f>
        <v>#N/A</v>
      </c>
      <c r="AC442" s="46" t="e">
        <f>VLOOKUP('別紙様式2-3（個表） '!$G442,【参考】数式用!$P$4:$AD$54,15, FALSE)</f>
        <v>#N/A</v>
      </c>
      <c r="AD442" s="46" t="str">
        <f t="shared" si="49"/>
        <v/>
      </c>
      <c r="AE442" s="46" t="str">
        <f t="shared" si="50"/>
        <v/>
      </c>
      <c r="AF442" s="46" t="str">
        <f t="shared" si="51"/>
        <v/>
      </c>
      <c r="AG442" s="46" t="str">
        <f>IF(G442="", "", VLOOKUP(G442,【参考】数式用!$A$4:$M$54,13,FALSE))</f>
        <v/>
      </c>
      <c r="AH442" s="46" t="str">
        <f t="shared" si="52"/>
        <v>―</v>
      </c>
    </row>
    <row r="443" spans="1:34" ht="45" customHeight="1">
      <c r="A443" s="113">
        <f t="shared" si="48"/>
        <v>429</v>
      </c>
      <c r="B443" s="114" t="str">
        <f>IF(基本情報入力シート!B478="","",基本情報入力シート!B478)</f>
        <v/>
      </c>
      <c r="C443" s="115" t="str">
        <f>IF(基本情報入力シート!L478="","",基本情報入力シート!L478)</f>
        <v/>
      </c>
      <c r="D443" s="115" t="str">
        <f>IF(基本情報入力シート!Q478="","",基本情報入力シート!Q478)</f>
        <v/>
      </c>
      <c r="E443" s="115" t="str">
        <f>IF(基本情報入力シート!V478="","",基本情報入力シート!V478)</f>
        <v/>
      </c>
      <c r="F443" s="115" t="str">
        <f>IF(基本情報入力シート!W478="","",基本情報入力シート!W478)</f>
        <v/>
      </c>
      <c r="G443" s="115" t="str">
        <f>IF(基本情報入力シート!Z478="","",基本情報入力シート!Z478)</f>
        <v/>
      </c>
      <c r="H443" s="211" t="str">
        <f>IF(基本情報入力シート!AD478="","",基本情報入力シート!AD478)</f>
        <v/>
      </c>
      <c r="I443" s="330" t="str">
        <f>IF(基本情報入力シート!AE478="","",基本情報入力シート!AE478)</f>
        <v/>
      </c>
      <c r="J443" s="427"/>
      <c r="K443" s="426"/>
      <c r="L443" s="426"/>
      <c r="M443" s="331" t="str">
        <f>IF(G443="", "", VLOOKUP(AF443,【参考】数式用!$AZ$3:$BA$6, 2, FALSE))</f>
        <v/>
      </c>
      <c r="N443" s="332" t="str">
        <f>IF(G443="","",VLOOKUP(G443,【参考】数式用!$A$4:$L$54,MATCH('別紙様式2-3（個表） '!M443,【参考】数式用!$J$3:$L$3,0)+9,FALSE))</f>
        <v/>
      </c>
      <c r="O443" s="430" t="s">
        <v>197</v>
      </c>
      <c r="P443" s="333" t="str">
        <f t="shared" si="47"/>
        <v>未入力あり</v>
      </c>
      <c r="Q443" s="253" t="str">
        <f>IFERROR(IF(P443="未入力あり","",ROUNDDOWN(ROUNDDOWN($H443*$I443,0)*VLOOKUP($G443,【参考】数式用!$A$4:$E$54,3, FALSE),0)),"")</f>
        <v/>
      </c>
      <c r="R443" s="253" t="str">
        <f>IF(AD443="×", 0,IF(P443="未入力あり","",ROUNDDOWN(ROUNDDOWN($H443*$I443,0)*VLOOKUP($G443,【参考】数式用!$A$4:$E$54,4,FALSE),0)))</f>
        <v/>
      </c>
      <c r="S443" s="334" t="str">
        <f>IF(AE443="×", 0,IF(P443="未入力あり","",ROUNDDOWN(ROUNDDOWN($H443*$I443,0)*VLOOKUP($G443,【参考】数式用!$A$4:$E$54,5, FALSE),0)))</f>
        <v/>
      </c>
      <c r="Z443" s="336" t="e">
        <f>IF(#REF!="○", F443, "")</f>
        <v>#REF!</v>
      </c>
      <c r="AA443" s="46" t="e">
        <f>VLOOKUP('別紙様式2-3（個表） '!$G443,【参考】数式用!$P$4:$Q$54,2, FALSE)</f>
        <v>#N/A</v>
      </c>
      <c r="AB443" s="46" t="e">
        <f>VLOOKUP('別紙様式2-3（個表） '!$G443,【参考】数式用!$P$4:$W$54,8, FALSE)</f>
        <v>#N/A</v>
      </c>
      <c r="AC443" s="46" t="e">
        <f>VLOOKUP('別紙様式2-3（個表） '!$G443,【参考】数式用!$P$4:$AD$54,15, FALSE)</f>
        <v>#N/A</v>
      </c>
      <c r="AD443" s="46" t="str">
        <f t="shared" si="49"/>
        <v/>
      </c>
      <c r="AE443" s="46" t="str">
        <f t="shared" si="50"/>
        <v/>
      </c>
      <c r="AF443" s="46" t="str">
        <f t="shared" si="51"/>
        <v/>
      </c>
      <c r="AG443" s="46" t="str">
        <f>IF(G443="", "", VLOOKUP(G443,【参考】数式用!$A$4:$M$54,13,FALSE))</f>
        <v/>
      </c>
      <c r="AH443" s="46" t="str">
        <f t="shared" si="52"/>
        <v>―</v>
      </c>
    </row>
    <row r="444" spans="1:34" ht="45" customHeight="1">
      <c r="A444" s="113">
        <f t="shared" si="48"/>
        <v>430</v>
      </c>
      <c r="B444" s="114" t="str">
        <f>IF(基本情報入力シート!B479="","",基本情報入力シート!B479)</f>
        <v/>
      </c>
      <c r="C444" s="115" t="str">
        <f>IF(基本情報入力シート!L479="","",基本情報入力シート!L479)</f>
        <v/>
      </c>
      <c r="D444" s="115" t="str">
        <f>IF(基本情報入力シート!Q479="","",基本情報入力シート!Q479)</f>
        <v/>
      </c>
      <c r="E444" s="115" t="str">
        <f>IF(基本情報入力シート!V479="","",基本情報入力シート!V479)</f>
        <v/>
      </c>
      <c r="F444" s="115" t="str">
        <f>IF(基本情報入力シート!W479="","",基本情報入力シート!W479)</f>
        <v/>
      </c>
      <c r="G444" s="115" t="str">
        <f>IF(基本情報入力シート!Z479="","",基本情報入力シート!Z479)</f>
        <v/>
      </c>
      <c r="H444" s="211" t="str">
        <f>IF(基本情報入力シート!AD479="","",基本情報入力シート!AD479)</f>
        <v/>
      </c>
      <c r="I444" s="330" t="str">
        <f>IF(基本情報入力シート!AE479="","",基本情報入力シート!AE479)</f>
        <v/>
      </c>
      <c r="J444" s="427"/>
      <c r="K444" s="426"/>
      <c r="L444" s="426"/>
      <c r="M444" s="331" t="str">
        <f>IF(G444="", "", VLOOKUP(AF444,【参考】数式用!$AZ$3:$BA$6, 2, FALSE))</f>
        <v/>
      </c>
      <c r="N444" s="332" t="str">
        <f>IF(G444="","",VLOOKUP(G444,【参考】数式用!$A$4:$L$54,MATCH('別紙様式2-3（個表） '!M444,【参考】数式用!$J$3:$L$3,0)+9,FALSE))</f>
        <v/>
      </c>
      <c r="O444" s="429" t="s">
        <v>197</v>
      </c>
      <c r="P444" s="333" t="str">
        <f t="shared" si="47"/>
        <v>未入力あり</v>
      </c>
      <c r="Q444" s="253" t="str">
        <f>IFERROR(IF(P444="未入力あり","",ROUNDDOWN(ROUNDDOWN($H444*$I444,0)*VLOOKUP($G444,【参考】数式用!$A$4:$E$54,3, FALSE),0)),"")</f>
        <v/>
      </c>
      <c r="R444" s="253" t="str">
        <f>IF(AD444="×", 0,IF(P444="未入力あり","",ROUNDDOWN(ROUNDDOWN($H444*$I444,0)*VLOOKUP($G444,【参考】数式用!$A$4:$E$54,4,FALSE),0)))</f>
        <v/>
      </c>
      <c r="S444" s="334" t="str">
        <f>IF(AE444="×", 0,IF(P444="未入力あり","",ROUNDDOWN(ROUNDDOWN($H444*$I444,0)*VLOOKUP($G444,【参考】数式用!$A$4:$E$54,5, FALSE),0)))</f>
        <v/>
      </c>
      <c r="Z444" s="336" t="e">
        <f>IF(#REF!="○", F444, "")</f>
        <v>#REF!</v>
      </c>
      <c r="AA444" s="46" t="e">
        <f>VLOOKUP('別紙様式2-3（個表） '!$G444,【参考】数式用!$P$4:$Q$54,2, FALSE)</f>
        <v>#N/A</v>
      </c>
      <c r="AB444" s="46" t="e">
        <f>VLOOKUP('別紙様式2-3（個表） '!$G444,【参考】数式用!$P$4:$W$54,8, FALSE)</f>
        <v>#N/A</v>
      </c>
      <c r="AC444" s="46" t="e">
        <f>VLOOKUP('別紙様式2-3（個表） '!$G444,【参考】数式用!$P$4:$AD$54,15, FALSE)</f>
        <v>#N/A</v>
      </c>
      <c r="AD444" s="46" t="str">
        <f t="shared" si="49"/>
        <v/>
      </c>
      <c r="AE444" s="46" t="str">
        <f t="shared" si="50"/>
        <v/>
      </c>
      <c r="AF444" s="46" t="str">
        <f t="shared" si="51"/>
        <v/>
      </c>
      <c r="AG444" s="46" t="str">
        <f>IF(G444="", "", VLOOKUP(G444,【参考】数式用!$A$4:$M$54,13,FALSE))</f>
        <v/>
      </c>
      <c r="AH444" s="46" t="str">
        <f t="shared" si="52"/>
        <v>―</v>
      </c>
    </row>
    <row r="445" spans="1:34" ht="45" customHeight="1">
      <c r="A445" s="113">
        <f t="shared" si="48"/>
        <v>431</v>
      </c>
      <c r="B445" s="114" t="str">
        <f>IF(基本情報入力シート!B480="","",基本情報入力シート!B480)</f>
        <v/>
      </c>
      <c r="C445" s="115" t="str">
        <f>IF(基本情報入力シート!L480="","",基本情報入力シート!L480)</f>
        <v/>
      </c>
      <c r="D445" s="115" t="str">
        <f>IF(基本情報入力シート!Q480="","",基本情報入力シート!Q480)</f>
        <v/>
      </c>
      <c r="E445" s="115" t="str">
        <f>IF(基本情報入力シート!V480="","",基本情報入力シート!V480)</f>
        <v/>
      </c>
      <c r="F445" s="115" t="str">
        <f>IF(基本情報入力シート!W480="","",基本情報入力シート!W480)</f>
        <v/>
      </c>
      <c r="G445" s="115" t="str">
        <f>IF(基本情報入力シート!Z480="","",基本情報入力シート!Z480)</f>
        <v/>
      </c>
      <c r="H445" s="211" t="str">
        <f>IF(基本情報入力シート!AD480="","",基本情報入力シート!AD480)</f>
        <v/>
      </c>
      <c r="I445" s="330" t="str">
        <f>IF(基本情報入力シート!AE480="","",基本情報入力シート!AE480)</f>
        <v/>
      </c>
      <c r="J445" s="427"/>
      <c r="K445" s="428"/>
      <c r="L445" s="426"/>
      <c r="M445" s="331" t="str">
        <f>IF(G445="", "", VLOOKUP(AF445,【参考】数式用!$AZ$3:$BA$6, 2, FALSE))</f>
        <v/>
      </c>
      <c r="N445" s="332" t="str">
        <f>IF(G445="","",VLOOKUP(G445,【参考】数式用!$A$4:$L$54,MATCH('別紙様式2-3（個表） '!M445,【参考】数式用!$J$3:$L$3,0)+9,FALSE))</f>
        <v/>
      </c>
      <c r="O445" s="430" t="s">
        <v>197</v>
      </c>
      <c r="P445" s="333" t="str">
        <f t="shared" si="47"/>
        <v>未入力あり</v>
      </c>
      <c r="Q445" s="253" t="str">
        <f>IFERROR(IF(P445="未入力あり","",ROUNDDOWN(ROUNDDOWN($H445*$I445,0)*VLOOKUP($G445,【参考】数式用!$A$4:$E$54,3, FALSE),0)),"")</f>
        <v/>
      </c>
      <c r="R445" s="253" t="str">
        <f>IF(AD445="×", 0,IF(P445="未入力あり","",ROUNDDOWN(ROUNDDOWN($H445*$I445,0)*VLOOKUP($G445,【参考】数式用!$A$4:$E$54,4,FALSE),0)))</f>
        <v/>
      </c>
      <c r="S445" s="334" t="str">
        <f>IF(AE445="×", 0,IF(P445="未入力あり","",ROUNDDOWN(ROUNDDOWN($H445*$I445,0)*VLOOKUP($G445,【参考】数式用!$A$4:$E$54,5, FALSE),0)))</f>
        <v/>
      </c>
      <c r="Z445" s="336" t="e">
        <f>IF(#REF!="○", F445, "")</f>
        <v>#REF!</v>
      </c>
      <c r="AA445" s="46" t="e">
        <f>VLOOKUP('別紙様式2-3（個表） '!$G445,【参考】数式用!$P$4:$Q$54,2, FALSE)</f>
        <v>#N/A</v>
      </c>
      <c r="AB445" s="46" t="e">
        <f>VLOOKUP('別紙様式2-3（個表） '!$G445,【参考】数式用!$P$4:$W$54,8, FALSE)</f>
        <v>#N/A</v>
      </c>
      <c r="AC445" s="46" t="e">
        <f>VLOOKUP('別紙様式2-3（個表） '!$G445,【参考】数式用!$P$4:$AD$54,15, FALSE)</f>
        <v>#N/A</v>
      </c>
      <c r="AD445" s="46" t="str">
        <f t="shared" si="49"/>
        <v/>
      </c>
      <c r="AE445" s="46" t="str">
        <f t="shared" si="50"/>
        <v/>
      </c>
      <c r="AF445" s="46" t="str">
        <f t="shared" si="51"/>
        <v/>
      </c>
      <c r="AG445" s="46" t="str">
        <f>IF(G445="", "", VLOOKUP(G445,【参考】数式用!$A$4:$M$54,13,FALSE))</f>
        <v/>
      </c>
      <c r="AH445" s="46" t="str">
        <f t="shared" si="52"/>
        <v>―</v>
      </c>
    </row>
    <row r="446" spans="1:34" ht="45" customHeight="1">
      <c r="A446" s="113">
        <f t="shared" si="48"/>
        <v>432</v>
      </c>
      <c r="B446" s="114" t="str">
        <f>IF(基本情報入力シート!B481="","",基本情報入力シート!B481)</f>
        <v/>
      </c>
      <c r="C446" s="115" t="str">
        <f>IF(基本情報入力シート!L481="","",基本情報入力シート!L481)</f>
        <v/>
      </c>
      <c r="D446" s="115" t="str">
        <f>IF(基本情報入力シート!Q481="","",基本情報入力シート!Q481)</f>
        <v/>
      </c>
      <c r="E446" s="115" t="str">
        <f>IF(基本情報入力シート!V481="","",基本情報入力シート!V481)</f>
        <v/>
      </c>
      <c r="F446" s="115" t="str">
        <f>IF(基本情報入力シート!W481="","",基本情報入力シート!W481)</f>
        <v/>
      </c>
      <c r="G446" s="115" t="str">
        <f>IF(基本情報入力シート!Z481="","",基本情報入力シート!Z481)</f>
        <v/>
      </c>
      <c r="H446" s="211" t="str">
        <f>IF(基本情報入力シート!AD481="","",基本情報入力シート!AD481)</f>
        <v/>
      </c>
      <c r="I446" s="330" t="str">
        <f>IF(基本情報入力シート!AE481="","",基本情報入力シート!AE481)</f>
        <v/>
      </c>
      <c r="J446" s="427"/>
      <c r="K446" s="428"/>
      <c r="L446" s="426"/>
      <c r="M446" s="331" t="str">
        <f>IF(G446="", "", VLOOKUP(AF446,【参考】数式用!$AZ$3:$BA$6, 2, FALSE))</f>
        <v/>
      </c>
      <c r="N446" s="332" t="str">
        <f>IF(G446="","",VLOOKUP(G446,【参考】数式用!$A$4:$L$54,MATCH('別紙様式2-3（個表） '!M446,【参考】数式用!$J$3:$L$3,0)+9,FALSE))</f>
        <v/>
      </c>
      <c r="O446" s="430" t="s">
        <v>197</v>
      </c>
      <c r="P446" s="333" t="str">
        <f t="shared" si="47"/>
        <v>未入力あり</v>
      </c>
      <c r="Q446" s="253" t="str">
        <f>IFERROR(IF(P446="未入力あり","",ROUNDDOWN(ROUNDDOWN($H446*$I446,0)*VLOOKUP($G446,【参考】数式用!$A$4:$E$54,3, FALSE),0)),"")</f>
        <v/>
      </c>
      <c r="R446" s="253" t="str">
        <f>IF(AD446="×", 0,IF(P446="未入力あり","",ROUNDDOWN(ROUNDDOWN($H446*$I446,0)*VLOOKUP($G446,【参考】数式用!$A$4:$E$54,4,FALSE),0)))</f>
        <v/>
      </c>
      <c r="S446" s="334" t="str">
        <f>IF(AE446="×", 0,IF(P446="未入力あり","",ROUNDDOWN(ROUNDDOWN($H446*$I446,0)*VLOOKUP($G446,【参考】数式用!$A$4:$E$54,5, FALSE),0)))</f>
        <v/>
      </c>
      <c r="Z446" s="336" t="e">
        <f>IF(#REF!="○", F446, "")</f>
        <v>#REF!</v>
      </c>
      <c r="AA446" s="46" t="e">
        <f>VLOOKUP('別紙様式2-3（個表） '!$G446,【参考】数式用!$P$4:$Q$54,2, FALSE)</f>
        <v>#N/A</v>
      </c>
      <c r="AB446" s="46" t="e">
        <f>VLOOKUP('別紙様式2-3（個表） '!$G446,【参考】数式用!$P$4:$W$54,8, FALSE)</f>
        <v>#N/A</v>
      </c>
      <c r="AC446" s="46" t="e">
        <f>VLOOKUP('別紙様式2-3（個表） '!$G446,【参考】数式用!$P$4:$AD$54,15, FALSE)</f>
        <v>#N/A</v>
      </c>
      <c r="AD446" s="46" t="str">
        <f t="shared" si="49"/>
        <v/>
      </c>
      <c r="AE446" s="46" t="str">
        <f t="shared" si="50"/>
        <v/>
      </c>
      <c r="AF446" s="46" t="str">
        <f t="shared" si="51"/>
        <v/>
      </c>
      <c r="AG446" s="46" t="str">
        <f>IF(G446="", "", VLOOKUP(G446,【参考】数式用!$A$4:$M$54,13,FALSE))</f>
        <v/>
      </c>
      <c r="AH446" s="46" t="str">
        <f t="shared" si="52"/>
        <v>―</v>
      </c>
    </row>
    <row r="447" spans="1:34" ht="45" customHeight="1">
      <c r="A447" s="113">
        <f t="shared" si="48"/>
        <v>433</v>
      </c>
      <c r="B447" s="114" t="str">
        <f>IF(基本情報入力シート!B482="","",基本情報入力シート!B482)</f>
        <v/>
      </c>
      <c r="C447" s="115" t="str">
        <f>IF(基本情報入力シート!L482="","",基本情報入力シート!L482)</f>
        <v/>
      </c>
      <c r="D447" s="115" t="str">
        <f>IF(基本情報入力シート!Q482="","",基本情報入力シート!Q482)</f>
        <v/>
      </c>
      <c r="E447" s="115" t="str">
        <f>IF(基本情報入力シート!V482="","",基本情報入力シート!V482)</f>
        <v/>
      </c>
      <c r="F447" s="115" t="str">
        <f>IF(基本情報入力シート!W482="","",基本情報入力シート!W482)</f>
        <v/>
      </c>
      <c r="G447" s="115" t="str">
        <f>IF(基本情報入力シート!Z482="","",基本情報入力シート!Z482)</f>
        <v/>
      </c>
      <c r="H447" s="211" t="str">
        <f>IF(基本情報入力シート!AD482="","",基本情報入力シート!AD482)</f>
        <v/>
      </c>
      <c r="I447" s="330" t="str">
        <f>IF(基本情報入力シート!AE482="","",基本情報入力シート!AE482)</f>
        <v/>
      </c>
      <c r="J447" s="427"/>
      <c r="K447" s="426"/>
      <c r="L447" s="426"/>
      <c r="M447" s="331" t="str">
        <f>IF(G447="", "", VLOOKUP(AF447,【参考】数式用!$AZ$3:$BA$6, 2, FALSE))</f>
        <v/>
      </c>
      <c r="N447" s="332" t="str">
        <f>IF(G447="","",VLOOKUP(G447,【参考】数式用!$A$4:$L$54,MATCH('別紙様式2-3（個表） '!M447,【参考】数式用!$J$3:$L$3,0)+9,FALSE))</f>
        <v/>
      </c>
      <c r="O447" s="429" t="s">
        <v>197</v>
      </c>
      <c r="P447" s="333" t="str">
        <f t="shared" si="47"/>
        <v>未入力あり</v>
      </c>
      <c r="Q447" s="253" t="str">
        <f>IFERROR(IF(P447="未入力あり","",ROUNDDOWN(ROUNDDOWN($H447*$I447,0)*VLOOKUP($G447,【参考】数式用!$A$4:$E$54,3, FALSE),0)),"")</f>
        <v/>
      </c>
      <c r="R447" s="253" t="str">
        <f>IF(AD447="×", 0,IF(P447="未入力あり","",ROUNDDOWN(ROUNDDOWN($H447*$I447,0)*VLOOKUP($G447,【参考】数式用!$A$4:$E$54,4,FALSE),0)))</f>
        <v/>
      </c>
      <c r="S447" s="334" t="str">
        <f>IF(AE447="×", 0,IF(P447="未入力あり","",ROUNDDOWN(ROUNDDOWN($H447*$I447,0)*VLOOKUP($G447,【参考】数式用!$A$4:$E$54,5, FALSE),0)))</f>
        <v/>
      </c>
      <c r="Z447" s="336" t="e">
        <f>IF(#REF!="○", F447, "")</f>
        <v>#REF!</v>
      </c>
      <c r="AA447" s="46" t="e">
        <f>VLOOKUP('別紙様式2-3（個表） '!$G447,【参考】数式用!$P$4:$Q$54,2, FALSE)</f>
        <v>#N/A</v>
      </c>
      <c r="AB447" s="46" t="e">
        <f>VLOOKUP('別紙様式2-3（個表） '!$G447,【参考】数式用!$P$4:$W$54,8, FALSE)</f>
        <v>#N/A</v>
      </c>
      <c r="AC447" s="46" t="e">
        <f>VLOOKUP('別紙様式2-3（個表） '!$G447,【参考】数式用!$P$4:$AD$54,15, FALSE)</f>
        <v>#N/A</v>
      </c>
      <c r="AD447" s="46" t="str">
        <f t="shared" si="49"/>
        <v/>
      </c>
      <c r="AE447" s="46" t="str">
        <f t="shared" si="50"/>
        <v/>
      </c>
      <c r="AF447" s="46" t="str">
        <f t="shared" si="51"/>
        <v/>
      </c>
      <c r="AG447" s="46" t="str">
        <f>IF(G447="", "", VLOOKUP(G447,【参考】数式用!$A$4:$M$54,13,FALSE))</f>
        <v/>
      </c>
      <c r="AH447" s="46" t="str">
        <f t="shared" si="52"/>
        <v>―</v>
      </c>
    </row>
    <row r="448" spans="1:34" ht="45" customHeight="1">
      <c r="A448" s="113">
        <f t="shared" si="48"/>
        <v>434</v>
      </c>
      <c r="B448" s="114" t="str">
        <f>IF(基本情報入力シート!B483="","",基本情報入力シート!B483)</f>
        <v/>
      </c>
      <c r="C448" s="115" t="str">
        <f>IF(基本情報入力シート!L483="","",基本情報入力シート!L483)</f>
        <v/>
      </c>
      <c r="D448" s="115" t="str">
        <f>IF(基本情報入力シート!Q483="","",基本情報入力シート!Q483)</f>
        <v/>
      </c>
      <c r="E448" s="115" t="str">
        <f>IF(基本情報入力シート!V483="","",基本情報入力シート!V483)</f>
        <v/>
      </c>
      <c r="F448" s="115" t="str">
        <f>IF(基本情報入力シート!W483="","",基本情報入力シート!W483)</f>
        <v/>
      </c>
      <c r="G448" s="115" t="str">
        <f>IF(基本情報入力シート!Z483="","",基本情報入力シート!Z483)</f>
        <v/>
      </c>
      <c r="H448" s="211" t="str">
        <f>IF(基本情報入力シート!AD483="","",基本情報入力シート!AD483)</f>
        <v/>
      </c>
      <c r="I448" s="330" t="str">
        <f>IF(基本情報入力シート!AE483="","",基本情報入力シート!AE483)</f>
        <v/>
      </c>
      <c r="J448" s="427"/>
      <c r="K448" s="426"/>
      <c r="L448" s="426"/>
      <c r="M448" s="331" t="str">
        <f>IF(G448="", "", VLOOKUP(AF448,【参考】数式用!$AZ$3:$BA$6, 2, FALSE))</f>
        <v/>
      </c>
      <c r="N448" s="332" t="str">
        <f>IF(G448="","",VLOOKUP(G448,【参考】数式用!$A$4:$L$54,MATCH('別紙様式2-3（個表） '!M448,【参考】数式用!$J$3:$L$3,0)+9,FALSE))</f>
        <v/>
      </c>
      <c r="O448" s="430" t="s">
        <v>197</v>
      </c>
      <c r="P448" s="333" t="str">
        <f t="shared" si="47"/>
        <v>未入力あり</v>
      </c>
      <c r="Q448" s="253" t="str">
        <f>IFERROR(IF(P448="未入力あり","",ROUNDDOWN(ROUNDDOWN($H448*$I448,0)*VLOOKUP($G448,【参考】数式用!$A$4:$E$54,3, FALSE),0)),"")</f>
        <v/>
      </c>
      <c r="R448" s="253" t="str">
        <f>IF(AD448="×", 0,IF(P448="未入力あり","",ROUNDDOWN(ROUNDDOWN($H448*$I448,0)*VLOOKUP($G448,【参考】数式用!$A$4:$E$54,4,FALSE),0)))</f>
        <v/>
      </c>
      <c r="S448" s="334" t="str">
        <f>IF(AE448="×", 0,IF(P448="未入力あり","",ROUNDDOWN(ROUNDDOWN($H448*$I448,0)*VLOOKUP($G448,【参考】数式用!$A$4:$E$54,5, FALSE),0)))</f>
        <v/>
      </c>
      <c r="Z448" s="336" t="e">
        <f>IF(#REF!="○", F448, "")</f>
        <v>#REF!</v>
      </c>
      <c r="AA448" s="46" t="e">
        <f>VLOOKUP('別紙様式2-3（個表） '!$G448,【参考】数式用!$P$4:$Q$54,2, FALSE)</f>
        <v>#N/A</v>
      </c>
      <c r="AB448" s="46" t="e">
        <f>VLOOKUP('別紙様式2-3（個表） '!$G448,【参考】数式用!$P$4:$W$54,8, FALSE)</f>
        <v>#N/A</v>
      </c>
      <c r="AC448" s="46" t="e">
        <f>VLOOKUP('別紙様式2-3（個表） '!$G448,【参考】数式用!$P$4:$AD$54,15, FALSE)</f>
        <v>#N/A</v>
      </c>
      <c r="AD448" s="46" t="str">
        <f t="shared" si="49"/>
        <v/>
      </c>
      <c r="AE448" s="46" t="str">
        <f t="shared" si="50"/>
        <v/>
      </c>
      <c r="AF448" s="46" t="str">
        <f t="shared" si="51"/>
        <v/>
      </c>
      <c r="AG448" s="46" t="str">
        <f>IF(G448="", "", VLOOKUP(G448,【参考】数式用!$A$4:$M$54,13,FALSE))</f>
        <v/>
      </c>
      <c r="AH448" s="46" t="str">
        <f t="shared" si="52"/>
        <v>―</v>
      </c>
    </row>
    <row r="449" spans="1:34" ht="45" customHeight="1">
      <c r="A449" s="113">
        <f t="shared" si="48"/>
        <v>435</v>
      </c>
      <c r="B449" s="114" t="str">
        <f>IF(基本情報入力シート!B484="","",基本情報入力シート!B484)</f>
        <v/>
      </c>
      <c r="C449" s="115" t="str">
        <f>IF(基本情報入力シート!L484="","",基本情報入力シート!L484)</f>
        <v/>
      </c>
      <c r="D449" s="115" t="str">
        <f>IF(基本情報入力シート!Q484="","",基本情報入力シート!Q484)</f>
        <v/>
      </c>
      <c r="E449" s="115" t="str">
        <f>IF(基本情報入力シート!V484="","",基本情報入力シート!V484)</f>
        <v/>
      </c>
      <c r="F449" s="115" t="str">
        <f>IF(基本情報入力シート!W484="","",基本情報入力シート!W484)</f>
        <v/>
      </c>
      <c r="G449" s="115" t="str">
        <f>IF(基本情報入力シート!Z484="","",基本情報入力シート!Z484)</f>
        <v/>
      </c>
      <c r="H449" s="211" t="str">
        <f>IF(基本情報入力シート!AD484="","",基本情報入力シート!AD484)</f>
        <v/>
      </c>
      <c r="I449" s="330" t="str">
        <f>IF(基本情報入力シート!AE484="","",基本情報入力シート!AE484)</f>
        <v/>
      </c>
      <c r="J449" s="427"/>
      <c r="K449" s="426"/>
      <c r="L449" s="426"/>
      <c r="M449" s="331" t="str">
        <f>IF(G449="", "", VLOOKUP(AF449,【参考】数式用!$AZ$3:$BA$6, 2, FALSE))</f>
        <v/>
      </c>
      <c r="N449" s="332" t="str">
        <f>IF(G449="","",VLOOKUP(G449,【参考】数式用!$A$4:$L$54,MATCH('別紙様式2-3（個表） '!M449,【参考】数式用!$J$3:$L$3,0)+9,FALSE))</f>
        <v/>
      </c>
      <c r="O449" s="430" t="s">
        <v>197</v>
      </c>
      <c r="P449" s="333" t="str">
        <f t="shared" si="47"/>
        <v>未入力あり</v>
      </c>
      <c r="Q449" s="253" t="str">
        <f>IFERROR(IF(P449="未入力あり","",ROUNDDOWN(ROUNDDOWN($H449*$I449,0)*VLOOKUP($G449,【参考】数式用!$A$4:$E$54,3, FALSE),0)),"")</f>
        <v/>
      </c>
      <c r="R449" s="253" t="str">
        <f>IF(AD449="×", 0,IF(P449="未入力あり","",ROUNDDOWN(ROUNDDOWN($H449*$I449,0)*VLOOKUP($G449,【参考】数式用!$A$4:$E$54,4,FALSE),0)))</f>
        <v/>
      </c>
      <c r="S449" s="334" t="str">
        <f>IF(AE449="×", 0,IF(P449="未入力あり","",ROUNDDOWN(ROUNDDOWN($H449*$I449,0)*VLOOKUP($G449,【参考】数式用!$A$4:$E$54,5, FALSE),0)))</f>
        <v/>
      </c>
      <c r="Z449" s="336" t="e">
        <f>IF(#REF!="○", F449, "")</f>
        <v>#REF!</v>
      </c>
      <c r="AA449" s="46" t="e">
        <f>VLOOKUP('別紙様式2-3（個表） '!$G449,【参考】数式用!$P$4:$Q$54,2, FALSE)</f>
        <v>#N/A</v>
      </c>
      <c r="AB449" s="46" t="e">
        <f>VLOOKUP('別紙様式2-3（個表） '!$G449,【参考】数式用!$P$4:$W$54,8, FALSE)</f>
        <v>#N/A</v>
      </c>
      <c r="AC449" s="46" t="e">
        <f>VLOOKUP('別紙様式2-3（個表） '!$G449,【参考】数式用!$P$4:$AD$54,15, FALSE)</f>
        <v>#N/A</v>
      </c>
      <c r="AD449" s="46" t="str">
        <f t="shared" si="49"/>
        <v/>
      </c>
      <c r="AE449" s="46" t="str">
        <f t="shared" si="50"/>
        <v/>
      </c>
      <c r="AF449" s="46" t="str">
        <f t="shared" si="51"/>
        <v/>
      </c>
      <c r="AG449" s="46" t="str">
        <f>IF(G449="", "", VLOOKUP(G449,【参考】数式用!$A$4:$M$54,13,FALSE))</f>
        <v/>
      </c>
      <c r="AH449" s="46" t="str">
        <f t="shared" si="52"/>
        <v>―</v>
      </c>
    </row>
    <row r="450" spans="1:34" ht="45" customHeight="1">
      <c r="A450" s="113">
        <f t="shared" si="48"/>
        <v>436</v>
      </c>
      <c r="B450" s="114" t="str">
        <f>IF(基本情報入力シート!B485="","",基本情報入力シート!B485)</f>
        <v/>
      </c>
      <c r="C450" s="115" t="str">
        <f>IF(基本情報入力シート!L485="","",基本情報入力シート!L485)</f>
        <v/>
      </c>
      <c r="D450" s="115" t="str">
        <f>IF(基本情報入力シート!Q485="","",基本情報入力シート!Q485)</f>
        <v/>
      </c>
      <c r="E450" s="115" t="str">
        <f>IF(基本情報入力シート!V485="","",基本情報入力シート!V485)</f>
        <v/>
      </c>
      <c r="F450" s="115" t="str">
        <f>IF(基本情報入力シート!W485="","",基本情報入力シート!W485)</f>
        <v/>
      </c>
      <c r="G450" s="115" t="str">
        <f>IF(基本情報入力シート!Z485="","",基本情報入力シート!Z485)</f>
        <v/>
      </c>
      <c r="H450" s="211" t="str">
        <f>IF(基本情報入力シート!AD485="","",基本情報入力シート!AD485)</f>
        <v/>
      </c>
      <c r="I450" s="330" t="str">
        <f>IF(基本情報入力シート!AE485="","",基本情報入力シート!AE485)</f>
        <v/>
      </c>
      <c r="J450" s="427"/>
      <c r="K450" s="426"/>
      <c r="L450" s="426"/>
      <c r="M450" s="331" t="str">
        <f>IF(G450="", "", VLOOKUP(AF450,【参考】数式用!$AZ$3:$BA$6, 2, FALSE))</f>
        <v/>
      </c>
      <c r="N450" s="332" t="str">
        <f>IF(G450="","",VLOOKUP(G450,【参考】数式用!$A$4:$L$54,MATCH('別紙様式2-3（個表） '!M450,【参考】数式用!$J$3:$L$3,0)+9,FALSE))</f>
        <v/>
      </c>
      <c r="O450" s="429" t="s">
        <v>197</v>
      </c>
      <c r="P450" s="333" t="str">
        <f t="shared" si="47"/>
        <v>未入力あり</v>
      </c>
      <c r="Q450" s="253" t="str">
        <f>IFERROR(IF(P450="未入力あり","",ROUNDDOWN(ROUNDDOWN($H450*$I450,0)*VLOOKUP($G450,【参考】数式用!$A$4:$E$54,3, FALSE),0)),"")</f>
        <v/>
      </c>
      <c r="R450" s="253" t="str">
        <f>IF(AD450="×", 0,IF(P450="未入力あり","",ROUNDDOWN(ROUNDDOWN($H450*$I450,0)*VLOOKUP($G450,【参考】数式用!$A$4:$E$54,4,FALSE),0)))</f>
        <v/>
      </c>
      <c r="S450" s="334" t="str">
        <f>IF(AE450="×", 0,IF(P450="未入力あり","",ROUNDDOWN(ROUNDDOWN($H450*$I450,0)*VLOOKUP($G450,【参考】数式用!$A$4:$E$54,5, FALSE),0)))</f>
        <v/>
      </c>
      <c r="Z450" s="336" t="e">
        <f>IF(#REF!="○", F450, "")</f>
        <v>#REF!</v>
      </c>
      <c r="AA450" s="46" t="e">
        <f>VLOOKUP('別紙様式2-3（個表） '!$G450,【参考】数式用!$P$4:$Q$54,2, FALSE)</f>
        <v>#N/A</v>
      </c>
      <c r="AB450" s="46" t="e">
        <f>VLOOKUP('別紙様式2-3（個表） '!$G450,【参考】数式用!$P$4:$W$54,8, FALSE)</f>
        <v>#N/A</v>
      </c>
      <c r="AC450" s="46" t="e">
        <f>VLOOKUP('別紙様式2-3（個表） '!$G450,【参考】数式用!$P$4:$AD$54,15, FALSE)</f>
        <v>#N/A</v>
      </c>
      <c r="AD450" s="46" t="str">
        <f t="shared" si="49"/>
        <v/>
      </c>
      <c r="AE450" s="46" t="str">
        <f t="shared" si="50"/>
        <v/>
      </c>
      <c r="AF450" s="46" t="str">
        <f t="shared" si="51"/>
        <v/>
      </c>
      <c r="AG450" s="46" t="str">
        <f>IF(G450="", "", VLOOKUP(G450,【参考】数式用!$A$4:$M$54,13,FALSE))</f>
        <v/>
      </c>
      <c r="AH450" s="46" t="str">
        <f t="shared" si="52"/>
        <v>―</v>
      </c>
    </row>
    <row r="451" spans="1:34" ht="45" customHeight="1">
      <c r="A451" s="113">
        <f t="shared" si="48"/>
        <v>437</v>
      </c>
      <c r="B451" s="114" t="str">
        <f>IF(基本情報入力シート!B486="","",基本情報入力シート!B486)</f>
        <v/>
      </c>
      <c r="C451" s="115" t="str">
        <f>IF(基本情報入力シート!L486="","",基本情報入力シート!L486)</f>
        <v/>
      </c>
      <c r="D451" s="115" t="str">
        <f>IF(基本情報入力シート!Q486="","",基本情報入力シート!Q486)</f>
        <v/>
      </c>
      <c r="E451" s="115" t="str">
        <f>IF(基本情報入力シート!V486="","",基本情報入力シート!V486)</f>
        <v/>
      </c>
      <c r="F451" s="115" t="str">
        <f>IF(基本情報入力シート!W486="","",基本情報入力シート!W486)</f>
        <v/>
      </c>
      <c r="G451" s="115" t="str">
        <f>IF(基本情報入力シート!Z486="","",基本情報入力シート!Z486)</f>
        <v/>
      </c>
      <c r="H451" s="211" t="str">
        <f>IF(基本情報入力シート!AD486="","",基本情報入力シート!AD486)</f>
        <v/>
      </c>
      <c r="I451" s="330" t="str">
        <f>IF(基本情報入力シート!AE486="","",基本情報入力シート!AE486)</f>
        <v/>
      </c>
      <c r="J451" s="427"/>
      <c r="K451" s="426"/>
      <c r="L451" s="426"/>
      <c r="M451" s="331" t="str">
        <f>IF(G451="", "", VLOOKUP(AF451,【参考】数式用!$AZ$3:$BA$6, 2, FALSE))</f>
        <v/>
      </c>
      <c r="N451" s="332" t="str">
        <f>IF(G451="","",VLOOKUP(G451,【参考】数式用!$A$4:$L$54,MATCH('別紙様式2-3（個表） '!M451,【参考】数式用!$J$3:$L$3,0)+9,FALSE))</f>
        <v/>
      </c>
      <c r="O451" s="430" t="s">
        <v>197</v>
      </c>
      <c r="P451" s="333" t="str">
        <f t="shared" si="47"/>
        <v>未入力あり</v>
      </c>
      <c r="Q451" s="253" t="str">
        <f>IFERROR(IF(P451="未入力あり","",ROUNDDOWN(ROUNDDOWN($H451*$I451,0)*VLOOKUP($G451,【参考】数式用!$A$4:$E$54,3, FALSE),0)),"")</f>
        <v/>
      </c>
      <c r="R451" s="253" t="str">
        <f>IF(AD451="×", 0,IF(P451="未入力あり","",ROUNDDOWN(ROUNDDOWN($H451*$I451,0)*VLOOKUP($G451,【参考】数式用!$A$4:$E$54,4,FALSE),0)))</f>
        <v/>
      </c>
      <c r="S451" s="334" t="str">
        <f>IF(AE451="×", 0,IF(P451="未入力あり","",ROUNDDOWN(ROUNDDOWN($H451*$I451,0)*VLOOKUP($G451,【参考】数式用!$A$4:$E$54,5, FALSE),0)))</f>
        <v/>
      </c>
      <c r="Z451" s="336" t="e">
        <f>IF(#REF!="○", F451, "")</f>
        <v>#REF!</v>
      </c>
      <c r="AA451" s="46" t="e">
        <f>VLOOKUP('別紙様式2-3（個表） '!$G451,【参考】数式用!$P$4:$Q$54,2, FALSE)</f>
        <v>#N/A</v>
      </c>
      <c r="AB451" s="46" t="e">
        <f>VLOOKUP('別紙様式2-3（個表） '!$G451,【参考】数式用!$P$4:$W$54,8, FALSE)</f>
        <v>#N/A</v>
      </c>
      <c r="AC451" s="46" t="e">
        <f>VLOOKUP('別紙様式2-3（個表） '!$G451,【参考】数式用!$P$4:$AD$54,15, FALSE)</f>
        <v>#N/A</v>
      </c>
      <c r="AD451" s="46" t="str">
        <f t="shared" si="49"/>
        <v/>
      </c>
      <c r="AE451" s="46" t="str">
        <f t="shared" si="50"/>
        <v/>
      </c>
      <c r="AF451" s="46" t="str">
        <f t="shared" si="51"/>
        <v/>
      </c>
      <c r="AG451" s="46" t="str">
        <f>IF(G451="", "", VLOOKUP(G451,【参考】数式用!$A$4:$M$54,13,FALSE))</f>
        <v/>
      </c>
      <c r="AH451" s="46" t="str">
        <f t="shared" si="52"/>
        <v>―</v>
      </c>
    </row>
    <row r="452" spans="1:34" ht="45" customHeight="1">
      <c r="A452" s="113">
        <f t="shared" si="48"/>
        <v>438</v>
      </c>
      <c r="B452" s="114" t="str">
        <f>IF(基本情報入力シート!B487="","",基本情報入力シート!B487)</f>
        <v/>
      </c>
      <c r="C452" s="115" t="str">
        <f>IF(基本情報入力シート!L487="","",基本情報入力シート!L487)</f>
        <v/>
      </c>
      <c r="D452" s="115" t="str">
        <f>IF(基本情報入力シート!Q487="","",基本情報入力シート!Q487)</f>
        <v/>
      </c>
      <c r="E452" s="115" t="str">
        <f>IF(基本情報入力シート!V487="","",基本情報入力シート!V487)</f>
        <v/>
      </c>
      <c r="F452" s="115" t="str">
        <f>IF(基本情報入力シート!W487="","",基本情報入力シート!W487)</f>
        <v/>
      </c>
      <c r="G452" s="115" t="str">
        <f>IF(基本情報入力シート!Z487="","",基本情報入力シート!Z487)</f>
        <v/>
      </c>
      <c r="H452" s="211" t="str">
        <f>IF(基本情報入力シート!AD487="","",基本情報入力シート!AD487)</f>
        <v/>
      </c>
      <c r="I452" s="330" t="str">
        <f>IF(基本情報入力シート!AE487="","",基本情報入力シート!AE487)</f>
        <v/>
      </c>
      <c r="J452" s="427"/>
      <c r="K452" s="428"/>
      <c r="L452" s="426"/>
      <c r="M452" s="331" t="str">
        <f>IF(G452="", "", VLOOKUP(AF452,【参考】数式用!$AZ$3:$BA$6, 2, FALSE))</f>
        <v/>
      </c>
      <c r="N452" s="332" t="str">
        <f>IF(G452="","",VLOOKUP(G452,【参考】数式用!$A$4:$L$54,MATCH('別紙様式2-3（個表） '!M452,【参考】数式用!$J$3:$L$3,0)+9,FALSE))</f>
        <v/>
      </c>
      <c r="O452" s="430" t="s">
        <v>197</v>
      </c>
      <c r="P452" s="333" t="str">
        <f t="shared" si="47"/>
        <v>未入力あり</v>
      </c>
      <c r="Q452" s="253" t="str">
        <f>IFERROR(IF(P452="未入力あり","",ROUNDDOWN(ROUNDDOWN($H452*$I452,0)*VLOOKUP($G452,【参考】数式用!$A$4:$E$54,3, FALSE),0)),"")</f>
        <v/>
      </c>
      <c r="R452" s="253" t="str">
        <f>IF(AD452="×", 0,IF(P452="未入力あり","",ROUNDDOWN(ROUNDDOWN($H452*$I452,0)*VLOOKUP($G452,【参考】数式用!$A$4:$E$54,4,FALSE),0)))</f>
        <v/>
      </c>
      <c r="S452" s="334" t="str">
        <f>IF(AE452="×", 0,IF(P452="未入力あり","",ROUNDDOWN(ROUNDDOWN($H452*$I452,0)*VLOOKUP($G452,【参考】数式用!$A$4:$E$54,5, FALSE),0)))</f>
        <v/>
      </c>
      <c r="Z452" s="336" t="e">
        <f>IF(#REF!="○", F452, "")</f>
        <v>#REF!</v>
      </c>
      <c r="AA452" s="46" t="e">
        <f>VLOOKUP('別紙様式2-3（個表） '!$G452,【参考】数式用!$P$4:$Q$54,2, FALSE)</f>
        <v>#N/A</v>
      </c>
      <c r="AB452" s="46" t="e">
        <f>VLOOKUP('別紙様式2-3（個表） '!$G452,【参考】数式用!$P$4:$W$54,8, FALSE)</f>
        <v>#N/A</v>
      </c>
      <c r="AC452" s="46" t="e">
        <f>VLOOKUP('別紙様式2-3（個表） '!$G452,【参考】数式用!$P$4:$AD$54,15, FALSE)</f>
        <v>#N/A</v>
      </c>
      <c r="AD452" s="46" t="str">
        <f t="shared" si="49"/>
        <v/>
      </c>
      <c r="AE452" s="46" t="str">
        <f t="shared" si="50"/>
        <v/>
      </c>
      <c r="AF452" s="46" t="str">
        <f t="shared" si="51"/>
        <v/>
      </c>
      <c r="AG452" s="46" t="str">
        <f>IF(G452="", "", VLOOKUP(G452,【参考】数式用!$A$4:$M$54,13,FALSE))</f>
        <v/>
      </c>
      <c r="AH452" s="46" t="str">
        <f t="shared" si="52"/>
        <v>―</v>
      </c>
    </row>
    <row r="453" spans="1:34" ht="45" customHeight="1">
      <c r="A453" s="113">
        <f t="shared" si="48"/>
        <v>439</v>
      </c>
      <c r="B453" s="114" t="str">
        <f>IF(基本情報入力シート!B488="","",基本情報入力シート!B488)</f>
        <v/>
      </c>
      <c r="C453" s="115" t="str">
        <f>IF(基本情報入力シート!L488="","",基本情報入力シート!L488)</f>
        <v/>
      </c>
      <c r="D453" s="115" t="str">
        <f>IF(基本情報入力シート!Q488="","",基本情報入力シート!Q488)</f>
        <v/>
      </c>
      <c r="E453" s="115" t="str">
        <f>IF(基本情報入力シート!V488="","",基本情報入力シート!V488)</f>
        <v/>
      </c>
      <c r="F453" s="115" t="str">
        <f>IF(基本情報入力シート!W488="","",基本情報入力シート!W488)</f>
        <v/>
      </c>
      <c r="G453" s="115" t="str">
        <f>IF(基本情報入力シート!Z488="","",基本情報入力シート!Z488)</f>
        <v/>
      </c>
      <c r="H453" s="211" t="str">
        <f>IF(基本情報入力シート!AD488="","",基本情報入力シート!AD488)</f>
        <v/>
      </c>
      <c r="I453" s="330" t="str">
        <f>IF(基本情報入力シート!AE488="","",基本情報入力シート!AE488)</f>
        <v/>
      </c>
      <c r="J453" s="427"/>
      <c r="K453" s="428"/>
      <c r="L453" s="426"/>
      <c r="M453" s="331" t="str">
        <f>IF(G453="", "", VLOOKUP(AF453,【参考】数式用!$AZ$3:$BA$6, 2, FALSE))</f>
        <v/>
      </c>
      <c r="N453" s="332" t="str">
        <f>IF(G453="","",VLOOKUP(G453,【参考】数式用!$A$4:$L$54,MATCH('別紙様式2-3（個表） '!M453,【参考】数式用!$J$3:$L$3,0)+9,FALSE))</f>
        <v/>
      </c>
      <c r="O453" s="429" t="s">
        <v>197</v>
      </c>
      <c r="P453" s="333" t="str">
        <f t="shared" si="47"/>
        <v>未入力あり</v>
      </c>
      <c r="Q453" s="253" t="str">
        <f>IFERROR(IF(P453="未入力あり","",ROUNDDOWN(ROUNDDOWN($H453*$I453,0)*VLOOKUP($G453,【参考】数式用!$A$4:$E$54,3, FALSE),0)),"")</f>
        <v/>
      </c>
      <c r="R453" s="253" t="str">
        <f>IF(AD453="×", 0,IF(P453="未入力あり","",ROUNDDOWN(ROUNDDOWN($H453*$I453,0)*VLOOKUP($G453,【参考】数式用!$A$4:$E$54,4,FALSE),0)))</f>
        <v/>
      </c>
      <c r="S453" s="334" t="str">
        <f>IF(AE453="×", 0,IF(P453="未入力あり","",ROUNDDOWN(ROUNDDOWN($H453*$I453,0)*VLOOKUP($G453,【参考】数式用!$A$4:$E$54,5, FALSE),0)))</f>
        <v/>
      </c>
      <c r="Z453" s="336" t="e">
        <f>IF(#REF!="○", F453, "")</f>
        <v>#REF!</v>
      </c>
      <c r="AA453" s="46" t="e">
        <f>VLOOKUP('別紙様式2-3（個表） '!$G453,【参考】数式用!$P$4:$Q$54,2, FALSE)</f>
        <v>#N/A</v>
      </c>
      <c r="AB453" s="46" t="e">
        <f>VLOOKUP('別紙様式2-3（個表） '!$G453,【参考】数式用!$P$4:$W$54,8, FALSE)</f>
        <v>#N/A</v>
      </c>
      <c r="AC453" s="46" t="e">
        <f>VLOOKUP('別紙様式2-3（個表） '!$G453,【参考】数式用!$P$4:$AD$54,15, FALSE)</f>
        <v>#N/A</v>
      </c>
      <c r="AD453" s="46" t="str">
        <f t="shared" si="49"/>
        <v/>
      </c>
      <c r="AE453" s="46" t="str">
        <f t="shared" si="50"/>
        <v/>
      </c>
      <c r="AF453" s="46" t="str">
        <f t="shared" si="51"/>
        <v/>
      </c>
      <c r="AG453" s="46" t="str">
        <f>IF(G453="", "", VLOOKUP(G453,【参考】数式用!$A$4:$M$54,13,FALSE))</f>
        <v/>
      </c>
      <c r="AH453" s="46" t="str">
        <f t="shared" si="52"/>
        <v>―</v>
      </c>
    </row>
    <row r="454" spans="1:34" ht="45" customHeight="1">
      <c r="A454" s="113">
        <f t="shared" si="48"/>
        <v>440</v>
      </c>
      <c r="B454" s="114" t="str">
        <f>IF(基本情報入力シート!B489="","",基本情報入力シート!B489)</f>
        <v/>
      </c>
      <c r="C454" s="115" t="str">
        <f>IF(基本情報入力シート!L489="","",基本情報入力シート!L489)</f>
        <v/>
      </c>
      <c r="D454" s="115" t="str">
        <f>IF(基本情報入力シート!Q489="","",基本情報入力シート!Q489)</f>
        <v/>
      </c>
      <c r="E454" s="115" t="str">
        <f>IF(基本情報入力シート!V489="","",基本情報入力シート!V489)</f>
        <v/>
      </c>
      <c r="F454" s="115" t="str">
        <f>IF(基本情報入力シート!W489="","",基本情報入力シート!W489)</f>
        <v/>
      </c>
      <c r="G454" s="115" t="str">
        <f>IF(基本情報入力シート!Z489="","",基本情報入力シート!Z489)</f>
        <v/>
      </c>
      <c r="H454" s="211" t="str">
        <f>IF(基本情報入力シート!AD489="","",基本情報入力シート!AD489)</f>
        <v/>
      </c>
      <c r="I454" s="330" t="str">
        <f>IF(基本情報入力シート!AE489="","",基本情報入力シート!AE489)</f>
        <v/>
      </c>
      <c r="J454" s="427"/>
      <c r="K454" s="428"/>
      <c r="L454" s="426"/>
      <c r="M454" s="331" t="str">
        <f>IF(G454="", "", VLOOKUP(AF454,【参考】数式用!$AZ$3:$BA$6, 2, FALSE))</f>
        <v/>
      </c>
      <c r="N454" s="332" t="str">
        <f>IF(G454="","",VLOOKUP(G454,【参考】数式用!$A$4:$L$54,MATCH('別紙様式2-3（個表） '!M454,【参考】数式用!$J$3:$L$3,0)+9,FALSE))</f>
        <v/>
      </c>
      <c r="O454" s="430" t="s">
        <v>197</v>
      </c>
      <c r="P454" s="333" t="str">
        <f t="shared" si="47"/>
        <v>未入力あり</v>
      </c>
      <c r="Q454" s="253" t="str">
        <f>IFERROR(IF(P454="未入力あり","",ROUNDDOWN(ROUNDDOWN($H454*$I454,0)*VLOOKUP($G454,【参考】数式用!$A$4:$E$54,3, FALSE),0)),"")</f>
        <v/>
      </c>
      <c r="R454" s="253" t="str">
        <f>IF(AD454="×", 0,IF(P454="未入力あり","",ROUNDDOWN(ROUNDDOWN($H454*$I454,0)*VLOOKUP($G454,【参考】数式用!$A$4:$E$54,4,FALSE),0)))</f>
        <v/>
      </c>
      <c r="S454" s="334" t="str">
        <f>IF(AE454="×", 0,IF(P454="未入力あり","",ROUNDDOWN(ROUNDDOWN($H454*$I454,0)*VLOOKUP($G454,【参考】数式用!$A$4:$E$54,5, FALSE),0)))</f>
        <v/>
      </c>
      <c r="Z454" s="336" t="e">
        <f>IF(#REF!="○", F454, "")</f>
        <v>#REF!</v>
      </c>
      <c r="AA454" s="46" t="e">
        <f>VLOOKUP('別紙様式2-3（個表） '!$G454,【参考】数式用!$P$4:$Q$54,2, FALSE)</f>
        <v>#N/A</v>
      </c>
      <c r="AB454" s="46" t="e">
        <f>VLOOKUP('別紙様式2-3（個表） '!$G454,【参考】数式用!$P$4:$W$54,8, FALSE)</f>
        <v>#N/A</v>
      </c>
      <c r="AC454" s="46" t="e">
        <f>VLOOKUP('別紙様式2-3（個表） '!$G454,【参考】数式用!$P$4:$AD$54,15, FALSE)</f>
        <v>#N/A</v>
      </c>
      <c r="AD454" s="46" t="str">
        <f t="shared" si="49"/>
        <v/>
      </c>
      <c r="AE454" s="46" t="str">
        <f t="shared" si="50"/>
        <v/>
      </c>
      <c r="AF454" s="46" t="str">
        <f t="shared" si="51"/>
        <v/>
      </c>
      <c r="AG454" s="46" t="str">
        <f>IF(G454="", "", VLOOKUP(G454,【参考】数式用!$A$4:$M$54,13,FALSE))</f>
        <v/>
      </c>
      <c r="AH454" s="46" t="str">
        <f t="shared" si="52"/>
        <v>―</v>
      </c>
    </row>
    <row r="455" spans="1:34" ht="45" customHeight="1">
      <c r="A455" s="113">
        <f t="shared" si="48"/>
        <v>441</v>
      </c>
      <c r="B455" s="114" t="str">
        <f>IF(基本情報入力シート!B490="","",基本情報入力シート!B490)</f>
        <v/>
      </c>
      <c r="C455" s="115" t="str">
        <f>IF(基本情報入力シート!L490="","",基本情報入力シート!L490)</f>
        <v/>
      </c>
      <c r="D455" s="115" t="str">
        <f>IF(基本情報入力シート!Q490="","",基本情報入力シート!Q490)</f>
        <v/>
      </c>
      <c r="E455" s="115" t="str">
        <f>IF(基本情報入力シート!V490="","",基本情報入力シート!V490)</f>
        <v/>
      </c>
      <c r="F455" s="115" t="str">
        <f>IF(基本情報入力シート!W490="","",基本情報入力シート!W490)</f>
        <v/>
      </c>
      <c r="G455" s="115" t="str">
        <f>IF(基本情報入力シート!Z490="","",基本情報入力シート!Z490)</f>
        <v/>
      </c>
      <c r="H455" s="211" t="str">
        <f>IF(基本情報入力シート!AD490="","",基本情報入力シート!AD490)</f>
        <v/>
      </c>
      <c r="I455" s="330" t="str">
        <f>IF(基本情報入力シート!AE490="","",基本情報入力シート!AE490)</f>
        <v/>
      </c>
      <c r="J455" s="427"/>
      <c r="K455" s="428"/>
      <c r="L455" s="428"/>
      <c r="M455" s="331" t="str">
        <f>IF(G455="", "", VLOOKUP(AF455,【参考】数式用!$AZ$3:$BA$6, 2, FALSE))</f>
        <v/>
      </c>
      <c r="N455" s="332" t="str">
        <f>IF(G455="","",VLOOKUP(G455,【参考】数式用!$A$4:$L$54,MATCH('別紙様式2-3（個表） '!M455,【参考】数式用!$J$3:$L$3,0)+9,FALSE))</f>
        <v/>
      </c>
      <c r="O455" s="430" t="s">
        <v>197</v>
      </c>
      <c r="P455" s="333" t="str">
        <f t="shared" si="47"/>
        <v>未入力あり</v>
      </c>
      <c r="Q455" s="253" t="str">
        <f>IFERROR(IF(P455="未入力あり","",ROUNDDOWN(ROUNDDOWN($H455*$I455,0)*VLOOKUP($G455,【参考】数式用!$A$4:$E$54,3, FALSE),0)),"")</f>
        <v/>
      </c>
      <c r="R455" s="253" t="str">
        <f>IF(AD455="×", 0,IF(P455="未入力あり","",ROUNDDOWN(ROUNDDOWN($H455*$I455,0)*VLOOKUP($G455,【参考】数式用!$A$4:$E$54,4,FALSE),0)))</f>
        <v/>
      </c>
      <c r="S455" s="334" t="str">
        <f>IF(AE455="×", 0,IF(P455="未入力あり","",ROUNDDOWN(ROUNDDOWN($H455*$I455,0)*VLOOKUP($G455,【参考】数式用!$A$4:$E$54,5, FALSE),0)))</f>
        <v/>
      </c>
      <c r="Z455" s="336" t="e">
        <f>IF(#REF!="○", F455, "")</f>
        <v>#REF!</v>
      </c>
      <c r="AA455" s="46" t="e">
        <f>VLOOKUP('別紙様式2-3（個表） '!$G455,【参考】数式用!$P$4:$Q$54,2, FALSE)</f>
        <v>#N/A</v>
      </c>
      <c r="AB455" s="46" t="e">
        <f>VLOOKUP('別紙様式2-3（個表） '!$G455,【参考】数式用!$P$4:$W$54,8, FALSE)</f>
        <v>#N/A</v>
      </c>
      <c r="AC455" s="46" t="e">
        <f>VLOOKUP('別紙様式2-3（個表） '!$G455,【参考】数式用!$P$4:$AD$54,15, FALSE)</f>
        <v>#N/A</v>
      </c>
      <c r="AD455" s="46" t="str">
        <f t="shared" si="49"/>
        <v/>
      </c>
      <c r="AE455" s="46" t="str">
        <f t="shared" si="50"/>
        <v/>
      </c>
      <c r="AF455" s="46" t="str">
        <f t="shared" si="51"/>
        <v/>
      </c>
      <c r="AG455" s="46" t="str">
        <f>IF(G455="", "", VLOOKUP(G455,【参考】数式用!$A$4:$M$54,13,FALSE))</f>
        <v/>
      </c>
      <c r="AH455" s="46" t="str">
        <f t="shared" si="52"/>
        <v>―</v>
      </c>
    </row>
    <row r="456" spans="1:34" ht="45" customHeight="1">
      <c r="A456" s="113">
        <f t="shared" si="48"/>
        <v>442</v>
      </c>
      <c r="B456" s="114" t="str">
        <f>IF(基本情報入力シート!B491="","",基本情報入力シート!B491)</f>
        <v/>
      </c>
      <c r="C456" s="115" t="str">
        <f>IF(基本情報入力シート!L491="","",基本情報入力シート!L491)</f>
        <v/>
      </c>
      <c r="D456" s="115" t="str">
        <f>IF(基本情報入力シート!Q491="","",基本情報入力シート!Q491)</f>
        <v/>
      </c>
      <c r="E456" s="115" t="str">
        <f>IF(基本情報入力シート!V491="","",基本情報入力シート!V491)</f>
        <v/>
      </c>
      <c r="F456" s="115" t="str">
        <f>IF(基本情報入力シート!W491="","",基本情報入力シート!W491)</f>
        <v/>
      </c>
      <c r="G456" s="115" t="str">
        <f>IF(基本情報入力シート!Z491="","",基本情報入力シート!Z491)</f>
        <v/>
      </c>
      <c r="H456" s="211" t="str">
        <f>IF(基本情報入力シート!AD491="","",基本情報入力シート!AD491)</f>
        <v/>
      </c>
      <c r="I456" s="330" t="str">
        <f>IF(基本情報入力シート!AE491="","",基本情報入力シート!AE491)</f>
        <v/>
      </c>
      <c r="J456" s="427"/>
      <c r="K456" s="428"/>
      <c r="L456" s="428"/>
      <c r="M456" s="331" t="str">
        <f>IF(G456="", "", VLOOKUP(AF456,【参考】数式用!$AZ$3:$BA$6, 2, FALSE))</f>
        <v/>
      </c>
      <c r="N456" s="332" t="str">
        <f>IF(G456="","",VLOOKUP(G456,【参考】数式用!$A$4:$L$54,MATCH('別紙様式2-3（個表） '!M456,【参考】数式用!$J$3:$L$3,0)+9,FALSE))</f>
        <v/>
      </c>
      <c r="O456" s="429" t="s">
        <v>197</v>
      </c>
      <c r="P456" s="333" t="str">
        <f t="shared" si="47"/>
        <v>未入力あり</v>
      </c>
      <c r="Q456" s="253" t="str">
        <f>IFERROR(IF(P456="未入力あり","",ROUNDDOWN(ROUNDDOWN($H456*$I456,0)*VLOOKUP($G456,【参考】数式用!$A$4:$E$54,3, FALSE),0)),"")</f>
        <v/>
      </c>
      <c r="R456" s="253" t="str">
        <f>IF(AD456="×", 0,IF(P456="未入力あり","",ROUNDDOWN(ROUNDDOWN($H456*$I456,0)*VLOOKUP($G456,【参考】数式用!$A$4:$E$54,4,FALSE),0)))</f>
        <v/>
      </c>
      <c r="S456" s="334" t="str">
        <f>IF(AE456="×", 0,IF(P456="未入力あり","",ROUNDDOWN(ROUNDDOWN($H456*$I456,0)*VLOOKUP($G456,【参考】数式用!$A$4:$E$54,5, FALSE),0)))</f>
        <v/>
      </c>
      <c r="Z456" s="336" t="e">
        <f>IF(#REF!="○", F456, "")</f>
        <v>#REF!</v>
      </c>
      <c r="AA456" s="46" t="e">
        <f>VLOOKUP('別紙様式2-3（個表） '!$G456,【参考】数式用!$P$4:$Q$54,2, FALSE)</f>
        <v>#N/A</v>
      </c>
      <c r="AB456" s="46" t="e">
        <f>VLOOKUP('別紙様式2-3（個表） '!$G456,【参考】数式用!$P$4:$W$54,8, FALSE)</f>
        <v>#N/A</v>
      </c>
      <c r="AC456" s="46" t="e">
        <f>VLOOKUP('別紙様式2-3（個表） '!$G456,【参考】数式用!$P$4:$AD$54,15, FALSE)</f>
        <v>#N/A</v>
      </c>
      <c r="AD456" s="46" t="str">
        <f t="shared" si="49"/>
        <v/>
      </c>
      <c r="AE456" s="46" t="str">
        <f t="shared" si="50"/>
        <v/>
      </c>
      <c r="AF456" s="46" t="str">
        <f t="shared" si="51"/>
        <v/>
      </c>
      <c r="AG456" s="46" t="str">
        <f>IF(G456="", "", VLOOKUP(G456,【参考】数式用!$A$4:$M$54,13,FALSE))</f>
        <v/>
      </c>
      <c r="AH456" s="46" t="str">
        <f t="shared" si="52"/>
        <v>―</v>
      </c>
    </row>
    <row r="457" spans="1:34" ht="45" customHeight="1">
      <c r="A457" s="113">
        <f t="shared" si="48"/>
        <v>443</v>
      </c>
      <c r="B457" s="114" t="str">
        <f>IF(基本情報入力シート!B492="","",基本情報入力シート!B492)</f>
        <v/>
      </c>
      <c r="C457" s="115" t="str">
        <f>IF(基本情報入力シート!L492="","",基本情報入力シート!L492)</f>
        <v/>
      </c>
      <c r="D457" s="115" t="str">
        <f>IF(基本情報入力シート!Q492="","",基本情報入力シート!Q492)</f>
        <v/>
      </c>
      <c r="E457" s="115" t="str">
        <f>IF(基本情報入力シート!V492="","",基本情報入力シート!V492)</f>
        <v/>
      </c>
      <c r="F457" s="115" t="str">
        <f>IF(基本情報入力シート!W492="","",基本情報入力シート!W492)</f>
        <v/>
      </c>
      <c r="G457" s="115" t="str">
        <f>IF(基本情報入力シート!Z492="","",基本情報入力シート!Z492)</f>
        <v/>
      </c>
      <c r="H457" s="211" t="str">
        <f>IF(基本情報入力シート!AD492="","",基本情報入力シート!AD492)</f>
        <v/>
      </c>
      <c r="I457" s="330" t="str">
        <f>IF(基本情報入力シート!AE492="","",基本情報入力シート!AE492)</f>
        <v/>
      </c>
      <c r="J457" s="427"/>
      <c r="K457" s="428"/>
      <c r="L457" s="428"/>
      <c r="M457" s="331" t="str">
        <f>IF(G457="", "", VLOOKUP(AF457,【参考】数式用!$AZ$3:$BA$6, 2, FALSE))</f>
        <v/>
      </c>
      <c r="N457" s="332" t="str">
        <f>IF(G457="","",VLOOKUP(G457,【参考】数式用!$A$4:$L$54,MATCH('別紙様式2-3（個表） '!M457,【参考】数式用!$J$3:$L$3,0)+9,FALSE))</f>
        <v/>
      </c>
      <c r="O457" s="430" t="s">
        <v>197</v>
      </c>
      <c r="P457" s="333" t="str">
        <f t="shared" si="47"/>
        <v>未入力あり</v>
      </c>
      <c r="Q457" s="253" t="str">
        <f>IFERROR(IF(P457="未入力あり","",ROUNDDOWN(ROUNDDOWN($H457*$I457,0)*VLOOKUP($G457,【参考】数式用!$A$4:$E$54,3, FALSE),0)),"")</f>
        <v/>
      </c>
      <c r="R457" s="253" t="str">
        <f>IF(AD457="×", 0,IF(P457="未入力あり","",ROUNDDOWN(ROUNDDOWN($H457*$I457,0)*VLOOKUP($G457,【参考】数式用!$A$4:$E$54,4,FALSE),0)))</f>
        <v/>
      </c>
      <c r="S457" s="334" t="str">
        <f>IF(AE457="×", 0,IF(P457="未入力あり","",ROUNDDOWN(ROUNDDOWN($H457*$I457,0)*VLOOKUP($G457,【参考】数式用!$A$4:$E$54,5, FALSE),0)))</f>
        <v/>
      </c>
      <c r="Z457" s="336" t="e">
        <f>IF(#REF!="○", F457, "")</f>
        <v>#REF!</v>
      </c>
      <c r="AA457" s="46" t="e">
        <f>VLOOKUP('別紙様式2-3（個表） '!$G457,【参考】数式用!$P$4:$Q$54,2, FALSE)</f>
        <v>#N/A</v>
      </c>
      <c r="AB457" s="46" t="e">
        <f>VLOOKUP('別紙様式2-3（個表） '!$G457,【参考】数式用!$P$4:$W$54,8, FALSE)</f>
        <v>#N/A</v>
      </c>
      <c r="AC457" s="46" t="e">
        <f>VLOOKUP('別紙様式2-3（個表） '!$G457,【参考】数式用!$P$4:$AD$54,15, FALSE)</f>
        <v>#N/A</v>
      </c>
      <c r="AD457" s="46" t="str">
        <f t="shared" si="49"/>
        <v/>
      </c>
      <c r="AE457" s="46" t="str">
        <f t="shared" si="50"/>
        <v/>
      </c>
      <c r="AF457" s="46" t="str">
        <f t="shared" si="51"/>
        <v/>
      </c>
      <c r="AG457" s="46" t="str">
        <f>IF(G457="", "", VLOOKUP(G457,【参考】数式用!$A$4:$M$54,13,FALSE))</f>
        <v/>
      </c>
      <c r="AH457" s="46" t="str">
        <f t="shared" si="52"/>
        <v>―</v>
      </c>
    </row>
    <row r="458" spans="1:34" ht="45" customHeight="1">
      <c r="A458" s="113">
        <f t="shared" si="48"/>
        <v>444</v>
      </c>
      <c r="B458" s="114" t="str">
        <f>IF(基本情報入力シート!B493="","",基本情報入力シート!B493)</f>
        <v/>
      </c>
      <c r="C458" s="115" t="str">
        <f>IF(基本情報入力シート!L493="","",基本情報入力シート!L493)</f>
        <v/>
      </c>
      <c r="D458" s="115" t="str">
        <f>IF(基本情報入力シート!Q493="","",基本情報入力シート!Q493)</f>
        <v/>
      </c>
      <c r="E458" s="115" t="str">
        <f>IF(基本情報入力シート!V493="","",基本情報入力シート!V493)</f>
        <v/>
      </c>
      <c r="F458" s="115" t="str">
        <f>IF(基本情報入力シート!W493="","",基本情報入力シート!W493)</f>
        <v/>
      </c>
      <c r="G458" s="115" t="str">
        <f>IF(基本情報入力シート!Z493="","",基本情報入力シート!Z493)</f>
        <v/>
      </c>
      <c r="H458" s="211" t="str">
        <f>IF(基本情報入力シート!AD493="","",基本情報入力シート!AD493)</f>
        <v/>
      </c>
      <c r="I458" s="330" t="str">
        <f>IF(基本情報入力シート!AE493="","",基本情報入力シート!AE493)</f>
        <v/>
      </c>
      <c r="J458" s="427"/>
      <c r="K458" s="428"/>
      <c r="L458" s="428"/>
      <c r="M458" s="331" t="str">
        <f>IF(G458="", "", VLOOKUP(AF458,【参考】数式用!$AZ$3:$BA$6, 2, FALSE))</f>
        <v/>
      </c>
      <c r="N458" s="332" t="str">
        <f>IF(G458="","",VLOOKUP(G458,【参考】数式用!$A$4:$L$54,MATCH('別紙様式2-3（個表） '!M458,【参考】数式用!$J$3:$L$3,0)+9,FALSE))</f>
        <v/>
      </c>
      <c r="O458" s="430" t="s">
        <v>197</v>
      </c>
      <c r="P458" s="333" t="str">
        <f t="shared" si="47"/>
        <v>未入力あり</v>
      </c>
      <c r="Q458" s="253" t="str">
        <f>IFERROR(IF(P458="未入力あり","",ROUNDDOWN(ROUNDDOWN($H458*$I458,0)*VLOOKUP($G458,【参考】数式用!$A$4:$E$54,3, FALSE),0)),"")</f>
        <v/>
      </c>
      <c r="R458" s="253" t="str">
        <f>IF(AD458="×", 0,IF(P458="未入力あり","",ROUNDDOWN(ROUNDDOWN($H458*$I458,0)*VLOOKUP($G458,【参考】数式用!$A$4:$E$54,4,FALSE),0)))</f>
        <v/>
      </c>
      <c r="S458" s="334" t="str">
        <f>IF(AE458="×", 0,IF(P458="未入力あり","",ROUNDDOWN(ROUNDDOWN($H458*$I458,0)*VLOOKUP($G458,【参考】数式用!$A$4:$E$54,5, FALSE),0)))</f>
        <v/>
      </c>
      <c r="Z458" s="336" t="e">
        <f>IF(#REF!="○", F458, "")</f>
        <v>#REF!</v>
      </c>
      <c r="AA458" s="46" t="e">
        <f>VLOOKUP('別紙様式2-3（個表） '!$G458,【参考】数式用!$P$4:$Q$54,2, FALSE)</f>
        <v>#N/A</v>
      </c>
      <c r="AB458" s="46" t="e">
        <f>VLOOKUP('別紙様式2-3（個表） '!$G458,【参考】数式用!$P$4:$W$54,8, FALSE)</f>
        <v>#N/A</v>
      </c>
      <c r="AC458" s="46" t="e">
        <f>VLOOKUP('別紙様式2-3（個表） '!$G458,【参考】数式用!$P$4:$AD$54,15, FALSE)</f>
        <v>#N/A</v>
      </c>
      <c r="AD458" s="46" t="str">
        <f t="shared" si="49"/>
        <v/>
      </c>
      <c r="AE458" s="46" t="str">
        <f t="shared" si="50"/>
        <v/>
      </c>
      <c r="AF458" s="46" t="str">
        <f t="shared" si="51"/>
        <v/>
      </c>
      <c r="AG458" s="46" t="str">
        <f>IF(G458="", "", VLOOKUP(G458,【参考】数式用!$A$4:$M$54,13,FALSE))</f>
        <v/>
      </c>
      <c r="AH458" s="46" t="str">
        <f t="shared" si="52"/>
        <v>―</v>
      </c>
    </row>
    <row r="459" spans="1:34" ht="45" customHeight="1">
      <c r="A459" s="113">
        <f t="shared" si="48"/>
        <v>445</v>
      </c>
      <c r="B459" s="114" t="str">
        <f>IF(基本情報入力シート!B494="","",基本情報入力シート!B494)</f>
        <v/>
      </c>
      <c r="C459" s="115" t="str">
        <f>IF(基本情報入力シート!L494="","",基本情報入力シート!L494)</f>
        <v/>
      </c>
      <c r="D459" s="115" t="str">
        <f>IF(基本情報入力シート!Q494="","",基本情報入力シート!Q494)</f>
        <v/>
      </c>
      <c r="E459" s="115" t="str">
        <f>IF(基本情報入力シート!V494="","",基本情報入力シート!V494)</f>
        <v/>
      </c>
      <c r="F459" s="115" t="str">
        <f>IF(基本情報入力シート!W494="","",基本情報入力シート!W494)</f>
        <v/>
      </c>
      <c r="G459" s="115" t="str">
        <f>IF(基本情報入力シート!Z494="","",基本情報入力シート!Z494)</f>
        <v/>
      </c>
      <c r="H459" s="211" t="str">
        <f>IF(基本情報入力シート!AD494="","",基本情報入力シート!AD494)</f>
        <v/>
      </c>
      <c r="I459" s="330" t="str">
        <f>IF(基本情報入力シート!AE494="","",基本情報入力シート!AE494)</f>
        <v/>
      </c>
      <c r="J459" s="427"/>
      <c r="K459" s="428"/>
      <c r="L459" s="428"/>
      <c r="M459" s="331" t="str">
        <f>IF(G459="", "", VLOOKUP(AF459,【参考】数式用!$AZ$3:$BA$6, 2, FALSE))</f>
        <v/>
      </c>
      <c r="N459" s="332" t="str">
        <f>IF(G459="","",VLOOKUP(G459,【参考】数式用!$A$4:$L$54,MATCH('別紙様式2-3（個表） '!M459,【参考】数式用!$J$3:$L$3,0)+9,FALSE))</f>
        <v/>
      </c>
      <c r="O459" s="429" t="s">
        <v>197</v>
      </c>
      <c r="P459" s="333" t="str">
        <f t="shared" si="47"/>
        <v>未入力あり</v>
      </c>
      <c r="Q459" s="253" t="str">
        <f>IFERROR(IF(P459="未入力あり","",ROUNDDOWN(ROUNDDOWN($H459*$I459,0)*VLOOKUP($G459,【参考】数式用!$A$4:$E$54,3, FALSE),0)),"")</f>
        <v/>
      </c>
      <c r="R459" s="253" t="str">
        <f>IF(AD459="×", 0,IF(P459="未入力あり","",ROUNDDOWN(ROUNDDOWN($H459*$I459,0)*VLOOKUP($G459,【参考】数式用!$A$4:$E$54,4,FALSE),0)))</f>
        <v/>
      </c>
      <c r="S459" s="334" t="str">
        <f>IF(AE459="×", 0,IF(P459="未入力あり","",ROUNDDOWN(ROUNDDOWN($H459*$I459,0)*VLOOKUP($G459,【参考】数式用!$A$4:$E$54,5, FALSE),0)))</f>
        <v/>
      </c>
      <c r="Z459" s="336" t="e">
        <f>IF(#REF!="○", F459, "")</f>
        <v>#REF!</v>
      </c>
      <c r="AA459" s="46" t="e">
        <f>VLOOKUP('別紙様式2-3（個表） '!$G459,【参考】数式用!$P$4:$Q$54,2, FALSE)</f>
        <v>#N/A</v>
      </c>
      <c r="AB459" s="46" t="e">
        <f>VLOOKUP('別紙様式2-3（個表） '!$G459,【参考】数式用!$P$4:$W$54,8, FALSE)</f>
        <v>#N/A</v>
      </c>
      <c r="AC459" s="46" t="e">
        <f>VLOOKUP('別紙様式2-3（個表） '!$G459,【参考】数式用!$P$4:$AD$54,15, FALSE)</f>
        <v>#N/A</v>
      </c>
      <c r="AD459" s="46" t="str">
        <f t="shared" si="49"/>
        <v/>
      </c>
      <c r="AE459" s="46" t="str">
        <f t="shared" si="50"/>
        <v/>
      </c>
      <c r="AF459" s="46" t="str">
        <f t="shared" si="51"/>
        <v/>
      </c>
      <c r="AG459" s="46" t="str">
        <f>IF(G459="", "", VLOOKUP(G459,【参考】数式用!$A$4:$M$54,13,FALSE))</f>
        <v/>
      </c>
      <c r="AH459" s="46" t="str">
        <f t="shared" si="52"/>
        <v>―</v>
      </c>
    </row>
    <row r="460" spans="1:34" ht="45" customHeight="1">
      <c r="A460" s="113">
        <f t="shared" si="48"/>
        <v>446</v>
      </c>
      <c r="B460" s="114" t="str">
        <f>IF(基本情報入力シート!B495="","",基本情報入力シート!B495)</f>
        <v/>
      </c>
      <c r="C460" s="115" t="str">
        <f>IF(基本情報入力シート!L495="","",基本情報入力シート!L495)</f>
        <v/>
      </c>
      <c r="D460" s="115" t="str">
        <f>IF(基本情報入力シート!Q495="","",基本情報入力シート!Q495)</f>
        <v/>
      </c>
      <c r="E460" s="115" t="str">
        <f>IF(基本情報入力シート!V495="","",基本情報入力シート!V495)</f>
        <v/>
      </c>
      <c r="F460" s="115" t="str">
        <f>IF(基本情報入力シート!W495="","",基本情報入力シート!W495)</f>
        <v/>
      </c>
      <c r="G460" s="115" t="str">
        <f>IF(基本情報入力シート!Z495="","",基本情報入力シート!Z495)</f>
        <v/>
      </c>
      <c r="H460" s="211" t="str">
        <f>IF(基本情報入力シート!AD495="","",基本情報入力シート!AD495)</f>
        <v/>
      </c>
      <c r="I460" s="330" t="str">
        <f>IF(基本情報入力シート!AE495="","",基本情報入力シート!AE495)</f>
        <v/>
      </c>
      <c r="J460" s="427"/>
      <c r="K460" s="428"/>
      <c r="L460" s="428"/>
      <c r="M460" s="331" t="str">
        <f>IF(G460="", "", VLOOKUP(AF460,【参考】数式用!$AZ$3:$BA$6, 2, FALSE))</f>
        <v/>
      </c>
      <c r="N460" s="332" t="str">
        <f>IF(G460="","",VLOOKUP(G460,【参考】数式用!$A$4:$L$54,MATCH('別紙様式2-3（個表） '!M460,【参考】数式用!$J$3:$L$3,0)+9,FALSE))</f>
        <v/>
      </c>
      <c r="O460" s="430" t="s">
        <v>197</v>
      </c>
      <c r="P460" s="333" t="str">
        <f t="shared" si="47"/>
        <v>未入力あり</v>
      </c>
      <c r="Q460" s="253" t="str">
        <f>IFERROR(IF(P460="未入力あり","",ROUNDDOWN(ROUNDDOWN($H460*$I460,0)*VLOOKUP($G460,【参考】数式用!$A$4:$E$54,3, FALSE),0)),"")</f>
        <v/>
      </c>
      <c r="R460" s="253" t="str">
        <f>IF(AD460="×", 0,IF(P460="未入力あり","",ROUNDDOWN(ROUNDDOWN($H460*$I460,0)*VLOOKUP($G460,【参考】数式用!$A$4:$E$54,4,FALSE),0)))</f>
        <v/>
      </c>
      <c r="S460" s="334" t="str">
        <f>IF(AE460="×", 0,IF(P460="未入力あり","",ROUNDDOWN(ROUNDDOWN($H460*$I460,0)*VLOOKUP($G460,【参考】数式用!$A$4:$E$54,5, FALSE),0)))</f>
        <v/>
      </c>
      <c r="Z460" s="336" t="e">
        <f>IF(#REF!="○", F460, "")</f>
        <v>#REF!</v>
      </c>
      <c r="AA460" s="46" t="e">
        <f>VLOOKUP('別紙様式2-3（個表） '!$G460,【参考】数式用!$P$4:$Q$54,2, FALSE)</f>
        <v>#N/A</v>
      </c>
      <c r="AB460" s="46" t="e">
        <f>VLOOKUP('別紙様式2-3（個表） '!$G460,【参考】数式用!$P$4:$W$54,8, FALSE)</f>
        <v>#N/A</v>
      </c>
      <c r="AC460" s="46" t="e">
        <f>VLOOKUP('別紙様式2-3（個表） '!$G460,【参考】数式用!$P$4:$AD$54,15, FALSE)</f>
        <v>#N/A</v>
      </c>
      <c r="AD460" s="46" t="str">
        <f t="shared" si="49"/>
        <v/>
      </c>
      <c r="AE460" s="46" t="str">
        <f t="shared" si="50"/>
        <v/>
      </c>
      <c r="AF460" s="46" t="str">
        <f t="shared" si="51"/>
        <v/>
      </c>
      <c r="AG460" s="46" t="str">
        <f>IF(G460="", "", VLOOKUP(G460,【参考】数式用!$A$4:$M$54,13,FALSE))</f>
        <v/>
      </c>
      <c r="AH460" s="46" t="str">
        <f t="shared" si="52"/>
        <v>―</v>
      </c>
    </row>
    <row r="461" spans="1:34" ht="45" customHeight="1">
      <c r="A461" s="113">
        <f t="shared" si="48"/>
        <v>447</v>
      </c>
      <c r="B461" s="114" t="str">
        <f>IF(基本情報入力シート!B496="","",基本情報入力シート!B496)</f>
        <v/>
      </c>
      <c r="C461" s="115" t="str">
        <f>IF(基本情報入力シート!L496="","",基本情報入力シート!L496)</f>
        <v/>
      </c>
      <c r="D461" s="115" t="str">
        <f>IF(基本情報入力シート!Q496="","",基本情報入力シート!Q496)</f>
        <v/>
      </c>
      <c r="E461" s="115" t="str">
        <f>IF(基本情報入力シート!V496="","",基本情報入力シート!V496)</f>
        <v/>
      </c>
      <c r="F461" s="115" t="str">
        <f>IF(基本情報入力シート!W496="","",基本情報入力シート!W496)</f>
        <v/>
      </c>
      <c r="G461" s="115" t="str">
        <f>IF(基本情報入力シート!Z496="","",基本情報入力シート!Z496)</f>
        <v/>
      </c>
      <c r="H461" s="211" t="str">
        <f>IF(基本情報入力シート!AD496="","",基本情報入力シート!AD496)</f>
        <v/>
      </c>
      <c r="I461" s="330" t="str">
        <f>IF(基本情報入力シート!AE496="","",基本情報入力シート!AE496)</f>
        <v/>
      </c>
      <c r="J461" s="427"/>
      <c r="K461" s="428"/>
      <c r="L461" s="428"/>
      <c r="M461" s="331" t="str">
        <f>IF(G461="", "", VLOOKUP(AF461,【参考】数式用!$AZ$3:$BA$6, 2, FALSE))</f>
        <v/>
      </c>
      <c r="N461" s="332" t="str">
        <f>IF(G461="","",VLOOKUP(G461,【参考】数式用!$A$4:$L$54,MATCH('別紙様式2-3（個表） '!M461,【参考】数式用!$J$3:$L$3,0)+9,FALSE))</f>
        <v/>
      </c>
      <c r="O461" s="430" t="s">
        <v>197</v>
      </c>
      <c r="P461" s="333" t="str">
        <f t="shared" si="47"/>
        <v>未入力あり</v>
      </c>
      <c r="Q461" s="253" t="str">
        <f>IFERROR(IF(P461="未入力あり","",ROUNDDOWN(ROUNDDOWN($H461*$I461,0)*VLOOKUP($G461,【参考】数式用!$A$4:$E$54,3, FALSE),0)),"")</f>
        <v/>
      </c>
      <c r="R461" s="253" t="str">
        <f>IF(AD461="×", 0,IF(P461="未入力あり","",ROUNDDOWN(ROUNDDOWN($H461*$I461,0)*VLOOKUP($G461,【参考】数式用!$A$4:$E$54,4,FALSE),0)))</f>
        <v/>
      </c>
      <c r="S461" s="334" t="str">
        <f>IF(AE461="×", 0,IF(P461="未入力あり","",ROUNDDOWN(ROUNDDOWN($H461*$I461,0)*VLOOKUP($G461,【参考】数式用!$A$4:$E$54,5, FALSE),0)))</f>
        <v/>
      </c>
      <c r="Z461" s="336" t="e">
        <f>IF(#REF!="○", F461, "")</f>
        <v>#REF!</v>
      </c>
      <c r="AA461" s="46" t="e">
        <f>VLOOKUP('別紙様式2-3（個表） '!$G461,【参考】数式用!$P$4:$Q$54,2, FALSE)</f>
        <v>#N/A</v>
      </c>
      <c r="AB461" s="46" t="e">
        <f>VLOOKUP('別紙様式2-3（個表） '!$G461,【参考】数式用!$P$4:$W$54,8, FALSE)</f>
        <v>#N/A</v>
      </c>
      <c r="AC461" s="46" t="e">
        <f>VLOOKUP('別紙様式2-3（個表） '!$G461,【参考】数式用!$P$4:$AD$54,15, FALSE)</f>
        <v>#N/A</v>
      </c>
      <c r="AD461" s="46" t="str">
        <f t="shared" si="49"/>
        <v/>
      </c>
      <c r="AE461" s="46" t="str">
        <f t="shared" si="50"/>
        <v/>
      </c>
      <c r="AF461" s="46" t="str">
        <f t="shared" si="51"/>
        <v/>
      </c>
      <c r="AG461" s="46" t="str">
        <f>IF(G461="", "", VLOOKUP(G461,【参考】数式用!$A$4:$M$54,13,FALSE))</f>
        <v/>
      </c>
      <c r="AH461" s="46" t="str">
        <f t="shared" si="52"/>
        <v>―</v>
      </c>
    </row>
    <row r="462" spans="1:34" ht="45" customHeight="1">
      <c r="A462" s="113">
        <f t="shared" si="48"/>
        <v>448</v>
      </c>
      <c r="B462" s="114" t="str">
        <f>IF(基本情報入力シート!B497="","",基本情報入力シート!B497)</f>
        <v/>
      </c>
      <c r="C462" s="115" t="str">
        <f>IF(基本情報入力シート!L497="","",基本情報入力シート!L497)</f>
        <v/>
      </c>
      <c r="D462" s="115" t="str">
        <f>IF(基本情報入力シート!Q497="","",基本情報入力シート!Q497)</f>
        <v/>
      </c>
      <c r="E462" s="115" t="str">
        <f>IF(基本情報入力シート!V497="","",基本情報入力シート!V497)</f>
        <v/>
      </c>
      <c r="F462" s="115" t="str">
        <f>IF(基本情報入力シート!W497="","",基本情報入力シート!W497)</f>
        <v/>
      </c>
      <c r="G462" s="115" t="str">
        <f>IF(基本情報入力シート!Z497="","",基本情報入力シート!Z497)</f>
        <v/>
      </c>
      <c r="H462" s="211" t="str">
        <f>IF(基本情報入力シート!AD497="","",基本情報入力シート!AD497)</f>
        <v/>
      </c>
      <c r="I462" s="330" t="str">
        <f>IF(基本情報入力シート!AE497="","",基本情報入力シート!AE497)</f>
        <v/>
      </c>
      <c r="J462" s="427"/>
      <c r="K462" s="428"/>
      <c r="L462" s="426"/>
      <c r="M462" s="331" t="str">
        <f>IF(G462="", "", VLOOKUP(AF462,【参考】数式用!$AZ$3:$BA$6, 2, FALSE))</f>
        <v/>
      </c>
      <c r="N462" s="332" t="str">
        <f>IF(G462="","",VLOOKUP(G462,【参考】数式用!$A$4:$L$54,MATCH('別紙様式2-3（個表） '!M462,【参考】数式用!$J$3:$L$3,0)+9,FALSE))</f>
        <v/>
      </c>
      <c r="O462" s="429" t="s">
        <v>197</v>
      </c>
      <c r="P462" s="333" t="str">
        <f t="shared" si="47"/>
        <v>未入力あり</v>
      </c>
      <c r="Q462" s="253" t="str">
        <f>IFERROR(IF(P462="未入力あり","",ROUNDDOWN(ROUNDDOWN($H462*$I462,0)*VLOOKUP($G462,【参考】数式用!$A$4:$E$54,3, FALSE),0)),"")</f>
        <v/>
      </c>
      <c r="R462" s="253" t="str">
        <f>IF(AD462="×", 0,IF(P462="未入力あり","",ROUNDDOWN(ROUNDDOWN($H462*$I462,0)*VLOOKUP($G462,【参考】数式用!$A$4:$E$54,4,FALSE),0)))</f>
        <v/>
      </c>
      <c r="S462" s="334" t="str">
        <f>IF(AE462="×", 0,IF(P462="未入力あり","",ROUNDDOWN(ROUNDDOWN($H462*$I462,0)*VLOOKUP($G462,【参考】数式用!$A$4:$E$54,5, FALSE),0)))</f>
        <v/>
      </c>
      <c r="Z462" s="336" t="e">
        <f>IF(#REF!="○", F462, "")</f>
        <v>#REF!</v>
      </c>
      <c r="AA462" s="46" t="e">
        <f>VLOOKUP('別紙様式2-3（個表） '!$G462,【参考】数式用!$P$4:$Q$54,2, FALSE)</f>
        <v>#N/A</v>
      </c>
      <c r="AB462" s="46" t="e">
        <f>VLOOKUP('別紙様式2-3（個表） '!$G462,【参考】数式用!$P$4:$W$54,8, FALSE)</f>
        <v>#N/A</v>
      </c>
      <c r="AC462" s="46" t="e">
        <f>VLOOKUP('別紙様式2-3（個表） '!$G462,【参考】数式用!$P$4:$AD$54,15, FALSE)</f>
        <v>#N/A</v>
      </c>
      <c r="AD462" s="46" t="str">
        <f t="shared" si="49"/>
        <v/>
      </c>
      <c r="AE462" s="46" t="str">
        <f t="shared" si="50"/>
        <v/>
      </c>
      <c r="AF462" s="46" t="str">
        <f t="shared" si="51"/>
        <v/>
      </c>
      <c r="AG462" s="46" t="str">
        <f>IF(G462="", "", VLOOKUP(G462,【参考】数式用!$A$4:$M$54,13,FALSE))</f>
        <v/>
      </c>
      <c r="AH462" s="46" t="str">
        <f t="shared" si="52"/>
        <v>―</v>
      </c>
    </row>
    <row r="463" spans="1:34" ht="45" customHeight="1">
      <c r="A463" s="113">
        <f t="shared" si="48"/>
        <v>449</v>
      </c>
      <c r="B463" s="114" t="str">
        <f>IF(基本情報入力シート!B498="","",基本情報入力シート!B498)</f>
        <v/>
      </c>
      <c r="C463" s="115" t="str">
        <f>IF(基本情報入力シート!L498="","",基本情報入力シート!L498)</f>
        <v/>
      </c>
      <c r="D463" s="115" t="str">
        <f>IF(基本情報入力シート!Q498="","",基本情報入力シート!Q498)</f>
        <v/>
      </c>
      <c r="E463" s="115" t="str">
        <f>IF(基本情報入力シート!V498="","",基本情報入力シート!V498)</f>
        <v/>
      </c>
      <c r="F463" s="115" t="str">
        <f>IF(基本情報入力シート!W498="","",基本情報入力シート!W498)</f>
        <v/>
      </c>
      <c r="G463" s="115" t="str">
        <f>IF(基本情報入力シート!Z498="","",基本情報入力シート!Z498)</f>
        <v/>
      </c>
      <c r="H463" s="211" t="str">
        <f>IF(基本情報入力シート!AD498="","",基本情報入力シート!AD498)</f>
        <v/>
      </c>
      <c r="I463" s="330" t="str">
        <f>IF(基本情報入力シート!AE498="","",基本情報入力シート!AE498)</f>
        <v/>
      </c>
      <c r="J463" s="427"/>
      <c r="K463" s="428"/>
      <c r="L463" s="426"/>
      <c r="M463" s="331" t="str">
        <f>IF(G463="", "", VLOOKUP(AF463,【参考】数式用!$AZ$3:$BA$6, 2, FALSE))</f>
        <v/>
      </c>
      <c r="N463" s="332" t="str">
        <f>IF(G463="","",VLOOKUP(G463,【参考】数式用!$A$4:$L$54,MATCH('別紙様式2-3（個表） '!M463,【参考】数式用!$J$3:$L$3,0)+9,FALSE))</f>
        <v/>
      </c>
      <c r="O463" s="430" t="s">
        <v>197</v>
      </c>
      <c r="P463" s="333" t="str">
        <f t="shared" si="47"/>
        <v>未入力あり</v>
      </c>
      <c r="Q463" s="253" t="str">
        <f>IFERROR(IF(P463="未入力あり","",ROUNDDOWN(ROUNDDOWN($H463*$I463,0)*VLOOKUP($G463,【参考】数式用!$A$4:$E$54,3, FALSE),0)),"")</f>
        <v/>
      </c>
      <c r="R463" s="253" t="str">
        <f>IF(AD463="×", 0,IF(P463="未入力あり","",ROUNDDOWN(ROUNDDOWN($H463*$I463,0)*VLOOKUP($G463,【参考】数式用!$A$4:$E$54,4,FALSE),0)))</f>
        <v/>
      </c>
      <c r="S463" s="334" t="str">
        <f>IF(AE463="×", 0,IF(P463="未入力あり","",ROUNDDOWN(ROUNDDOWN($H463*$I463,0)*VLOOKUP($G463,【参考】数式用!$A$4:$E$54,5, FALSE),0)))</f>
        <v/>
      </c>
      <c r="Z463" s="336" t="e">
        <f>IF(#REF!="○", F463, "")</f>
        <v>#REF!</v>
      </c>
      <c r="AA463" s="46" t="e">
        <f>VLOOKUP('別紙様式2-3（個表） '!$G463,【参考】数式用!$P$4:$Q$54,2, FALSE)</f>
        <v>#N/A</v>
      </c>
      <c r="AB463" s="46" t="e">
        <f>VLOOKUP('別紙様式2-3（個表） '!$G463,【参考】数式用!$P$4:$W$54,8, FALSE)</f>
        <v>#N/A</v>
      </c>
      <c r="AC463" s="46" t="e">
        <f>VLOOKUP('別紙様式2-3（個表） '!$G463,【参考】数式用!$P$4:$AD$54,15, FALSE)</f>
        <v>#N/A</v>
      </c>
      <c r="AD463" s="46" t="str">
        <f t="shared" si="49"/>
        <v/>
      </c>
      <c r="AE463" s="46" t="str">
        <f t="shared" si="50"/>
        <v/>
      </c>
      <c r="AF463" s="46" t="str">
        <f t="shared" si="51"/>
        <v/>
      </c>
      <c r="AG463" s="46" t="str">
        <f>IF(G463="", "", VLOOKUP(G463,【参考】数式用!$A$4:$M$54,13,FALSE))</f>
        <v/>
      </c>
      <c r="AH463" s="46" t="str">
        <f t="shared" si="52"/>
        <v>―</v>
      </c>
    </row>
    <row r="464" spans="1:34" ht="45" customHeight="1">
      <c r="A464" s="113">
        <f t="shared" si="48"/>
        <v>450</v>
      </c>
      <c r="B464" s="114" t="str">
        <f>IF(基本情報入力シート!B499="","",基本情報入力シート!B499)</f>
        <v/>
      </c>
      <c r="C464" s="115" t="str">
        <f>IF(基本情報入力シート!L499="","",基本情報入力シート!L499)</f>
        <v/>
      </c>
      <c r="D464" s="115" t="str">
        <f>IF(基本情報入力シート!Q499="","",基本情報入力シート!Q499)</f>
        <v/>
      </c>
      <c r="E464" s="115" t="str">
        <f>IF(基本情報入力シート!V499="","",基本情報入力シート!V499)</f>
        <v/>
      </c>
      <c r="F464" s="115" t="str">
        <f>IF(基本情報入力シート!W499="","",基本情報入力シート!W499)</f>
        <v/>
      </c>
      <c r="G464" s="115" t="str">
        <f>IF(基本情報入力シート!Z499="","",基本情報入力シート!Z499)</f>
        <v/>
      </c>
      <c r="H464" s="211" t="str">
        <f>IF(基本情報入力シート!AD499="","",基本情報入力シート!AD499)</f>
        <v/>
      </c>
      <c r="I464" s="330" t="str">
        <f>IF(基本情報入力シート!AE499="","",基本情報入力シート!AE499)</f>
        <v/>
      </c>
      <c r="J464" s="427"/>
      <c r="K464" s="428"/>
      <c r="L464" s="426"/>
      <c r="M464" s="331" t="str">
        <f>IF(G464="", "", VLOOKUP(AF464,【参考】数式用!$AZ$3:$BA$6, 2, FALSE))</f>
        <v/>
      </c>
      <c r="N464" s="332" t="str">
        <f>IF(G464="","",VLOOKUP(G464,【参考】数式用!$A$4:$L$54,MATCH('別紙様式2-3（個表） '!M464,【参考】数式用!$J$3:$L$3,0)+9,FALSE))</f>
        <v/>
      </c>
      <c r="O464" s="429" t="s">
        <v>197</v>
      </c>
      <c r="P464" s="333" t="str">
        <f t="shared" ref="P464:P527" si="53">IFERROR(ROUNDDOWN(ROUNDDOWN($H464*$I464,0)*$N464,0),"未入力あり")</f>
        <v>未入力あり</v>
      </c>
      <c r="Q464" s="253" t="str">
        <f>IFERROR(IF(P464="未入力あり","",ROUNDDOWN(ROUNDDOWN($H464*$I464,0)*VLOOKUP($G464,【参考】数式用!$A$4:$E$54,3, FALSE),0)),"")</f>
        <v/>
      </c>
      <c r="R464" s="253" t="str">
        <f>IF(AD464="×", 0,IF(P464="未入力あり","",ROUNDDOWN(ROUNDDOWN($H464*$I464,0)*VLOOKUP($G464,【参考】数式用!$A$4:$E$54,4,FALSE),0)))</f>
        <v/>
      </c>
      <c r="S464" s="334" t="str">
        <f>IF(AE464="×", 0,IF(P464="未入力あり","",ROUNDDOWN(ROUNDDOWN($H464*$I464,0)*VLOOKUP($G464,【参考】数式用!$A$4:$E$54,5, FALSE),0)))</f>
        <v/>
      </c>
      <c r="Z464" s="336" t="e">
        <f>IF(#REF!="○", F464, "")</f>
        <v>#REF!</v>
      </c>
      <c r="AA464" s="46" t="e">
        <f>VLOOKUP('別紙様式2-3（個表） '!$G464,【参考】数式用!$P$4:$Q$54,2, FALSE)</f>
        <v>#N/A</v>
      </c>
      <c r="AB464" s="46" t="e">
        <f>VLOOKUP('別紙様式2-3（個表） '!$G464,【参考】数式用!$P$4:$W$54,8, FALSE)</f>
        <v>#N/A</v>
      </c>
      <c r="AC464" s="46" t="e">
        <f>VLOOKUP('別紙様式2-3（個表） '!$G464,【参考】数式用!$P$4:$AD$54,15, FALSE)</f>
        <v>#N/A</v>
      </c>
      <c r="AD464" s="46" t="str">
        <f t="shared" si="49"/>
        <v/>
      </c>
      <c r="AE464" s="46" t="str">
        <f t="shared" si="50"/>
        <v/>
      </c>
      <c r="AF464" s="46" t="str">
        <f t="shared" si="51"/>
        <v/>
      </c>
      <c r="AG464" s="46" t="str">
        <f>IF(G464="", "", VLOOKUP(G464,【参考】数式用!$A$4:$M$54,13,FALSE))</f>
        <v/>
      </c>
      <c r="AH464" s="46" t="str">
        <f t="shared" si="52"/>
        <v>―</v>
      </c>
    </row>
    <row r="465" spans="1:34" ht="45" customHeight="1">
      <c r="A465" s="113">
        <f t="shared" si="48"/>
        <v>451</v>
      </c>
      <c r="B465" s="114" t="str">
        <f>IF(基本情報入力シート!B500="","",基本情報入力シート!B500)</f>
        <v/>
      </c>
      <c r="C465" s="115" t="str">
        <f>IF(基本情報入力シート!L500="","",基本情報入力シート!L500)</f>
        <v/>
      </c>
      <c r="D465" s="115" t="str">
        <f>IF(基本情報入力シート!Q500="","",基本情報入力シート!Q500)</f>
        <v/>
      </c>
      <c r="E465" s="115" t="str">
        <f>IF(基本情報入力シート!V500="","",基本情報入力シート!V500)</f>
        <v/>
      </c>
      <c r="F465" s="115" t="str">
        <f>IF(基本情報入力シート!W500="","",基本情報入力シート!W500)</f>
        <v/>
      </c>
      <c r="G465" s="115" t="str">
        <f>IF(基本情報入力シート!Z500="","",基本情報入力シート!Z500)</f>
        <v/>
      </c>
      <c r="H465" s="211" t="str">
        <f>IF(基本情報入力シート!AD500="","",基本情報入力シート!AD500)</f>
        <v/>
      </c>
      <c r="I465" s="330" t="str">
        <f>IF(基本情報入力シート!AE500="","",基本情報入力シート!AE500)</f>
        <v/>
      </c>
      <c r="J465" s="427"/>
      <c r="K465" s="428"/>
      <c r="L465" s="426"/>
      <c r="M465" s="331" t="str">
        <f>IF(G465="", "", VLOOKUP(AF465,【参考】数式用!$AZ$3:$BA$6, 2, FALSE))</f>
        <v/>
      </c>
      <c r="N465" s="332" t="str">
        <f>IF(G465="","",VLOOKUP(G465,【参考】数式用!$A$4:$L$54,MATCH('別紙様式2-3（個表） '!M465,【参考】数式用!$J$3:$L$3,0)+9,FALSE))</f>
        <v/>
      </c>
      <c r="O465" s="430" t="s">
        <v>197</v>
      </c>
      <c r="P465" s="333" t="str">
        <f t="shared" si="53"/>
        <v>未入力あり</v>
      </c>
      <c r="Q465" s="253" t="str">
        <f>IFERROR(IF(P465="未入力あり","",ROUNDDOWN(ROUNDDOWN($H465*$I465,0)*VLOOKUP($G465,【参考】数式用!$A$4:$E$54,3, FALSE),0)),"")</f>
        <v/>
      </c>
      <c r="R465" s="253" t="str">
        <f>IF(AD465="×", 0,IF(P465="未入力あり","",ROUNDDOWN(ROUNDDOWN($H465*$I465,0)*VLOOKUP($G465,【参考】数式用!$A$4:$E$54,4,FALSE),0)))</f>
        <v/>
      </c>
      <c r="S465" s="334" t="str">
        <f>IF(AE465="×", 0,IF(P465="未入力あり","",ROUNDDOWN(ROUNDDOWN($H465*$I465,0)*VLOOKUP($G465,【参考】数式用!$A$4:$E$54,5, FALSE),0)))</f>
        <v/>
      </c>
      <c r="Z465" s="336" t="e">
        <f>IF(#REF!="○", F465, "")</f>
        <v>#REF!</v>
      </c>
      <c r="AA465" s="46" t="e">
        <f>VLOOKUP('別紙様式2-3（個表） '!$G465,【参考】数式用!$P$4:$Q$54,2, FALSE)</f>
        <v>#N/A</v>
      </c>
      <c r="AB465" s="46" t="e">
        <f>VLOOKUP('別紙様式2-3（個表） '!$G465,【参考】数式用!$P$4:$W$54,8, FALSE)</f>
        <v>#N/A</v>
      </c>
      <c r="AC465" s="46" t="e">
        <f>VLOOKUP('別紙様式2-3（個表） '!$G465,【参考】数式用!$P$4:$AD$54,15, FALSE)</f>
        <v>#N/A</v>
      </c>
      <c r="AD465" s="46" t="str">
        <f t="shared" si="49"/>
        <v/>
      </c>
      <c r="AE465" s="46" t="str">
        <f t="shared" si="50"/>
        <v/>
      </c>
      <c r="AF465" s="46" t="str">
        <f t="shared" si="51"/>
        <v/>
      </c>
      <c r="AG465" s="46" t="str">
        <f>IF(G465="", "", VLOOKUP(G465,【参考】数式用!$A$4:$M$54,13,FALSE))</f>
        <v/>
      </c>
      <c r="AH465" s="46" t="str">
        <f t="shared" si="52"/>
        <v>―</v>
      </c>
    </row>
    <row r="466" spans="1:34" ht="45" customHeight="1">
      <c r="A466" s="113">
        <f t="shared" si="48"/>
        <v>452</v>
      </c>
      <c r="B466" s="114" t="str">
        <f>IF(基本情報入力シート!B501="","",基本情報入力シート!B501)</f>
        <v/>
      </c>
      <c r="C466" s="115" t="str">
        <f>IF(基本情報入力シート!L501="","",基本情報入力シート!L501)</f>
        <v/>
      </c>
      <c r="D466" s="115" t="str">
        <f>IF(基本情報入力シート!Q501="","",基本情報入力シート!Q501)</f>
        <v/>
      </c>
      <c r="E466" s="115" t="str">
        <f>IF(基本情報入力シート!V501="","",基本情報入力シート!V501)</f>
        <v/>
      </c>
      <c r="F466" s="115" t="str">
        <f>IF(基本情報入力シート!W501="","",基本情報入力シート!W501)</f>
        <v/>
      </c>
      <c r="G466" s="115" t="str">
        <f>IF(基本情報入力シート!Z501="","",基本情報入力シート!Z501)</f>
        <v/>
      </c>
      <c r="H466" s="211" t="str">
        <f>IF(基本情報入力シート!AD501="","",基本情報入力シート!AD501)</f>
        <v/>
      </c>
      <c r="I466" s="330" t="str">
        <f>IF(基本情報入力シート!AE501="","",基本情報入力シート!AE501)</f>
        <v/>
      </c>
      <c r="J466" s="427"/>
      <c r="K466" s="428"/>
      <c r="L466" s="426"/>
      <c r="M466" s="331" t="str">
        <f>IF(G466="", "", VLOOKUP(AF466,【参考】数式用!$AZ$3:$BA$6, 2, FALSE))</f>
        <v/>
      </c>
      <c r="N466" s="332" t="str">
        <f>IF(G466="","",VLOOKUP(G466,【参考】数式用!$A$4:$L$54,MATCH('別紙様式2-3（個表） '!M466,【参考】数式用!$J$3:$L$3,0)+9,FALSE))</f>
        <v/>
      </c>
      <c r="O466" s="430" t="s">
        <v>197</v>
      </c>
      <c r="P466" s="333" t="str">
        <f t="shared" si="53"/>
        <v>未入力あり</v>
      </c>
      <c r="Q466" s="253" t="str">
        <f>IFERROR(IF(P466="未入力あり","",ROUNDDOWN(ROUNDDOWN($H466*$I466,0)*VLOOKUP($G466,【参考】数式用!$A$4:$E$54,3, FALSE),0)),"")</f>
        <v/>
      </c>
      <c r="R466" s="253" t="str">
        <f>IF(AD466="×", 0,IF(P466="未入力あり","",ROUNDDOWN(ROUNDDOWN($H466*$I466,0)*VLOOKUP($G466,【参考】数式用!$A$4:$E$54,4,FALSE),0)))</f>
        <v/>
      </c>
      <c r="S466" s="334" t="str">
        <f>IF(AE466="×", 0,IF(P466="未入力あり","",ROUNDDOWN(ROUNDDOWN($H466*$I466,0)*VLOOKUP($G466,【参考】数式用!$A$4:$E$54,5, FALSE),0)))</f>
        <v/>
      </c>
      <c r="Z466" s="336" t="e">
        <f>IF(#REF!="○", F466, "")</f>
        <v>#REF!</v>
      </c>
      <c r="AA466" s="46" t="e">
        <f>VLOOKUP('別紙様式2-3（個表） '!$G466,【参考】数式用!$P$4:$Q$54,2, FALSE)</f>
        <v>#N/A</v>
      </c>
      <c r="AB466" s="46" t="e">
        <f>VLOOKUP('別紙様式2-3（個表） '!$G466,【参考】数式用!$P$4:$W$54,8, FALSE)</f>
        <v>#N/A</v>
      </c>
      <c r="AC466" s="46" t="e">
        <f>VLOOKUP('別紙様式2-3（個表） '!$G466,【参考】数式用!$P$4:$AD$54,15, FALSE)</f>
        <v>#N/A</v>
      </c>
      <c r="AD466" s="46" t="str">
        <f t="shared" si="49"/>
        <v/>
      </c>
      <c r="AE466" s="46" t="str">
        <f t="shared" si="50"/>
        <v/>
      </c>
      <c r="AF466" s="46" t="str">
        <f t="shared" si="51"/>
        <v/>
      </c>
      <c r="AG466" s="46" t="str">
        <f>IF(G466="", "", VLOOKUP(G466,【参考】数式用!$A$4:$M$54,13,FALSE))</f>
        <v/>
      </c>
      <c r="AH466" s="46" t="str">
        <f t="shared" si="52"/>
        <v>―</v>
      </c>
    </row>
    <row r="467" spans="1:34" ht="45" customHeight="1">
      <c r="A467" s="113">
        <f t="shared" si="48"/>
        <v>453</v>
      </c>
      <c r="B467" s="114" t="str">
        <f>IF(基本情報入力シート!B502="","",基本情報入力シート!B502)</f>
        <v/>
      </c>
      <c r="C467" s="115" t="str">
        <f>IF(基本情報入力シート!L502="","",基本情報入力シート!L502)</f>
        <v/>
      </c>
      <c r="D467" s="115" t="str">
        <f>IF(基本情報入力シート!Q502="","",基本情報入力シート!Q502)</f>
        <v/>
      </c>
      <c r="E467" s="115" t="str">
        <f>IF(基本情報入力シート!V502="","",基本情報入力シート!V502)</f>
        <v/>
      </c>
      <c r="F467" s="115" t="str">
        <f>IF(基本情報入力シート!W502="","",基本情報入力シート!W502)</f>
        <v/>
      </c>
      <c r="G467" s="115" t="str">
        <f>IF(基本情報入力シート!Z502="","",基本情報入力シート!Z502)</f>
        <v/>
      </c>
      <c r="H467" s="211" t="str">
        <f>IF(基本情報入力シート!AD502="","",基本情報入力シート!AD502)</f>
        <v/>
      </c>
      <c r="I467" s="330" t="str">
        <f>IF(基本情報入力シート!AE502="","",基本情報入力シート!AE502)</f>
        <v/>
      </c>
      <c r="J467" s="427"/>
      <c r="K467" s="428"/>
      <c r="L467" s="426"/>
      <c r="M467" s="331" t="str">
        <f>IF(G467="", "", VLOOKUP(AF467,【参考】数式用!$AZ$3:$BA$6, 2, FALSE))</f>
        <v/>
      </c>
      <c r="N467" s="332" t="str">
        <f>IF(G467="","",VLOOKUP(G467,【参考】数式用!$A$4:$L$54,MATCH('別紙様式2-3（個表） '!M467,【参考】数式用!$J$3:$L$3,0)+9,FALSE))</f>
        <v/>
      </c>
      <c r="O467" s="429" t="s">
        <v>197</v>
      </c>
      <c r="P467" s="333" t="str">
        <f t="shared" si="53"/>
        <v>未入力あり</v>
      </c>
      <c r="Q467" s="253" t="str">
        <f>IFERROR(IF(P467="未入力あり","",ROUNDDOWN(ROUNDDOWN($H467*$I467,0)*VLOOKUP($G467,【参考】数式用!$A$4:$E$54,3, FALSE),0)),"")</f>
        <v/>
      </c>
      <c r="R467" s="253" t="str">
        <f>IF(AD467="×", 0,IF(P467="未入力あり","",ROUNDDOWN(ROUNDDOWN($H467*$I467,0)*VLOOKUP($G467,【参考】数式用!$A$4:$E$54,4,FALSE),0)))</f>
        <v/>
      </c>
      <c r="S467" s="334" t="str">
        <f>IF(AE467="×", 0,IF(P467="未入力あり","",ROUNDDOWN(ROUNDDOWN($H467*$I467,0)*VLOOKUP($G467,【参考】数式用!$A$4:$E$54,5, FALSE),0)))</f>
        <v/>
      </c>
      <c r="Z467" s="336" t="e">
        <f>IF(#REF!="○", F467, "")</f>
        <v>#REF!</v>
      </c>
      <c r="AA467" s="46" t="e">
        <f>VLOOKUP('別紙様式2-3（個表） '!$G467,【参考】数式用!$P$4:$Q$54,2, FALSE)</f>
        <v>#N/A</v>
      </c>
      <c r="AB467" s="46" t="e">
        <f>VLOOKUP('別紙様式2-3（個表） '!$G467,【参考】数式用!$P$4:$W$54,8, FALSE)</f>
        <v>#N/A</v>
      </c>
      <c r="AC467" s="46" t="e">
        <f>VLOOKUP('別紙様式2-3（個表） '!$G467,【参考】数式用!$P$4:$AD$54,15, FALSE)</f>
        <v>#N/A</v>
      </c>
      <c r="AD467" s="46" t="str">
        <f t="shared" si="49"/>
        <v/>
      </c>
      <c r="AE467" s="46" t="str">
        <f t="shared" si="50"/>
        <v/>
      </c>
      <c r="AF467" s="46" t="str">
        <f t="shared" si="51"/>
        <v/>
      </c>
      <c r="AG467" s="46" t="str">
        <f>IF(G467="", "", VLOOKUP(G467,【参考】数式用!$A$4:$M$54,13,FALSE))</f>
        <v/>
      </c>
      <c r="AH467" s="46" t="str">
        <f t="shared" si="52"/>
        <v>―</v>
      </c>
    </row>
    <row r="468" spans="1:34" ht="45" customHeight="1">
      <c r="A468" s="113">
        <f t="shared" si="48"/>
        <v>454</v>
      </c>
      <c r="B468" s="114" t="str">
        <f>IF(基本情報入力シート!B503="","",基本情報入力シート!B503)</f>
        <v/>
      </c>
      <c r="C468" s="115" t="str">
        <f>IF(基本情報入力シート!L503="","",基本情報入力シート!L503)</f>
        <v/>
      </c>
      <c r="D468" s="115" t="str">
        <f>IF(基本情報入力シート!Q503="","",基本情報入力シート!Q503)</f>
        <v/>
      </c>
      <c r="E468" s="115" t="str">
        <f>IF(基本情報入力シート!V503="","",基本情報入力シート!V503)</f>
        <v/>
      </c>
      <c r="F468" s="115" t="str">
        <f>IF(基本情報入力シート!W503="","",基本情報入力シート!W503)</f>
        <v/>
      </c>
      <c r="G468" s="115" t="str">
        <f>IF(基本情報入力シート!Z503="","",基本情報入力シート!Z503)</f>
        <v/>
      </c>
      <c r="H468" s="211" t="str">
        <f>IF(基本情報入力シート!AD503="","",基本情報入力シート!AD503)</f>
        <v/>
      </c>
      <c r="I468" s="330" t="str">
        <f>IF(基本情報入力シート!AE503="","",基本情報入力シート!AE503)</f>
        <v/>
      </c>
      <c r="J468" s="427"/>
      <c r="K468" s="428"/>
      <c r="L468" s="426"/>
      <c r="M468" s="331" t="str">
        <f>IF(G468="", "", VLOOKUP(AF468,【参考】数式用!$AZ$3:$BA$6, 2, FALSE))</f>
        <v/>
      </c>
      <c r="N468" s="332" t="str">
        <f>IF(G468="","",VLOOKUP(G468,【参考】数式用!$A$4:$L$54,MATCH('別紙様式2-3（個表） '!M468,【参考】数式用!$J$3:$L$3,0)+9,FALSE))</f>
        <v/>
      </c>
      <c r="O468" s="430" t="s">
        <v>197</v>
      </c>
      <c r="P468" s="333" t="str">
        <f t="shared" si="53"/>
        <v>未入力あり</v>
      </c>
      <c r="Q468" s="253" t="str">
        <f>IFERROR(IF(P468="未入力あり","",ROUNDDOWN(ROUNDDOWN($H468*$I468,0)*VLOOKUP($G468,【参考】数式用!$A$4:$E$54,3, FALSE),0)),"")</f>
        <v/>
      </c>
      <c r="R468" s="253" t="str">
        <f>IF(AD468="×", 0,IF(P468="未入力あり","",ROUNDDOWN(ROUNDDOWN($H468*$I468,0)*VLOOKUP($G468,【参考】数式用!$A$4:$E$54,4,FALSE),0)))</f>
        <v/>
      </c>
      <c r="S468" s="334" t="str">
        <f>IF(AE468="×", 0,IF(P468="未入力あり","",ROUNDDOWN(ROUNDDOWN($H468*$I468,0)*VLOOKUP($G468,【参考】数式用!$A$4:$E$54,5, FALSE),0)))</f>
        <v/>
      </c>
      <c r="Z468" s="336" t="e">
        <f>IF(#REF!="○", F468, "")</f>
        <v>#REF!</v>
      </c>
      <c r="AA468" s="46" t="e">
        <f>VLOOKUP('別紙様式2-3（個表） '!$G468,【参考】数式用!$P$4:$Q$54,2, FALSE)</f>
        <v>#N/A</v>
      </c>
      <c r="AB468" s="46" t="e">
        <f>VLOOKUP('別紙様式2-3（個表） '!$G468,【参考】数式用!$P$4:$W$54,8, FALSE)</f>
        <v>#N/A</v>
      </c>
      <c r="AC468" s="46" t="e">
        <f>VLOOKUP('別紙様式2-3（個表） '!$G468,【参考】数式用!$P$4:$AD$54,15, FALSE)</f>
        <v>#N/A</v>
      </c>
      <c r="AD468" s="46" t="str">
        <f t="shared" si="49"/>
        <v/>
      </c>
      <c r="AE468" s="46" t="str">
        <f t="shared" si="50"/>
        <v/>
      </c>
      <c r="AF468" s="46" t="str">
        <f t="shared" si="51"/>
        <v/>
      </c>
      <c r="AG468" s="46" t="str">
        <f>IF(G468="", "", VLOOKUP(G468,【参考】数式用!$A$4:$M$54,13,FALSE))</f>
        <v/>
      </c>
      <c r="AH468" s="46" t="str">
        <f t="shared" si="52"/>
        <v>―</v>
      </c>
    </row>
    <row r="469" spans="1:34" ht="45" customHeight="1">
      <c r="A469" s="113">
        <f t="shared" si="48"/>
        <v>455</v>
      </c>
      <c r="B469" s="114" t="str">
        <f>IF(基本情報入力シート!B504="","",基本情報入力シート!B504)</f>
        <v/>
      </c>
      <c r="C469" s="115" t="str">
        <f>IF(基本情報入力シート!L504="","",基本情報入力シート!L504)</f>
        <v/>
      </c>
      <c r="D469" s="115" t="str">
        <f>IF(基本情報入力シート!Q504="","",基本情報入力シート!Q504)</f>
        <v/>
      </c>
      <c r="E469" s="115" t="str">
        <f>IF(基本情報入力シート!V504="","",基本情報入力シート!V504)</f>
        <v/>
      </c>
      <c r="F469" s="115" t="str">
        <f>IF(基本情報入力シート!W504="","",基本情報入力シート!W504)</f>
        <v/>
      </c>
      <c r="G469" s="115" t="str">
        <f>IF(基本情報入力シート!Z504="","",基本情報入力シート!Z504)</f>
        <v/>
      </c>
      <c r="H469" s="211" t="str">
        <f>IF(基本情報入力シート!AD504="","",基本情報入力シート!AD504)</f>
        <v/>
      </c>
      <c r="I469" s="330" t="str">
        <f>IF(基本情報入力シート!AE504="","",基本情報入力シート!AE504)</f>
        <v/>
      </c>
      <c r="J469" s="427"/>
      <c r="K469" s="428"/>
      <c r="L469" s="426"/>
      <c r="M469" s="331" t="str">
        <f>IF(G469="", "", VLOOKUP(AF469,【参考】数式用!$AZ$3:$BA$6, 2, FALSE))</f>
        <v/>
      </c>
      <c r="N469" s="332" t="str">
        <f>IF(G469="","",VLOOKUP(G469,【参考】数式用!$A$4:$L$54,MATCH('別紙様式2-3（個表） '!M469,【参考】数式用!$J$3:$L$3,0)+9,FALSE))</f>
        <v/>
      </c>
      <c r="O469" s="430" t="s">
        <v>197</v>
      </c>
      <c r="P469" s="333" t="str">
        <f t="shared" si="53"/>
        <v>未入力あり</v>
      </c>
      <c r="Q469" s="253" t="str">
        <f>IFERROR(IF(P469="未入力あり","",ROUNDDOWN(ROUNDDOWN($H469*$I469,0)*VLOOKUP($G469,【参考】数式用!$A$4:$E$54,3, FALSE),0)),"")</f>
        <v/>
      </c>
      <c r="R469" s="253" t="str">
        <f>IF(AD469="×", 0,IF(P469="未入力あり","",ROUNDDOWN(ROUNDDOWN($H469*$I469,0)*VLOOKUP($G469,【参考】数式用!$A$4:$E$54,4,FALSE),0)))</f>
        <v/>
      </c>
      <c r="S469" s="334" t="str">
        <f>IF(AE469="×", 0,IF(P469="未入力あり","",ROUNDDOWN(ROUNDDOWN($H469*$I469,0)*VLOOKUP($G469,【参考】数式用!$A$4:$E$54,5, FALSE),0)))</f>
        <v/>
      </c>
      <c r="Z469" s="336" t="e">
        <f>IF(#REF!="○", F469, "")</f>
        <v>#REF!</v>
      </c>
      <c r="AA469" s="46" t="e">
        <f>VLOOKUP('別紙様式2-3（個表） '!$G469,【参考】数式用!$P$4:$Q$54,2, FALSE)</f>
        <v>#N/A</v>
      </c>
      <c r="AB469" s="46" t="e">
        <f>VLOOKUP('別紙様式2-3（個表） '!$G469,【参考】数式用!$P$4:$W$54,8, FALSE)</f>
        <v>#N/A</v>
      </c>
      <c r="AC469" s="46" t="e">
        <f>VLOOKUP('別紙様式2-3（個表） '!$G469,【参考】数式用!$P$4:$AD$54,15, FALSE)</f>
        <v>#N/A</v>
      </c>
      <c r="AD469" s="46" t="str">
        <f t="shared" si="49"/>
        <v/>
      </c>
      <c r="AE469" s="46" t="str">
        <f t="shared" si="50"/>
        <v/>
      </c>
      <c r="AF469" s="46" t="str">
        <f t="shared" si="51"/>
        <v/>
      </c>
      <c r="AG469" s="46" t="str">
        <f>IF(G469="", "", VLOOKUP(G469,【参考】数式用!$A$4:$M$54,13,FALSE))</f>
        <v/>
      </c>
      <c r="AH469" s="46" t="str">
        <f t="shared" si="52"/>
        <v>―</v>
      </c>
    </row>
    <row r="470" spans="1:34" ht="45" customHeight="1">
      <c r="A470" s="113">
        <f t="shared" si="48"/>
        <v>456</v>
      </c>
      <c r="B470" s="114" t="str">
        <f>IF(基本情報入力シート!B505="","",基本情報入力シート!B505)</f>
        <v/>
      </c>
      <c r="C470" s="115" t="str">
        <f>IF(基本情報入力シート!L505="","",基本情報入力シート!L505)</f>
        <v/>
      </c>
      <c r="D470" s="115" t="str">
        <f>IF(基本情報入力シート!Q505="","",基本情報入力シート!Q505)</f>
        <v/>
      </c>
      <c r="E470" s="115" t="str">
        <f>IF(基本情報入力シート!V505="","",基本情報入力シート!V505)</f>
        <v/>
      </c>
      <c r="F470" s="115" t="str">
        <f>IF(基本情報入力シート!W505="","",基本情報入力シート!W505)</f>
        <v/>
      </c>
      <c r="G470" s="115" t="str">
        <f>IF(基本情報入力シート!Z505="","",基本情報入力シート!Z505)</f>
        <v/>
      </c>
      <c r="H470" s="211" t="str">
        <f>IF(基本情報入力シート!AD505="","",基本情報入力シート!AD505)</f>
        <v/>
      </c>
      <c r="I470" s="330" t="str">
        <f>IF(基本情報入力シート!AE505="","",基本情報入力シート!AE505)</f>
        <v/>
      </c>
      <c r="J470" s="427"/>
      <c r="K470" s="428"/>
      <c r="L470" s="426"/>
      <c r="M470" s="331" t="str">
        <f>IF(G470="", "", VLOOKUP(AF470,【参考】数式用!$AZ$3:$BA$6, 2, FALSE))</f>
        <v/>
      </c>
      <c r="N470" s="332" t="str">
        <f>IF(G470="","",VLOOKUP(G470,【参考】数式用!$A$4:$L$54,MATCH('別紙様式2-3（個表） '!M470,【参考】数式用!$J$3:$L$3,0)+9,FALSE))</f>
        <v/>
      </c>
      <c r="O470" s="429" t="s">
        <v>197</v>
      </c>
      <c r="P470" s="333" t="str">
        <f t="shared" si="53"/>
        <v>未入力あり</v>
      </c>
      <c r="Q470" s="253" t="str">
        <f>IFERROR(IF(P470="未入力あり","",ROUNDDOWN(ROUNDDOWN($H470*$I470,0)*VLOOKUP($G470,【参考】数式用!$A$4:$E$54,3, FALSE),0)),"")</f>
        <v/>
      </c>
      <c r="R470" s="253" t="str">
        <f>IF(AD470="×", 0,IF(P470="未入力あり","",ROUNDDOWN(ROUNDDOWN($H470*$I470,0)*VLOOKUP($G470,【参考】数式用!$A$4:$E$54,4,FALSE),0)))</f>
        <v/>
      </c>
      <c r="S470" s="334" t="str">
        <f>IF(AE470="×", 0,IF(P470="未入力あり","",ROUNDDOWN(ROUNDDOWN($H470*$I470,0)*VLOOKUP($G470,【参考】数式用!$A$4:$E$54,5, FALSE),0)))</f>
        <v/>
      </c>
      <c r="Z470" s="336" t="e">
        <f>IF(#REF!="○", F470, "")</f>
        <v>#REF!</v>
      </c>
      <c r="AA470" s="46" t="e">
        <f>VLOOKUP('別紙様式2-3（個表） '!$G470,【参考】数式用!$P$4:$Q$54,2, FALSE)</f>
        <v>#N/A</v>
      </c>
      <c r="AB470" s="46" t="e">
        <f>VLOOKUP('別紙様式2-3（個表） '!$G470,【参考】数式用!$P$4:$W$54,8, FALSE)</f>
        <v>#N/A</v>
      </c>
      <c r="AC470" s="46" t="e">
        <f>VLOOKUP('別紙様式2-3（個表） '!$G470,【参考】数式用!$P$4:$AD$54,15, FALSE)</f>
        <v>#N/A</v>
      </c>
      <c r="AD470" s="46" t="str">
        <f t="shared" si="49"/>
        <v/>
      </c>
      <c r="AE470" s="46" t="str">
        <f t="shared" si="50"/>
        <v/>
      </c>
      <c r="AF470" s="46" t="str">
        <f t="shared" si="51"/>
        <v/>
      </c>
      <c r="AG470" s="46" t="str">
        <f>IF(G470="", "", VLOOKUP(G470,【参考】数式用!$A$4:$M$54,13,FALSE))</f>
        <v/>
      </c>
      <c r="AH470" s="46" t="str">
        <f t="shared" si="52"/>
        <v>―</v>
      </c>
    </row>
    <row r="471" spans="1:34" ht="45" customHeight="1">
      <c r="A471" s="113">
        <f t="shared" si="48"/>
        <v>457</v>
      </c>
      <c r="B471" s="114" t="str">
        <f>IF(基本情報入力シート!B506="","",基本情報入力シート!B506)</f>
        <v/>
      </c>
      <c r="C471" s="115" t="str">
        <f>IF(基本情報入力シート!L506="","",基本情報入力シート!L506)</f>
        <v/>
      </c>
      <c r="D471" s="115" t="str">
        <f>IF(基本情報入力シート!Q506="","",基本情報入力シート!Q506)</f>
        <v/>
      </c>
      <c r="E471" s="115" t="str">
        <f>IF(基本情報入力シート!V506="","",基本情報入力シート!V506)</f>
        <v/>
      </c>
      <c r="F471" s="115" t="str">
        <f>IF(基本情報入力シート!W506="","",基本情報入力シート!W506)</f>
        <v/>
      </c>
      <c r="G471" s="115" t="str">
        <f>IF(基本情報入力シート!Z506="","",基本情報入力シート!Z506)</f>
        <v/>
      </c>
      <c r="H471" s="211" t="str">
        <f>IF(基本情報入力シート!AD506="","",基本情報入力シート!AD506)</f>
        <v/>
      </c>
      <c r="I471" s="330" t="str">
        <f>IF(基本情報入力シート!AE506="","",基本情報入力シート!AE506)</f>
        <v/>
      </c>
      <c r="J471" s="427"/>
      <c r="K471" s="428"/>
      <c r="L471" s="426"/>
      <c r="M471" s="331" t="str">
        <f>IF(G471="", "", VLOOKUP(AF471,【参考】数式用!$AZ$3:$BA$6, 2, FALSE))</f>
        <v/>
      </c>
      <c r="N471" s="332" t="str">
        <f>IF(G471="","",VLOOKUP(G471,【参考】数式用!$A$4:$L$54,MATCH('別紙様式2-3（個表） '!M471,【参考】数式用!$J$3:$L$3,0)+9,FALSE))</f>
        <v/>
      </c>
      <c r="O471" s="430" t="s">
        <v>197</v>
      </c>
      <c r="P471" s="333" t="str">
        <f t="shared" si="53"/>
        <v>未入力あり</v>
      </c>
      <c r="Q471" s="253" t="str">
        <f>IFERROR(IF(P471="未入力あり","",ROUNDDOWN(ROUNDDOWN($H471*$I471,0)*VLOOKUP($G471,【参考】数式用!$A$4:$E$54,3, FALSE),0)),"")</f>
        <v/>
      </c>
      <c r="R471" s="253" t="str">
        <f>IF(AD471="×", 0,IF(P471="未入力あり","",ROUNDDOWN(ROUNDDOWN($H471*$I471,0)*VLOOKUP($G471,【参考】数式用!$A$4:$E$54,4,FALSE),0)))</f>
        <v/>
      </c>
      <c r="S471" s="334" t="str">
        <f>IF(AE471="×", 0,IF(P471="未入力あり","",ROUNDDOWN(ROUNDDOWN($H471*$I471,0)*VLOOKUP($G471,【参考】数式用!$A$4:$E$54,5, FALSE),0)))</f>
        <v/>
      </c>
      <c r="Z471" s="336" t="e">
        <f>IF(#REF!="○", F471, "")</f>
        <v>#REF!</v>
      </c>
      <c r="AA471" s="46" t="e">
        <f>VLOOKUP('別紙様式2-3（個表） '!$G471,【参考】数式用!$P$4:$Q$54,2, FALSE)</f>
        <v>#N/A</v>
      </c>
      <c r="AB471" s="46" t="e">
        <f>VLOOKUP('別紙様式2-3（個表） '!$G471,【参考】数式用!$P$4:$W$54,8, FALSE)</f>
        <v>#N/A</v>
      </c>
      <c r="AC471" s="46" t="e">
        <f>VLOOKUP('別紙様式2-3（個表） '!$G471,【参考】数式用!$P$4:$AD$54,15, FALSE)</f>
        <v>#N/A</v>
      </c>
      <c r="AD471" s="46" t="str">
        <f t="shared" si="49"/>
        <v/>
      </c>
      <c r="AE471" s="46" t="str">
        <f t="shared" si="50"/>
        <v/>
      </c>
      <c r="AF471" s="46" t="str">
        <f t="shared" si="51"/>
        <v/>
      </c>
      <c r="AG471" s="46" t="str">
        <f>IF(G471="", "", VLOOKUP(G471,【参考】数式用!$A$4:$M$54,13,FALSE))</f>
        <v/>
      </c>
      <c r="AH471" s="46" t="str">
        <f t="shared" si="52"/>
        <v>―</v>
      </c>
    </row>
    <row r="472" spans="1:34" ht="45" customHeight="1">
      <c r="A472" s="113">
        <f t="shared" si="48"/>
        <v>458</v>
      </c>
      <c r="B472" s="114" t="str">
        <f>IF(基本情報入力シート!B507="","",基本情報入力シート!B507)</f>
        <v/>
      </c>
      <c r="C472" s="115" t="str">
        <f>IF(基本情報入力シート!L507="","",基本情報入力シート!L507)</f>
        <v/>
      </c>
      <c r="D472" s="115" t="str">
        <f>IF(基本情報入力シート!Q507="","",基本情報入力シート!Q507)</f>
        <v/>
      </c>
      <c r="E472" s="115" t="str">
        <f>IF(基本情報入力シート!V507="","",基本情報入力シート!V507)</f>
        <v/>
      </c>
      <c r="F472" s="115" t="str">
        <f>IF(基本情報入力シート!W507="","",基本情報入力シート!W507)</f>
        <v/>
      </c>
      <c r="G472" s="115" t="str">
        <f>IF(基本情報入力シート!Z507="","",基本情報入力シート!Z507)</f>
        <v/>
      </c>
      <c r="H472" s="211" t="str">
        <f>IF(基本情報入力シート!AD507="","",基本情報入力シート!AD507)</f>
        <v/>
      </c>
      <c r="I472" s="330" t="str">
        <f>IF(基本情報入力シート!AE507="","",基本情報入力シート!AE507)</f>
        <v/>
      </c>
      <c r="J472" s="427"/>
      <c r="K472" s="428"/>
      <c r="L472" s="426"/>
      <c r="M472" s="331" t="str">
        <f>IF(G472="", "", VLOOKUP(AF472,【参考】数式用!$AZ$3:$BA$6, 2, FALSE))</f>
        <v/>
      </c>
      <c r="N472" s="332" t="str">
        <f>IF(G472="","",VLOOKUP(G472,【参考】数式用!$A$4:$L$54,MATCH('別紙様式2-3（個表） '!M472,【参考】数式用!$J$3:$L$3,0)+9,FALSE))</f>
        <v/>
      </c>
      <c r="O472" s="430" t="s">
        <v>197</v>
      </c>
      <c r="P472" s="333" t="str">
        <f t="shared" si="53"/>
        <v>未入力あり</v>
      </c>
      <c r="Q472" s="253" t="str">
        <f>IFERROR(IF(P472="未入力あり","",ROUNDDOWN(ROUNDDOWN($H472*$I472,0)*VLOOKUP($G472,【参考】数式用!$A$4:$E$54,3, FALSE),0)),"")</f>
        <v/>
      </c>
      <c r="R472" s="253" t="str">
        <f>IF(AD472="×", 0,IF(P472="未入力あり","",ROUNDDOWN(ROUNDDOWN($H472*$I472,0)*VLOOKUP($G472,【参考】数式用!$A$4:$E$54,4,FALSE),0)))</f>
        <v/>
      </c>
      <c r="S472" s="334" t="str">
        <f>IF(AE472="×", 0,IF(P472="未入力あり","",ROUNDDOWN(ROUNDDOWN($H472*$I472,0)*VLOOKUP($G472,【参考】数式用!$A$4:$E$54,5, FALSE),0)))</f>
        <v/>
      </c>
      <c r="Z472" s="336" t="e">
        <f>IF(#REF!="○", F472, "")</f>
        <v>#REF!</v>
      </c>
      <c r="AA472" s="46" t="e">
        <f>VLOOKUP('別紙様式2-3（個表） '!$G472,【参考】数式用!$P$4:$Q$54,2, FALSE)</f>
        <v>#N/A</v>
      </c>
      <c r="AB472" s="46" t="e">
        <f>VLOOKUP('別紙様式2-3（個表） '!$G472,【参考】数式用!$P$4:$W$54,8, FALSE)</f>
        <v>#N/A</v>
      </c>
      <c r="AC472" s="46" t="e">
        <f>VLOOKUP('別紙様式2-3（個表） '!$G472,【参考】数式用!$P$4:$AD$54,15, FALSE)</f>
        <v>#N/A</v>
      </c>
      <c r="AD472" s="46" t="str">
        <f t="shared" si="49"/>
        <v/>
      </c>
      <c r="AE472" s="46" t="str">
        <f t="shared" si="50"/>
        <v/>
      </c>
      <c r="AF472" s="46" t="str">
        <f t="shared" si="51"/>
        <v/>
      </c>
      <c r="AG472" s="46" t="str">
        <f>IF(G472="", "", VLOOKUP(G472,【参考】数式用!$A$4:$M$54,13,FALSE))</f>
        <v/>
      </c>
      <c r="AH472" s="46" t="str">
        <f t="shared" si="52"/>
        <v>―</v>
      </c>
    </row>
    <row r="473" spans="1:34" ht="45" customHeight="1">
      <c r="A473" s="113">
        <f t="shared" si="48"/>
        <v>459</v>
      </c>
      <c r="B473" s="114" t="str">
        <f>IF(基本情報入力シート!B508="","",基本情報入力シート!B508)</f>
        <v/>
      </c>
      <c r="C473" s="115" t="str">
        <f>IF(基本情報入力シート!L508="","",基本情報入力シート!L508)</f>
        <v/>
      </c>
      <c r="D473" s="115" t="str">
        <f>IF(基本情報入力シート!Q508="","",基本情報入力シート!Q508)</f>
        <v/>
      </c>
      <c r="E473" s="115" t="str">
        <f>IF(基本情報入力シート!V508="","",基本情報入力シート!V508)</f>
        <v/>
      </c>
      <c r="F473" s="115" t="str">
        <f>IF(基本情報入力シート!W508="","",基本情報入力シート!W508)</f>
        <v/>
      </c>
      <c r="G473" s="115" t="str">
        <f>IF(基本情報入力シート!Z508="","",基本情報入力シート!Z508)</f>
        <v/>
      </c>
      <c r="H473" s="211" t="str">
        <f>IF(基本情報入力シート!AD508="","",基本情報入力シート!AD508)</f>
        <v/>
      </c>
      <c r="I473" s="330" t="str">
        <f>IF(基本情報入力シート!AE508="","",基本情報入力シート!AE508)</f>
        <v/>
      </c>
      <c r="J473" s="427"/>
      <c r="K473" s="428"/>
      <c r="L473" s="426"/>
      <c r="M473" s="331" t="str">
        <f>IF(G473="", "", VLOOKUP(AF473,【参考】数式用!$AZ$3:$BA$6, 2, FALSE))</f>
        <v/>
      </c>
      <c r="N473" s="332" t="str">
        <f>IF(G473="","",VLOOKUP(G473,【参考】数式用!$A$4:$L$54,MATCH('別紙様式2-3（個表） '!M473,【参考】数式用!$J$3:$L$3,0)+9,FALSE))</f>
        <v/>
      </c>
      <c r="O473" s="429" t="s">
        <v>197</v>
      </c>
      <c r="P473" s="333" t="str">
        <f t="shared" si="53"/>
        <v>未入力あり</v>
      </c>
      <c r="Q473" s="253" t="str">
        <f>IFERROR(IF(P473="未入力あり","",ROUNDDOWN(ROUNDDOWN($H473*$I473,0)*VLOOKUP($G473,【参考】数式用!$A$4:$E$54,3, FALSE),0)),"")</f>
        <v/>
      </c>
      <c r="R473" s="253" t="str">
        <f>IF(AD473="×", 0,IF(P473="未入力あり","",ROUNDDOWN(ROUNDDOWN($H473*$I473,0)*VLOOKUP($G473,【参考】数式用!$A$4:$E$54,4,FALSE),0)))</f>
        <v/>
      </c>
      <c r="S473" s="334" t="str">
        <f>IF(AE473="×", 0,IF(P473="未入力あり","",ROUNDDOWN(ROUNDDOWN($H473*$I473,0)*VLOOKUP($G473,【参考】数式用!$A$4:$E$54,5, FALSE),0)))</f>
        <v/>
      </c>
      <c r="Z473" s="336" t="e">
        <f>IF(#REF!="○", F473, "")</f>
        <v>#REF!</v>
      </c>
      <c r="AA473" s="46" t="e">
        <f>VLOOKUP('別紙様式2-3（個表） '!$G473,【参考】数式用!$P$4:$Q$54,2, FALSE)</f>
        <v>#N/A</v>
      </c>
      <c r="AB473" s="46" t="e">
        <f>VLOOKUP('別紙様式2-3（個表） '!$G473,【参考】数式用!$P$4:$W$54,8, FALSE)</f>
        <v>#N/A</v>
      </c>
      <c r="AC473" s="46" t="e">
        <f>VLOOKUP('別紙様式2-3（個表） '!$G473,【参考】数式用!$P$4:$AD$54,15, FALSE)</f>
        <v>#N/A</v>
      </c>
      <c r="AD473" s="46" t="str">
        <f t="shared" si="49"/>
        <v/>
      </c>
      <c r="AE473" s="46" t="str">
        <f t="shared" si="50"/>
        <v/>
      </c>
      <c r="AF473" s="46" t="str">
        <f t="shared" si="51"/>
        <v/>
      </c>
      <c r="AG473" s="46" t="str">
        <f>IF(G473="", "", VLOOKUP(G473,【参考】数式用!$A$4:$M$54,13,FALSE))</f>
        <v/>
      </c>
      <c r="AH473" s="46" t="str">
        <f t="shared" si="52"/>
        <v>―</v>
      </c>
    </row>
    <row r="474" spans="1:34" ht="45" customHeight="1">
      <c r="A474" s="113">
        <f t="shared" si="48"/>
        <v>460</v>
      </c>
      <c r="B474" s="114" t="str">
        <f>IF(基本情報入力シート!B509="","",基本情報入力シート!B509)</f>
        <v/>
      </c>
      <c r="C474" s="115" t="str">
        <f>IF(基本情報入力シート!L509="","",基本情報入力シート!L509)</f>
        <v/>
      </c>
      <c r="D474" s="115" t="str">
        <f>IF(基本情報入力シート!Q509="","",基本情報入力シート!Q509)</f>
        <v/>
      </c>
      <c r="E474" s="115" t="str">
        <f>IF(基本情報入力シート!V509="","",基本情報入力シート!V509)</f>
        <v/>
      </c>
      <c r="F474" s="115" t="str">
        <f>IF(基本情報入力シート!W509="","",基本情報入力シート!W509)</f>
        <v/>
      </c>
      <c r="G474" s="115" t="str">
        <f>IF(基本情報入力シート!Z509="","",基本情報入力シート!Z509)</f>
        <v/>
      </c>
      <c r="H474" s="211" t="str">
        <f>IF(基本情報入力シート!AD509="","",基本情報入力シート!AD509)</f>
        <v/>
      </c>
      <c r="I474" s="330" t="str">
        <f>IF(基本情報入力シート!AE509="","",基本情報入力シート!AE509)</f>
        <v/>
      </c>
      <c r="J474" s="427"/>
      <c r="K474" s="428"/>
      <c r="L474" s="426"/>
      <c r="M474" s="331" t="str">
        <f>IF(G474="", "", VLOOKUP(AF474,【参考】数式用!$AZ$3:$BA$6, 2, FALSE))</f>
        <v/>
      </c>
      <c r="N474" s="332" t="str">
        <f>IF(G474="","",VLOOKUP(G474,【参考】数式用!$A$4:$L$54,MATCH('別紙様式2-3（個表） '!M474,【参考】数式用!$J$3:$L$3,0)+9,FALSE))</f>
        <v/>
      </c>
      <c r="O474" s="430" t="s">
        <v>197</v>
      </c>
      <c r="P474" s="333" t="str">
        <f t="shared" si="53"/>
        <v>未入力あり</v>
      </c>
      <c r="Q474" s="253" t="str">
        <f>IFERROR(IF(P474="未入力あり","",ROUNDDOWN(ROUNDDOWN($H474*$I474,0)*VLOOKUP($G474,【参考】数式用!$A$4:$E$54,3, FALSE),0)),"")</f>
        <v/>
      </c>
      <c r="R474" s="253" t="str">
        <f>IF(AD474="×", 0,IF(P474="未入力あり","",ROUNDDOWN(ROUNDDOWN($H474*$I474,0)*VLOOKUP($G474,【参考】数式用!$A$4:$E$54,4,FALSE),0)))</f>
        <v/>
      </c>
      <c r="S474" s="334" t="str">
        <f>IF(AE474="×", 0,IF(P474="未入力あり","",ROUNDDOWN(ROUNDDOWN($H474*$I474,0)*VLOOKUP($G474,【参考】数式用!$A$4:$E$54,5, FALSE),0)))</f>
        <v/>
      </c>
      <c r="Z474" s="336" t="e">
        <f>IF(#REF!="○", F474, "")</f>
        <v>#REF!</v>
      </c>
      <c r="AA474" s="46" t="e">
        <f>VLOOKUP('別紙様式2-3（個表） '!$G474,【参考】数式用!$P$4:$Q$54,2, FALSE)</f>
        <v>#N/A</v>
      </c>
      <c r="AB474" s="46" t="e">
        <f>VLOOKUP('別紙様式2-3（個表） '!$G474,【参考】数式用!$P$4:$W$54,8, FALSE)</f>
        <v>#N/A</v>
      </c>
      <c r="AC474" s="46" t="e">
        <f>VLOOKUP('別紙様式2-3（個表） '!$G474,【参考】数式用!$P$4:$AD$54,15, FALSE)</f>
        <v>#N/A</v>
      </c>
      <c r="AD474" s="46" t="str">
        <f t="shared" si="49"/>
        <v/>
      </c>
      <c r="AE474" s="46" t="str">
        <f t="shared" si="50"/>
        <v/>
      </c>
      <c r="AF474" s="46" t="str">
        <f t="shared" si="51"/>
        <v/>
      </c>
      <c r="AG474" s="46" t="str">
        <f>IF(G474="", "", VLOOKUP(G474,【参考】数式用!$A$4:$M$54,13,FALSE))</f>
        <v/>
      </c>
      <c r="AH474" s="46" t="str">
        <f t="shared" si="52"/>
        <v>―</v>
      </c>
    </row>
    <row r="475" spans="1:34" ht="45" customHeight="1">
      <c r="A475" s="113">
        <f t="shared" si="48"/>
        <v>461</v>
      </c>
      <c r="B475" s="114" t="str">
        <f>IF(基本情報入力シート!B510="","",基本情報入力シート!B510)</f>
        <v/>
      </c>
      <c r="C475" s="115" t="str">
        <f>IF(基本情報入力シート!L510="","",基本情報入力シート!L510)</f>
        <v/>
      </c>
      <c r="D475" s="115" t="str">
        <f>IF(基本情報入力シート!Q510="","",基本情報入力シート!Q510)</f>
        <v/>
      </c>
      <c r="E475" s="115" t="str">
        <f>IF(基本情報入力シート!V510="","",基本情報入力シート!V510)</f>
        <v/>
      </c>
      <c r="F475" s="115" t="str">
        <f>IF(基本情報入力シート!W510="","",基本情報入力シート!W510)</f>
        <v/>
      </c>
      <c r="G475" s="115" t="str">
        <f>IF(基本情報入力シート!Z510="","",基本情報入力シート!Z510)</f>
        <v/>
      </c>
      <c r="H475" s="211" t="str">
        <f>IF(基本情報入力シート!AD510="","",基本情報入力シート!AD510)</f>
        <v/>
      </c>
      <c r="I475" s="330" t="str">
        <f>IF(基本情報入力シート!AE510="","",基本情報入力シート!AE510)</f>
        <v/>
      </c>
      <c r="J475" s="427"/>
      <c r="K475" s="428"/>
      <c r="L475" s="426"/>
      <c r="M475" s="331" t="str">
        <f>IF(G475="", "", VLOOKUP(AF475,【参考】数式用!$AZ$3:$BA$6, 2, FALSE))</f>
        <v/>
      </c>
      <c r="N475" s="332" t="str">
        <f>IF(G475="","",VLOOKUP(G475,【参考】数式用!$A$4:$L$54,MATCH('別紙様式2-3（個表） '!M475,【参考】数式用!$J$3:$L$3,0)+9,FALSE))</f>
        <v/>
      </c>
      <c r="O475" s="430" t="s">
        <v>197</v>
      </c>
      <c r="P475" s="333" t="str">
        <f t="shared" si="53"/>
        <v>未入力あり</v>
      </c>
      <c r="Q475" s="253" t="str">
        <f>IFERROR(IF(P475="未入力あり","",ROUNDDOWN(ROUNDDOWN($H475*$I475,0)*VLOOKUP($G475,【参考】数式用!$A$4:$E$54,3, FALSE),0)),"")</f>
        <v/>
      </c>
      <c r="R475" s="253" t="str">
        <f>IF(AD475="×", 0,IF(P475="未入力あり","",ROUNDDOWN(ROUNDDOWN($H475*$I475,0)*VLOOKUP($G475,【参考】数式用!$A$4:$E$54,4,FALSE),0)))</f>
        <v/>
      </c>
      <c r="S475" s="334" t="str">
        <f>IF(AE475="×", 0,IF(P475="未入力あり","",ROUNDDOWN(ROUNDDOWN($H475*$I475,0)*VLOOKUP($G475,【参考】数式用!$A$4:$E$54,5, FALSE),0)))</f>
        <v/>
      </c>
      <c r="Z475" s="336" t="e">
        <f>IF(#REF!="○", F475, "")</f>
        <v>#REF!</v>
      </c>
      <c r="AA475" s="46" t="e">
        <f>VLOOKUP('別紙様式2-3（個表） '!$G475,【参考】数式用!$P$4:$Q$54,2, FALSE)</f>
        <v>#N/A</v>
      </c>
      <c r="AB475" s="46" t="e">
        <f>VLOOKUP('別紙様式2-3（個表） '!$G475,【参考】数式用!$P$4:$W$54,8, FALSE)</f>
        <v>#N/A</v>
      </c>
      <c r="AC475" s="46" t="e">
        <f>VLOOKUP('別紙様式2-3（個表） '!$G475,【参考】数式用!$P$4:$AD$54,15, FALSE)</f>
        <v>#N/A</v>
      </c>
      <c r="AD475" s="46" t="str">
        <f t="shared" si="49"/>
        <v/>
      </c>
      <c r="AE475" s="46" t="str">
        <f t="shared" si="50"/>
        <v/>
      </c>
      <c r="AF475" s="46" t="str">
        <f t="shared" si="51"/>
        <v/>
      </c>
      <c r="AG475" s="46" t="str">
        <f>IF(G475="", "", VLOOKUP(G475,【参考】数式用!$A$4:$M$54,13,FALSE))</f>
        <v/>
      </c>
      <c r="AH475" s="46" t="str">
        <f t="shared" si="52"/>
        <v>―</v>
      </c>
    </row>
    <row r="476" spans="1:34" ht="45" customHeight="1">
      <c r="A476" s="113">
        <f t="shared" si="48"/>
        <v>462</v>
      </c>
      <c r="B476" s="114" t="str">
        <f>IF(基本情報入力シート!B511="","",基本情報入力シート!B511)</f>
        <v/>
      </c>
      <c r="C476" s="115" t="str">
        <f>IF(基本情報入力シート!L511="","",基本情報入力シート!L511)</f>
        <v/>
      </c>
      <c r="D476" s="115" t="str">
        <f>IF(基本情報入力シート!Q511="","",基本情報入力シート!Q511)</f>
        <v/>
      </c>
      <c r="E476" s="115" t="str">
        <f>IF(基本情報入力シート!V511="","",基本情報入力シート!V511)</f>
        <v/>
      </c>
      <c r="F476" s="115" t="str">
        <f>IF(基本情報入力シート!W511="","",基本情報入力シート!W511)</f>
        <v/>
      </c>
      <c r="G476" s="115" t="str">
        <f>IF(基本情報入力シート!Z511="","",基本情報入力シート!Z511)</f>
        <v/>
      </c>
      <c r="H476" s="211" t="str">
        <f>IF(基本情報入力シート!AD511="","",基本情報入力シート!AD511)</f>
        <v/>
      </c>
      <c r="I476" s="330" t="str">
        <f>IF(基本情報入力シート!AE511="","",基本情報入力シート!AE511)</f>
        <v/>
      </c>
      <c r="J476" s="427"/>
      <c r="K476" s="428"/>
      <c r="L476" s="426"/>
      <c r="M476" s="331" t="str">
        <f>IF(G476="", "", VLOOKUP(AF476,【参考】数式用!$AZ$3:$BA$6, 2, FALSE))</f>
        <v/>
      </c>
      <c r="N476" s="332" t="str">
        <f>IF(G476="","",VLOOKUP(G476,【参考】数式用!$A$4:$L$54,MATCH('別紙様式2-3（個表） '!M476,【参考】数式用!$J$3:$L$3,0)+9,FALSE))</f>
        <v/>
      </c>
      <c r="O476" s="429" t="s">
        <v>197</v>
      </c>
      <c r="P476" s="333" t="str">
        <f t="shared" si="53"/>
        <v>未入力あり</v>
      </c>
      <c r="Q476" s="253" t="str">
        <f>IFERROR(IF(P476="未入力あり","",ROUNDDOWN(ROUNDDOWN($H476*$I476,0)*VLOOKUP($G476,【参考】数式用!$A$4:$E$54,3, FALSE),0)),"")</f>
        <v/>
      </c>
      <c r="R476" s="253" t="str">
        <f>IF(AD476="×", 0,IF(P476="未入力あり","",ROUNDDOWN(ROUNDDOWN($H476*$I476,0)*VLOOKUP($G476,【参考】数式用!$A$4:$E$54,4,FALSE),0)))</f>
        <v/>
      </c>
      <c r="S476" s="334" t="str">
        <f>IF(AE476="×", 0,IF(P476="未入力あり","",ROUNDDOWN(ROUNDDOWN($H476*$I476,0)*VLOOKUP($G476,【参考】数式用!$A$4:$E$54,5, FALSE),0)))</f>
        <v/>
      </c>
      <c r="Z476" s="336" t="e">
        <f>IF(#REF!="○", F476, "")</f>
        <v>#REF!</v>
      </c>
      <c r="AA476" s="46" t="e">
        <f>VLOOKUP('別紙様式2-3（個表） '!$G476,【参考】数式用!$P$4:$Q$54,2, FALSE)</f>
        <v>#N/A</v>
      </c>
      <c r="AB476" s="46" t="e">
        <f>VLOOKUP('別紙様式2-3（個表） '!$G476,【参考】数式用!$P$4:$W$54,8, FALSE)</f>
        <v>#N/A</v>
      </c>
      <c r="AC476" s="46" t="e">
        <f>VLOOKUP('別紙様式2-3（個表） '!$G476,【参考】数式用!$P$4:$AD$54,15, FALSE)</f>
        <v>#N/A</v>
      </c>
      <c r="AD476" s="46" t="str">
        <f t="shared" si="49"/>
        <v/>
      </c>
      <c r="AE476" s="46" t="str">
        <f t="shared" si="50"/>
        <v/>
      </c>
      <c r="AF476" s="46" t="str">
        <f t="shared" si="51"/>
        <v/>
      </c>
      <c r="AG476" s="46" t="str">
        <f>IF(G476="", "", VLOOKUP(G476,【参考】数式用!$A$4:$M$54,13,FALSE))</f>
        <v/>
      </c>
      <c r="AH476" s="46" t="str">
        <f t="shared" si="52"/>
        <v>―</v>
      </c>
    </row>
    <row r="477" spans="1:34" ht="45" customHeight="1">
      <c r="A477" s="113">
        <f t="shared" ref="A477:A510" si="54">A476+1</f>
        <v>463</v>
      </c>
      <c r="B477" s="114" t="str">
        <f>IF(基本情報入力シート!B512="","",基本情報入力シート!B512)</f>
        <v/>
      </c>
      <c r="C477" s="115" t="str">
        <f>IF(基本情報入力シート!L512="","",基本情報入力シート!L512)</f>
        <v/>
      </c>
      <c r="D477" s="115" t="str">
        <f>IF(基本情報入力シート!Q512="","",基本情報入力シート!Q512)</f>
        <v/>
      </c>
      <c r="E477" s="115" t="str">
        <f>IF(基本情報入力シート!V512="","",基本情報入力シート!V512)</f>
        <v/>
      </c>
      <c r="F477" s="115" t="str">
        <f>IF(基本情報入力シート!W512="","",基本情報入力シート!W512)</f>
        <v/>
      </c>
      <c r="G477" s="115" t="str">
        <f>IF(基本情報入力シート!Z512="","",基本情報入力シート!Z512)</f>
        <v/>
      </c>
      <c r="H477" s="211" t="str">
        <f>IF(基本情報入力シート!AD512="","",基本情報入力シート!AD512)</f>
        <v/>
      </c>
      <c r="I477" s="330" t="str">
        <f>IF(基本情報入力シート!AE512="","",基本情報入力シート!AE512)</f>
        <v/>
      </c>
      <c r="J477" s="427"/>
      <c r="K477" s="428"/>
      <c r="L477" s="426"/>
      <c r="M477" s="331" t="str">
        <f>IF(G477="", "", VLOOKUP(AF477,【参考】数式用!$AZ$3:$BA$6, 2, FALSE))</f>
        <v/>
      </c>
      <c r="N477" s="332" t="str">
        <f>IF(G477="","",VLOOKUP(G477,【参考】数式用!$A$4:$L$54,MATCH('別紙様式2-3（個表） '!M477,【参考】数式用!$J$3:$L$3,0)+9,FALSE))</f>
        <v/>
      </c>
      <c r="O477" s="430" t="s">
        <v>197</v>
      </c>
      <c r="P477" s="333" t="str">
        <f t="shared" si="53"/>
        <v>未入力あり</v>
      </c>
      <c r="Q477" s="253" t="str">
        <f>IFERROR(IF(P477="未入力あり","",ROUNDDOWN(ROUNDDOWN($H477*$I477,0)*VLOOKUP($G477,【参考】数式用!$A$4:$E$54,3, FALSE),0)),"")</f>
        <v/>
      </c>
      <c r="R477" s="253" t="str">
        <f>IF(AD477="×", 0,IF(P477="未入力あり","",ROUNDDOWN(ROUNDDOWN($H477*$I477,0)*VLOOKUP($G477,【参考】数式用!$A$4:$E$54,4,FALSE),0)))</f>
        <v/>
      </c>
      <c r="S477" s="334" t="str">
        <f>IF(AE477="×", 0,IF(P477="未入力あり","",ROUNDDOWN(ROUNDDOWN($H477*$I477,0)*VLOOKUP($G477,【参考】数式用!$A$4:$E$54,5, FALSE),0)))</f>
        <v/>
      </c>
      <c r="Z477" s="336" t="e">
        <f>IF(#REF!="○", F477, "")</f>
        <v>#REF!</v>
      </c>
      <c r="AA477" s="46" t="e">
        <f>VLOOKUP('別紙様式2-3（個表） '!$G477,【参考】数式用!$P$4:$Q$54,2, FALSE)</f>
        <v>#N/A</v>
      </c>
      <c r="AB477" s="46" t="e">
        <f>VLOOKUP('別紙様式2-3（個表） '!$G477,【参考】数式用!$P$4:$W$54,8, FALSE)</f>
        <v>#N/A</v>
      </c>
      <c r="AC477" s="46" t="e">
        <f>VLOOKUP('別紙様式2-3（個表） '!$G477,【参考】数式用!$P$4:$AD$54,15, FALSE)</f>
        <v>#N/A</v>
      </c>
      <c r="AD477" s="46" t="str">
        <f t="shared" si="49"/>
        <v/>
      </c>
      <c r="AE477" s="46" t="str">
        <f t="shared" si="50"/>
        <v/>
      </c>
      <c r="AF477" s="46" t="str">
        <f t="shared" si="51"/>
        <v/>
      </c>
      <c r="AG477" s="46" t="str">
        <f>IF(G477="", "", VLOOKUP(G477,【参考】数式用!$A$4:$M$54,13,FALSE))</f>
        <v/>
      </c>
      <c r="AH477" s="46" t="str">
        <f t="shared" si="52"/>
        <v>―</v>
      </c>
    </row>
    <row r="478" spans="1:34" ht="45" customHeight="1">
      <c r="A478" s="113">
        <f t="shared" si="54"/>
        <v>464</v>
      </c>
      <c r="B478" s="114" t="str">
        <f>IF(基本情報入力シート!B513="","",基本情報入力シート!B513)</f>
        <v/>
      </c>
      <c r="C478" s="115" t="str">
        <f>IF(基本情報入力シート!L513="","",基本情報入力シート!L513)</f>
        <v/>
      </c>
      <c r="D478" s="115" t="str">
        <f>IF(基本情報入力シート!Q513="","",基本情報入力シート!Q513)</f>
        <v/>
      </c>
      <c r="E478" s="115" t="str">
        <f>IF(基本情報入力シート!V513="","",基本情報入力シート!V513)</f>
        <v/>
      </c>
      <c r="F478" s="115" t="str">
        <f>IF(基本情報入力シート!W513="","",基本情報入力シート!W513)</f>
        <v/>
      </c>
      <c r="G478" s="115" t="str">
        <f>IF(基本情報入力シート!Z513="","",基本情報入力シート!Z513)</f>
        <v/>
      </c>
      <c r="H478" s="211" t="str">
        <f>IF(基本情報入力シート!AD513="","",基本情報入力シート!AD513)</f>
        <v/>
      </c>
      <c r="I478" s="330" t="str">
        <f>IF(基本情報入力シート!AE513="","",基本情報入力シート!AE513)</f>
        <v/>
      </c>
      <c r="J478" s="427"/>
      <c r="K478" s="428"/>
      <c r="L478" s="426"/>
      <c r="M478" s="331" t="str">
        <f>IF(G478="", "", VLOOKUP(AF478,【参考】数式用!$AZ$3:$BA$6, 2, FALSE))</f>
        <v/>
      </c>
      <c r="N478" s="332" t="str">
        <f>IF(G478="","",VLOOKUP(G478,【参考】数式用!$A$4:$L$54,MATCH('別紙様式2-3（個表） '!M478,【参考】数式用!$J$3:$L$3,0)+9,FALSE))</f>
        <v/>
      </c>
      <c r="O478" s="430" t="s">
        <v>197</v>
      </c>
      <c r="P478" s="333" t="str">
        <f t="shared" si="53"/>
        <v>未入力あり</v>
      </c>
      <c r="Q478" s="253" t="str">
        <f>IFERROR(IF(P478="未入力あり","",ROUNDDOWN(ROUNDDOWN($H478*$I478,0)*VLOOKUP($G478,【参考】数式用!$A$4:$E$54,3, FALSE),0)),"")</f>
        <v/>
      </c>
      <c r="R478" s="253" t="str">
        <f>IF(AD478="×", 0,IF(P478="未入力あり","",ROUNDDOWN(ROUNDDOWN($H478*$I478,0)*VLOOKUP($G478,【参考】数式用!$A$4:$E$54,4,FALSE),0)))</f>
        <v/>
      </c>
      <c r="S478" s="334" t="str">
        <f>IF(AE478="×", 0,IF(P478="未入力あり","",ROUNDDOWN(ROUNDDOWN($H478*$I478,0)*VLOOKUP($G478,【参考】数式用!$A$4:$E$54,5, FALSE),0)))</f>
        <v/>
      </c>
      <c r="Z478" s="336" t="e">
        <f>IF(#REF!="○", F478, "")</f>
        <v>#REF!</v>
      </c>
      <c r="AA478" s="46" t="e">
        <f>VLOOKUP('別紙様式2-3（個表） '!$G478,【参考】数式用!$P$4:$Q$54,2, FALSE)</f>
        <v>#N/A</v>
      </c>
      <c r="AB478" s="46" t="e">
        <f>VLOOKUP('別紙様式2-3（個表） '!$G478,【参考】数式用!$P$4:$W$54,8, FALSE)</f>
        <v>#N/A</v>
      </c>
      <c r="AC478" s="46" t="e">
        <f>VLOOKUP('別紙様式2-3（個表） '!$G478,【参考】数式用!$P$4:$AD$54,15, FALSE)</f>
        <v>#N/A</v>
      </c>
      <c r="AD478" s="46" t="str">
        <f t="shared" si="49"/>
        <v/>
      </c>
      <c r="AE478" s="46" t="str">
        <f t="shared" si="50"/>
        <v/>
      </c>
      <c r="AF478" s="46" t="str">
        <f t="shared" si="51"/>
        <v/>
      </c>
      <c r="AG478" s="46" t="str">
        <f>IF(G478="", "", VLOOKUP(G478,【参考】数式用!$A$4:$M$54,13,FALSE))</f>
        <v/>
      </c>
      <c r="AH478" s="46" t="str">
        <f t="shared" si="52"/>
        <v>―</v>
      </c>
    </row>
    <row r="479" spans="1:34" ht="45" customHeight="1">
      <c r="A479" s="113">
        <f t="shared" si="54"/>
        <v>465</v>
      </c>
      <c r="B479" s="114" t="str">
        <f>IF(基本情報入力シート!B514="","",基本情報入力シート!B514)</f>
        <v/>
      </c>
      <c r="C479" s="115" t="str">
        <f>IF(基本情報入力シート!L514="","",基本情報入力シート!L514)</f>
        <v/>
      </c>
      <c r="D479" s="115" t="str">
        <f>IF(基本情報入力シート!Q514="","",基本情報入力シート!Q514)</f>
        <v/>
      </c>
      <c r="E479" s="115" t="str">
        <f>IF(基本情報入力シート!V514="","",基本情報入力シート!V514)</f>
        <v/>
      </c>
      <c r="F479" s="115" t="str">
        <f>IF(基本情報入力シート!W514="","",基本情報入力シート!W514)</f>
        <v/>
      </c>
      <c r="G479" s="115" t="str">
        <f>IF(基本情報入力シート!Z514="","",基本情報入力シート!Z514)</f>
        <v/>
      </c>
      <c r="H479" s="211" t="str">
        <f>IF(基本情報入力シート!AD514="","",基本情報入力シート!AD514)</f>
        <v/>
      </c>
      <c r="I479" s="330" t="str">
        <f>IF(基本情報入力シート!AE514="","",基本情報入力シート!AE514)</f>
        <v/>
      </c>
      <c r="J479" s="427"/>
      <c r="K479" s="428"/>
      <c r="L479" s="426"/>
      <c r="M479" s="331" t="str">
        <f>IF(G479="", "", VLOOKUP(AF479,【参考】数式用!$AZ$3:$BA$6, 2, FALSE))</f>
        <v/>
      </c>
      <c r="N479" s="332" t="str">
        <f>IF(G479="","",VLOOKUP(G479,【参考】数式用!$A$4:$L$54,MATCH('別紙様式2-3（個表） '!M479,【参考】数式用!$J$3:$L$3,0)+9,FALSE))</f>
        <v/>
      </c>
      <c r="O479" s="429" t="s">
        <v>197</v>
      </c>
      <c r="P479" s="333" t="str">
        <f t="shared" si="53"/>
        <v>未入力あり</v>
      </c>
      <c r="Q479" s="253" t="str">
        <f>IFERROR(IF(P479="未入力あり","",ROUNDDOWN(ROUNDDOWN($H479*$I479,0)*VLOOKUP($G479,【参考】数式用!$A$4:$E$54,3, FALSE),0)),"")</f>
        <v/>
      </c>
      <c r="R479" s="253" t="str">
        <f>IF(AD479="×", 0,IF(P479="未入力あり","",ROUNDDOWN(ROUNDDOWN($H479*$I479,0)*VLOOKUP($G479,【参考】数式用!$A$4:$E$54,4,FALSE),0)))</f>
        <v/>
      </c>
      <c r="S479" s="334" t="str">
        <f>IF(AE479="×", 0,IF(P479="未入力あり","",ROUNDDOWN(ROUNDDOWN($H479*$I479,0)*VLOOKUP($G479,【参考】数式用!$A$4:$E$54,5, FALSE),0)))</f>
        <v/>
      </c>
      <c r="Z479" s="336" t="e">
        <f>IF(#REF!="○", F479, "")</f>
        <v>#REF!</v>
      </c>
      <c r="AA479" s="46" t="e">
        <f>VLOOKUP('別紙様式2-3（個表） '!$G479,【参考】数式用!$P$4:$Q$54,2, FALSE)</f>
        <v>#N/A</v>
      </c>
      <c r="AB479" s="46" t="e">
        <f>VLOOKUP('別紙様式2-3（個表） '!$G479,【参考】数式用!$P$4:$W$54,8, FALSE)</f>
        <v>#N/A</v>
      </c>
      <c r="AC479" s="46" t="e">
        <f>VLOOKUP('別紙様式2-3（個表） '!$G479,【参考】数式用!$P$4:$AD$54,15, FALSE)</f>
        <v>#N/A</v>
      </c>
      <c r="AD479" s="46" t="str">
        <f t="shared" si="49"/>
        <v/>
      </c>
      <c r="AE479" s="46" t="str">
        <f t="shared" si="50"/>
        <v/>
      </c>
      <c r="AF479" s="46" t="str">
        <f t="shared" si="51"/>
        <v/>
      </c>
      <c r="AG479" s="46" t="str">
        <f>IF(G479="", "", VLOOKUP(G479,【参考】数式用!$A$4:$M$54,13,FALSE))</f>
        <v/>
      </c>
      <c r="AH479" s="46" t="str">
        <f t="shared" si="52"/>
        <v>―</v>
      </c>
    </row>
    <row r="480" spans="1:34" ht="45" customHeight="1">
      <c r="A480" s="113">
        <f t="shared" si="54"/>
        <v>466</v>
      </c>
      <c r="B480" s="114" t="str">
        <f>IF(基本情報入力シート!B515="","",基本情報入力シート!B515)</f>
        <v/>
      </c>
      <c r="C480" s="115" t="str">
        <f>IF(基本情報入力シート!L515="","",基本情報入力シート!L515)</f>
        <v/>
      </c>
      <c r="D480" s="115" t="str">
        <f>IF(基本情報入力シート!Q515="","",基本情報入力シート!Q515)</f>
        <v/>
      </c>
      <c r="E480" s="115" t="str">
        <f>IF(基本情報入力シート!V515="","",基本情報入力シート!V515)</f>
        <v/>
      </c>
      <c r="F480" s="115" t="str">
        <f>IF(基本情報入力シート!W515="","",基本情報入力シート!W515)</f>
        <v/>
      </c>
      <c r="G480" s="115" t="str">
        <f>IF(基本情報入力シート!Z515="","",基本情報入力シート!Z515)</f>
        <v/>
      </c>
      <c r="H480" s="211" t="str">
        <f>IF(基本情報入力シート!AD515="","",基本情報入力シート!AD515)</f>
        <v/>
      </c>
      <c r="I480" s="330" t="str">
        <f>IF(基本情報入力シート!AE515="","",基本情報入力シート!AE515)</f>
        <v/>
      </c>
      <c r="J480" s="427"/>
      <c r="K480" s="428"/>
      <c r="L480" s="426"/>
      <c r="M480" s="331" t="str">
        <f>IF(G480="", "", VLOOKUP(AF480,【参考】数式用!$AZ$3:$BA$6, 2, FALSE))</f>
        <v/>
      </c>
      <c r="N480" s="332" t="str">
        <f>IF(G480="","",VLOOKUP(G480,【参考】数式用!$A$4:$L$54,MATCH('別紙様式2-3（個表） '!M480,【参考】数式用!$J$3:$L$3,0)+9,FALSE))</f>
        <v/>
      </c>
      <c r="O480" s="430" t="s">
        <v>197</v>
      </c>
      <c r="P480" s="333" t="str">
        <f t="shared" si="53"/>
        <v>未入力あり</v>
      </c>
      <c r="Q480" s="253" t="str">
        <f>IFERROR(IF(P480="未入力あり","",ROUNDDOWN(ROUNDDOWN($H480*$I480,0)*VLOOKUP($G480,【参考】数式用!$A$4:$E$54,3, FALSE),0)),"")</f>
        <v/>
      </c>
      <c r="R480" s="253" t="str">
        <f>IF(AD480="×", 0,IF(P480="未入力あり","",ROUNDDOWN(ROUNDDOWN($H480*$I480,0)*VLOOKUP($G480,【参考】数式用!$A$4:$E$54,4,FALSE),0)))</f>
        <v/>
      </c>
      <c r="S480" s="334" t="str">
        <f>IF(AE480="×", 0,IF(P480="未入力あり","",ROUNDDOWN(ROUNDDOWN($H480*$I480,0)*VLOOKUP($G480,【参考】数式用!$A$4:$E$54,5, FALSE),0)))</f>
        <v/>
      </c>
      <c r="Z480" s="336" t="e">
        <f>IF(#REF!="○", F480, "")</f>
        <v>#REF!</v>
      </c>
      <c r="AA480" s="46" t="e">
        <f>VLOOKUP('別紙様式2-3（個表） '!$G480,【参考】数式用!$P$4:$Q$54,2, FALSE)</f>
        <v>#N/A</v>
      </c>
      <c r="AB480" s="46" t="e">
        <f>VLOOKUP('別紙様式2-3（個表） '!$G480,【参考】数式用!$P$4:$W$54,8, FALSE)</f>
        <v>#N/A</v>
      </c>
      <c r="AC480" s="46" t="e">
        <f>VLOOKUP('別紙様式2-3（個表） '!$G480,【参考】数式用!$P$4:$AD$54,15, FALSE)</f>
        <v>#N/A</v>
      </c>
      <c r="AD480" s="46" t="str">
        <f t="shared" si="49"/>
        <v/>
      </c>
      <c r="AE480" s="46" t="str">
        <f t="shared" si="50"/>
        <v/>
      </c>
      <c r="AF480" s="46" t="str">
        <f t="shared" si="51"/>
        <v/>
      </c>
      <c r="AG480" s="46" t="str">
        <f>IF(G480="", "", VLOOKUP(G480,【参考】数式用!$A$4:$M$54,13,FALSE))</f>
        <v/>
      </c>
      <c r="AH480" s="46" t="str">
        <f t="shared" si="52"/>
        <v>―</v>
      </c>
    </row>
    <row r="481" spans="1:34" ht="45" customHeight="1">
      <c r="A481" s="113">
        <f t="shared" si="54"/>
        <v>467</v>
      </c>
      <c r="B481" s="114" t="str">
        <f>IF(基本情報入力シート!B516="","",基本情報入力シート!B516)</f>
        <v/>
      </c>
      <c r="C481" s="115" t="str">
        <f>IF(基本情報入力シート!L516="","",基本情報入力シート!L516)</f>
        <v/>
      </c>
      <c r="D481" s="115" t="str">
        <f>IF(基本情報入力シート!Q516="","",基本情報入力シート!Q516)</f>
        <v/>
      </c>
      <c r="E481" s="115" t="str">
        <f>IF(基本情報入力シート!V516="","",基本情報入力シート!V516)</f>
        <v/>
      </c>
      <c r="F481" s="115" t="str">
        <f>IF(基本情報入力シート!W516="","",基本情報入力シート!W516)</f>
        <v/>
      </c>
      <c r="G481" s="115" t="str">
        <f>IF(基本情報入力シート!Z516="","",基本情報入力シート!Z516)</f>
        <v/>
      </c>
      <c r="H481" s="211" t="str">
        <f>IF(基本情報入力シート!AD516="","",基本情報入力シート!AD516)</f>
        <v/>
      </c>
      <c r="I481" s="330" t="str">
        <f>IF(基本情報入力シート!AE516="","",基本情報入力シート!AE516)</f>
        <v/>
      </c>
      <c r="J481" s="427"/>
      <c r="K481" s="428"/>
      <c r="L481" s="426"/>
      <c r="M481" s="331" t="str">
        <f>IF(G481="", "", VLOOKUP(AF481,【参考】数式用!$AZ$3:$BA$6, 2, FALSE))</f>
        <v/>
      </c>
      <c r="N481" s="332" t="str">
        <f>IF(G481="","",VLOOKUP(G481,【参考】数式用!$A$4:$L$54,MATCH('別紙様式2-3（個表） '!M481,【参考】数式用!$J$3:$L$3,0)+9,FALSE))</f>
        <v/>
      </c>
      <c r="O481" s="430" t="s">
        <v>197</v>
      </c>
      <c r="P481" s="333" t="str">
        <f t="shared" si="53"/>
        <v>未入力あり</v>
      </c>
      <c r="Q481" s="253" t="str">
        <f>IFERROR(IF(P481="未入力あり","",ROUNDDOWN(ROUNDDOWN($H481*$I481,0)*VLOOKUP($G481,【参考】数式用!$A$4:$E$54,3, FALSE),0)),"")</f>
        <v/>
      </c>
      <c r="R481" s="253" t="str">
        <f>IF(AD481="×", 0,IF(P481="未入力あり","",ROUNDDOWN(ROUNDDOWN($H481*$I481,0)*VLOOKUP($G481,【参考】数式用!$A$4:$E$54,4,FALSE),0)))</f>
        <v/>
      </c>
      <c r="S481" s="334" t="str">
        <f>IF(AE481="×", 0,IF(P481="未入力あり","",ROUNDDOWN(ROUNDDOWN($H481*$I481,0)*VLOOKUP($G481,【参考】数式用!$A$4:$E$54,5, FALSE),0)))</f>
        <v/>
      </c>
      <c r="Z481" s="336" t="e">
        <f>IF(#REF!="○", F481, "")</f>
        <v>#REF!</v>
      </c>
      <c r="AA481" s="46" t="e">
        <f>VLOOKUP('別紙様式2-3（個表） '!$G481,【参考】数式用!$P$4:$Q$54,2, FALSE)</f>
        <v>#N/A</v>
      </c>
      <c r="AB481" s="46" t="e">
        <f>VLOOKUP('別紙様式2-3（個表） '!$G481,【参考】数式用!$P$4:$W$54,8, FALSE)</f>
        <v>#N/A</v>
      </c>
      <c r="AC481" s="46" t="e">
        <f>VLOOKUP('別紙様式2-3（個表） '!$G481,【参考】数式用!$P$4:$AD$54,15, FALSE)</f>
        <v>#N/A</v>
      </c>
      <c r="AD481" s="46" t="str">
        <f t="shared" si="49"/>
        <v/>
      </c>
      <c r="AE481" s="46" t="str">
        <f t="shared" si="50"/>
        <v/>
      </c>
      <c r="AF481" s="46" t="str">
        <f t="shared" si="51"/>
        <v/>
      </c>
      <c r="AG481" s="46" t="str">
        <f>IF(G481="", "", VLOOKUP(G481,【参考】数式用!$A$4:$M$54,13,FALSE))</f>
        <v/>
      </c>
      <c r="AH481" s="46" t="str">
        <f t="shared" si="52"/>
        <v>―</v>
      </c>
    </row>
    <row r="482" spans="1:34" ht="45" customHeight="1">
      <c r="A482" s="113">
        <f t="shared" si="54"/>
        <v>468</v>
      </c>
      <c r="B482" s="114" t="str">
        <f>IF(基本情報入力シート!B517="","",基本情報入力シート!B517)</f>
        <v/>
      </c>
      <c r="C482" s="115" t="str">
        <f>IF(基本情報入力シート!L517="","",基本情報入力シート!L517)</f>
        <v/>
      </c>
      <c r="D482" s="115" t="str">
        <f>IF(基本情報入力シート!Q517="","",基本情報入力シート!Q517)</f>
        <v/>
      </c>
      <c r="E482" s="115" t="str">
        <f>IF(基本情報入力シート!V517="","",基本情報入力シート!V517)</f>
        <v/>
      </c>
      <c r="F482" s="115" t="str">
        <f>IF(基本情報入力シート!W517="","",基本情報入力シート!W517)</f>
        <v/>
      </c>
      <c r="G482" s="115" t="str">
        <f>IF(基本情報入力シート!Z517="","",基本情報入力シート!Z517)</f>
        <v/>
      </c>
      <c r="H482" s="211" t="str">
        <f>IF(基本情報入力シート!AD517="","",基本情報入力シート!AD517)</f>
        <v/>
      </c>
      <c r="I482" s="330" t="str">
        <f>IF(基本情報入力シート!AE517="","",基本情報入力シート!AE517)</f>
        <v/>
      </c>
      <c r="J482" s="427"/>
      <c r="K482" s="428"/>
      <c r="L482" s="426"/>
      <c r="M482" s="331" t="str">
        <f>IF(G482="", "", VLOOKUP(AF482,【参考】数式用!$AZ$3:$BA$6, 2, FALSE))</f>
        <v/>
      </c>
      <c r="N482" s="332" t="str">
        <f>IF(G482="","",VLOOKUP(G482,【参考】数式用!$A$4:$L$54,MATCH('別紙様式2-3（個表） '!M482,【参考】数式用!$J$3:$L$3,0)+9,FALSE))</f>
        <v/>
      </c>
      <c r="O482" s="429" t="s">
        <v>197</v>
      </c>
      <c r="P482" s="333" t="str">
        <f t="shared" si="53"/>
        <v>未入力あり</v>
      </c>
      <c r="Q482" s="253" t="str">
        <f>IFERROR(IF(P482="未入力あり","",ROUNDDOWN(ROUNDDOWN($H482*$I482,0)*VLOOKUP($G482,【参考】数式用!$A$4:$E$54,3, FALSE),0)),"")</f>
        <v/>
      </c>
      <c r="R482" s="253" t="str">
        <f>IF(AD482="×", 0,IF(P482="未入力あり","",ROUNDDOWN(ROUNDDOWN($H482*$I482,0)*VLOOKUP($G482,【参考】数式用!$A$4:$E$54,4,FALSE),0)))</f>
        <v/>
      </c>
      <c r="S482" s="334" t="str">
        <f>IF(AE482="×", 0,IF(P482="未入力あり","",ROUNDDOWN(ROUNDDOWN($H482*$I482,0)*VLOOKUP($G482,【参考】数式用!$A$4:$E$54,5, FALSE),0)))</f>
        <v/>
      </c>
      <c r="Z482" s="336" t="e">
        <f>IF(#REF!="○", F482, "")</f>
        <v>#REF!</v>
      </c>
      <c r="AA482" s="46" t="e">
        <f>VLOOKUP('別紙様式2-3（個表） '!$G482,【参考】数式用!$P$4:$Q$54,2, FALSE)</f>
        <v>#N/A</v>
      </c>
      <c r="AB482" s="46" t="e">
        <f>VLOOKUP('別紙様式2-3（個表） '!$G482,【参考】数式用!$P$4:$W$54,8, FALSE)</f>
        <v>#N/A</v>
      </c>
      <c r="AC482" s="46" t="e">
        <f>VLOOKUP('別紙様式2-3（個表） '!$G482,【参考】数式用!$P$4:$AD$54,15, FALSE)</f>
        <v>#N/A</v>
      </c>
      <c r="AD482" s="46" t="str">
        <f t="shared" si="49"/>
        <v/>
      </c>
      <c r="AE482" s="46" t="str">
        <f t="shared" si="50"/>
        <v/>
      </c>
      <c r="AF482" s="46" t="str">
        <f t="shared" si="51"/>
        <v/>
      </c>
      <c r="AG482" s="46" t="str">
        <f>IF(G482="", "", VLOOKUP(G482,【参考】数式用!$A$4:$M$54,13,FALSE))</f>
        <v/>
      </c>
      <c r="AH482" s="46" t="str">
        <f t="shared" si="52"/>
        <v>―</v>
      </c>
    </row>
    <row r="483" spans="1:34" ht="45" customHeight="1">
      <c r="A483" s="113">
        <f t="shared" si="54"/>
        <v>469</v>
      </c>
      <c r="B483" s="114" t="str">
        <f>IF(基本情報入力シート!B518="","",基本情報入力シート!B518)</f>
        <v/>
      </c>
      <c r="C483" s="115" t="str">
        <f>IF(基本情報入力シート!L518="","",基本情報入力シート!L518)</f>
        <v/>
      </c>
      <c r="D483" s="115" t="str">
        <f>IF(基本情報入力シート!Q518="","",基本情報入力シート!Q518)</f>
        <v/>
      </c>
      <c r="E483" s="115" t="str">
        <f>IF(基本情報入力シート!V518="","",基本情報入力シート!V518)</f>
        <v/>
      </c>
      <c r="F483" s="115" t="str">
        <f>IF(基本情報入力シート!W518="","",基本情報入力シート!W518)</f>
        <v/>
      </c>
      <c r="G483" s="115" t="str">
        <f>IF(基本情報入力シート!Z518="","",基本情報入力シート!Z518)</f>
        <v/>
      </c>
      <c r="H483" s="211" t="str">
        <f>IF(基本情報入力シート!AD518="","",基本情報入力シート!AD518)</f>
        <v/>
      </c>
      <c r="I483" s="330" t="str">
        <f>IF(基本情報入力シート!AE518="","",基本情報入力シート!AE518)</f>
        <v/>
      </c>
      <c r="J483" s="427"/>
      <c r="K483" s="428"/>
      <c r="L483" s="426"/>
      <c r="M483" s="331" t="str">
        <f>IF(G483="", "", VLOOKUP(AF483,【参考】数式用!$AZ$3:$BA$6, 2, FALSE))</f>
        <v/>
      </c>
      <c r="N483" s="332" t="str">
        <f>IF(G483="","",VLOOKUP(G483,【参考】数式用!$A$4:$L$54,MATCH('別紙様式2-3（個表） '!M483,【参考】数式用!$J$3:$L$3,0)+9,FALSE))</f>
        <v/>
      </c>
      <c r="O483" s="430" t="s">
        <v>197</v>
      </c>
      <c r="P483" s="333" t="str">
        <f t="shared" si="53"/>
        <v>未入力あり</v>
      </c>
      <c r="Q483" s="253" t="str">
        <f>IFERROR(IF(P483="未入力あり","",ROUNDDOWN(ROUNDDOWN($H483*$I483,0)*VLOOKUP($G483,【参考】数式用!$A$4:$E$54,3, FALSE),0)),"")</f>
        <v/>
      </c>
      <c r="R483" s="253" t="str">
        <f>IF(AD483="×", 0,IF(P483="未入力あり","",ROUNDDOWN(ROUNDDOWN($H483*$I483,0)*VLOOKUP($G483,【参考】数式用!$A$4:$E$54,4,FALSE),0)))</f>
        <v/>
      </c>
      <c r="S483" s="334" t="str">
        <f>IF(AE483="×", 0,IF(P483="未入力あり","",ROUNDDOWN(ROUNDDOWN($H483*$I483,0)*VLOOKUP($G483,【参考】数式用!$A$4:$E$54,5, FALSE),0)))</f>
        <v/>
      </c>
      <c r="Z483" s="336" t="e">
        <f>IF(#REF!="○", F483, "")</f>
        <v>#REF!</v>
      </c>
      <c r="AA483" s="46" t="e">
        <f>VLOOKUP('別紙様式2-3（個表） '!$G483,【参考】数式用!$P$4:$Q$54,2, FALSE)</f>
        <v>#N/A</v>
      </c>
      <c r="AB483" s="46" t="e">
        <f>VLOOKUP('別紙様式2-3（個表） '!$G483,【参考】数式用!$P$4:$W$54,8, FALSE)</f>
        <v>#N/A</v>
      </c>
      <c r="AC483" s="46" t="e">
        <f>VLOOKUP('別紙様式2-3（個表） '!$G483,【参考】数式用!$P$4:$AD$54,15, FALSE)</f>
        <v>#N/A</v>
      </c>
      <c r="AD483" s="46" t="str">
        <f t="shared" si="49"/>
        <v/>
      </c>
      <c r="AE483" s="46" t="str">
        <f t="shared" si="50"/>
        <v/>
      </c>
      <c r="AF483" s="46" t="str">
        <f t="shared" si="51"/>
        <v/>
      </c>
      <c r="AG483" s="46" t="str">
        <f>IF(G483="", "", VLOOKUP(G483,【参考】数式用!$A$4:$M$54,13,FALSE))</f>
        <v/>
      </c>
      <c r="AH483" s="46" t="str">
        <f t="shared" si="52"/>
        <v>―</v>
      </c>
    </row>
    <row r="484" spans="1:34" ht="45" customHeight="1">
      <c r="A484" s="113">
        <f t="shared" si="54"/>
        <v>470</v>
      </c>
      <c r="B484" s="114" t="str">
        <f>IF(基本情報入力シート!B519="","",基本情報入力シート!B519)</f>
        <v/>
      </c>
      <c r="C484" s="115" t="str">
        <f>IF(基本情報入力シート!L519="","",基本情報入力シート!L519)</f>
        <v/>
      </c>
      <c r="D484" s="115" t="str">
        <f>IF(基本情報入力シート!Q519="","",基本情報入力シート!Q519)</f>
        <v/>
      </c>
      <c r="E484" s="115" t="str">
        <f>IF(基本情報入力シート!V519="","",基本情報入力シート!V519)</f>
        <v/>
      </c>
      <c r="F484" s="115" t="str">
        <f>IF(基本情報入力シート!W519="","",基本情報入力シート!W519)</f>
        <v/>
      </c>
      <c r="G484" s="115" t="str">
        <f>IF(基本情報入力シート!Z519="","",基本情報入力シート!Z519)</f>
        <v/>
      </c>
      <c r="H484" s="211" t="str">
        <f>IF(基本情報入力シート!AD519="","",基本情報入力シート!AD519)</f>
        <v/>
      </c>
      <c r="I484" s="330" t="str">
        <f>IF(基本情報入力シート!AE519="","",基本情報入力シート!AE519)</f>
        <v/>
      </c>
      <c r="J484" s="427"/>
      <c r="K484" s="428"/>
      <c r="L484" s="426"/>
      <c r="M484" s="331" t="str">
        <f>IF(G484="", "", VLOOKUP(AF484,【参考】数式用!$AZ$3:$BA$6, 2, FALSE))</f>
        <v/>
      </c>
      <c r="N484" s="332" t="str">
        <f>IF(G484="","",VLOOKUP(G484,【参考】数式用!$A$4:$L$54,MATCH('別紙様式2-3（個表） '!M484,【参考】数式用!$J$3:$L$3,0)+9,FALSE))</f>
        <v/>
      </c>
      <c r="O484" s="430" t="s">
        <v>197</v>
      </c>
      <c r="P484" s="333" t="str">
        <f t="shared" si="53"/>
        <v>未入力あり</v>
      </c>
      <c r="Q484" s="253" t="str">
        <f>IFERROR(IF(P484="未入力あり","",ROUNDDOWN(ROUNDDOWN($H484*$I484,0)*VLOOKUP($G484,【参考】数式用!$A$4:$E$54,3, FALSE),0)),"")</f>
        <v/>
      </c>
      <c r="R484" s="253" t="str">
        <f>IF(AD484="×", 0,IF(P484="未入力あり","",ROUNDDOWN(ROUNDDOWN($H484*$I484,0)*VLOOKUP($G484,【参考】数式用!$A$4:$E$54,4,FALSE),0)))</f>
        <v/>
      </c>
      <c r="S484" s="334" t="str">
        <f>IF(AE484="×", 0,IF(P484="未入力あり","",ROUNDDOWN(ROUNDDOWN($H484*$I484,0)*VLOOKUP($G484,【参考】数式用!$A$4:$E$54,5, FALSE),0)))</f>
        <v/>
      </c>
      <c r="Z484" s="336" t="e">
        <f>IF(#REF!="○", F484, "")</f>
        <v>#REF!</v>
      </c>
      <c r="AA484" s="46" t="e">
        <f>VLOOKUP('別紙様式2-3（個表） '!$G484,【参考】数式用!$P$4:$Q$54,2, FALSE)</f>
        <v>#N/A</v>
      </c>
      <c r="AB484" s="46" t="e">
        <f>VLOOKUP('別紙様式2-3（個表） '!$G484,【参考】数式用!$P$4:$W$54,8, FALSE)</f>
        <v>#N/A</v>
      </c>
      <c r="AC484" s="46" t="e">
        <f>VLOOKUP('別紙様式2-3（個表） '!$G484,【参考】数式用!$P$4:$AD$54,15, FALSE)</f>
        <v>#N/A</v>
      </c>
      <c r="AD484" s="46" t="str">
        <f t="shared" si="49"/>
        <v/>
      </c>
      <c r="AE484" s="46" t="str">
        <f t="shared" si="50"/>
        <v/>
      </c>
      <c r="AF484" s="46" t="str">
        <f t="shared" si="51"/>
        <v/>
      </c>
      <c r="AG484" s="46" t="str">
        <f>IF(G484="", "", VLOOKUP(G484,【参考】数式用!$A$4:$M$54,13,FALSE))</f>
        <v/>
      </c>
      <c r="AH484" s="46" t="str">
        <f t="shared" si="52"/>
        <v>―</v>
      </c>
    </row>
    <row r="485" spans="1:34" ht="45" customHeight="1">
      <c r="A485" s="113">
        <f t="shared" si="54"/>
        <v>471</v>
      </c>
      <c r="B485" s="114" t="str">
        <f>IF(基本情報入力シート!B520="","",基本情報入力シート!B520)</f>
        <v/>
      </c>
      <c r="C485" s="115" t="str">
        <f>IF(基本情報入力シート!L520="","",基本情報入力シート!L520)</f>
        <v/>
      </c>
      <c r="D485" s="115" t="str">
        <f>IF(基本情報入力シート!Q520="","",基本情報入力シート!Q520)</f>
        <v/>
      </c>
      <c r="E485" s="115" t="str">
        <f>IF(基本情報入力シート!V520="","",基本情報入力シート!V520)</f>
        <v/>
      </c>
      <c r="F485" s="115" t="str">
        <f>IF(基本情報入力シート!W520="","",基本情報入力シート!W520)</f>
        <v/>
      </c>
      <c r="G485" s="115" t="str">
        <f>IF(基本情報入力シート!Z520="","",基本情報入力シート!Z520)</f>
        <v/>
      </c>
      <c r="H485" s="211" t="str">
        <f>IF(基本情報入力シート!AD520="","",基本情報入力シート!AD520)</f>
        <v/>
      </c>
      <c r="I485" s="330" t="str">
        <f>IF(基本情報入力シート!AE520="","",基本情報入力シート!AE520)</f>
        <v/>
      </c>
      <c r="J485" s="427"/>
      <c r="K485" s="428"/>
      <c r="L485" s="426"/>
      <c r="M485" s="331" t="str">
        <f>IF(G485="", "", VLOOKUP(AF485,【参考】数式用!$AZ$3:$BA$6, 2, FALSE))</f>
        <v/>
      </c>
      <c r="N485" s="332" t="str">
        <f>IF(G485="","",VLOOKUP(G485,【参考】数式用!$A$4:$L$54,MATCH('別紙様式2-3（個表） '!M485,【参考】数式用!$J$3:$L$3,0)+9,FALSE))</f>
        <v/>
      </c>
      <c r="O485" s="429" t="s">
        <v>197</v>
      </c>
      <c r="P485" s="333" t="str">
        <f t="shared" si="53"/>
        <v>未入力あり</v>
      </c>
      <c r="Q485" s="253" t="str">
        <f>IFERROR(IF(P485="未入力あり","",ROUNDDOWN(ROUNDDOWN($H485*$I485,0)*VLOOKUP($G485,【参考】数式用!$A$4:$E$54,3, FALSE),0)),"")</f>
        <v/>
      </c>
      <c r="R485" s="253" t="str">
        <f>IF(AD485="×", 0,IF(P485="未入力あり","",ROUNDDOWN(ROUNDDOWN($H485*$I485,0)*VLOOKUP($G485,【参考】数式用!$A$4:$E$54,4,FALSE),0)))</f>
        <v/>
      </c>
      <c r="S485" s="334" t="str">
        <f>IF(AE485="×", 0,IF(P485="未入力あり","",ROUNDDOWN(ROUNDDOWN($H485*$I485,0)*VLOOKUP($G485,【参考】数式用!$A$4:$E$54,5, FALSE),0)))</f>
        <v/>
      </c>
      <c r="Z485" s="336" t="e">
        <f>IF(#REF!="○", F485, "")</f>
        <v>#REF!</v>
      </c>
      <c r="AA485" s="46" t="e">
        <f>VLOOKUP('別紙様式2-3（個表） '!$G485,【参考】数式用!$P$4:$Q$54,2, FALSE)</f>
        <v>#N/A</v>
      </c>
      <c r="AB485" s="46" t="e">
        <f>VLOOKUP('別紙様式2-3（個表） '!$G485,【参考】数式用!$P$4:$W$54,8, FALSE)</f>
        <v>#N/A</v>
      </c>
      <c r="AC485" s="46" t="e">
        <f>VLOOKUP('別紙様式2-3（個表） '!$G485,【参考】数式用!$P$4:$AD$54,15, FALSE)</f>
        <v>#N/A</v>
      </c>
      <c r="AD485" s="46" t="str">
        <f t="shared" si="49"/>
        <v/>
      </c>
      <c r="AE485" s="46" t="str">
        <f t="shared" si="50"/>
        <v/>
      </c>
      <c r="AF485" s="46" t="str">
        <f t="shared" si="51"/>
        <v/>
      </c>
      <c r="AG485" s="46" t="str">
        <f>IF(G485="", "", VLOOKUP(G485,【参考】数式用!$A$4:$M$54,13,FALSE))</f>
        <v/>
      </c>
      <c r="AH485" s="46" t="str">
        <f t="shared" si="52"/>
        <v>―</v>
      </c>
    </row>
    <row r="486" spans="1:34" ht="45" customHeight="1">
      <c r="A486" s="113">
        <f t="shared" si="54"/>
        <v>472</v>
      </c>
      <c r="B486" s="114" t="str">
        <f>IF(基本情報入力シート!B521="","",基本情報入力シート!B521)</f>
        <v/>
      </c>
      <c r="C486" s="115" t="str">
        <f>IF(基本情報入力シート!L521="","",基本情報入力シート!L521)</f>
        <v/>
      </c>
      <c r="D486" s="115" t="str">
        <f>IF(基本情報入力シート!Q521="","",基本情報入力シート!Q521)</f>
        <v/>
      </c>
      <c r="E486" s="115" t="str">
        <f>IF(基本情報入力シート!V521="","",基本情報入力シート!V521)</f>
        <v/>
      </c>
      <c r="F486" s="115" t="str">
        <f>IF(基本情報入力シート!W521="","",基本情報入力シート!W521)</f>
        <v/>
      </c>
      <c r="G486" s="115" t="str">
        <f>IF(基本情報入力シート!Z521="","",基本情報入力シート!Z521)</f>
        <v/>
      </c>
      <c r="H486" s="211" t="str">
        <f>IF(基本情報入力シート!AD521="","",基本情報入力シート!AD521)</f>
        <v/>
      </c>
      <c r="I486" s="330" t="str">
        <f>IF(基本情報入力シート!AE521="","",基本情報入力シート!AE521)</f>
        <v/>
      </c>
      <c r="J486" s="427"/>
      <c r="K486" s="428"/>
      <c r="L486" s="426"/>
      <c r="M486" s="331" t="str">
        <f>IF(G486="", "", VLOOKUP(AF486,【参考】数式用!$AZ$3:$BA$6, 2, FALSE))</f>
        <v/>
      </c>
      <c r="N486" s="332" t="str">
        <f>IF(G486="","",VLOOKUP(G486,【参考】数式用!$A$4:$L$54,MATCH('別紙様式2-3（個表） '!M486,【参考】数式用!$J$3:$L$3,0)+9,FALSE))</f>
        <v/>
      </c>
      <c r="O486" s="430" t="s">
        <v>197</v>
      </c>
      <c r="P486" s="333" t="str">
        <f t="shared" si="53"/>
        <v>未入力あり</v>
      </c>
      <c r="Q486" s="253" t="str">
        <f>IFERROR(IF(P486="未入力あり","",ROUNDDOWN(ROUNDDOWN($H486*$I486,0)*VLOOKUP($G486,【参考】数式用!$A$4:$E$54,3, FALSE),0)),"")</f>
        <v/>
      </c>
      <c r="R486" s="253" t="str">
        <f>IF(AD486="×", 0,IF(P486="未入力あり","",ROUNDDOWN(ROUNDDOWN($H486*$I486,0)*VLOOKUP($G486,【参考】数式用!$A$4:$E$54,4,FALSE),0)))</f>
        <v/>
      </c>
      <c r="S486" s="334" t="str">
        <f>IF(AE486="×", 0,IF(P486="未入力あり","",ROUNDDOWN(ROUNDDOWN($H486*$I486,0)*VLOOKUP($G486,【参考】数式用!$A$4:$E$54,5, FALSE),0)))</f>
        <v/>
      </c>
      <c r="Z486" s="336" t="e">
        <f>IF(#REF!="○", F486, "")</f>
        <v>#REF!</v>
      </c>
      <c r="AA486" s="46" t="e">
        <f>VLOOKUP('別紙様式2-3（個表） '!$G486,【参考】数式用!$P$4:$Q$54,2, FALSE)</f>
        <v>#N/A</v>
      </c>
      <c r="AB486" s="46" t="e">
        <f>VLOOKUP('別紙様式2-3（個表） '!$G486,【参考】数式用!$P$4:$W$54,8, FALSE)</f>
        <v>#N/A</v>
      </c>
      <c r="AC486" s="46" t="e">
        <f>VLOOKUP('別紙様式2-3（個表） '!$G486,【参考】数式用!$P$4:$AD$54,15, FALSE)</f>
        <v>#N/A</v>
      </c>
      <c r="AD486" s="46" t="str">
        <f t="shared" si="49"/>
        <v/>
      </c>
      <c r="AE486" s="46" t="str">
        <f t="shared" si="50"/>
        <v/>
      </c>
      <c r="AF486" s="46" t="str">
        <f t="shared" si="51"/>
        <v/>
      </c>
      <c r="AG486" s="46" t="str">
        <f>IF(G486="", "", VLOOKUP(G486,【参考】数式用!$A$4:$M$54,13,FALSE))</f>
        <v/>
      </c>
      <c r="AH486" s="46" t="str">
        <f t="shared" si="52"/>
        <v>―</v>
      </c>
    </row>
    <row r="487" spans="1:34" ht="45" customHeight="1">
      <c r="A487" s="113">
        <f t="shared" si="54"/>
        <v>473</v>
      </c>
      <c r="B487" s="114" t="str">
        <f>IF(基本情報入力シート!B522="","",基本情報入力シート!B522)</f>
        <v/>
      </c>
      <c r="C487" s="115" t="str">
        <f>IF(基本情報入力シート!L522="","",基本情報入力シート!L522)</f>
        <v/>
      </c>
      <c r="D487" s="115" t="str">
        <f>IF(基本情報入力シート!Q522="","",基本情報入力シート!Q522)</f>
        <v/>
      </c>
      <c r="E487" s="115" t="str">
        <f>IF(基本情報入力シート!V522="","",基本情報入力シート!V522)</f>
        <v/>
      </c>
      <c r="F487" s="115" t="str">
        <f>IF(基本情報入力シート!W522="","",基本情報入力シート!W522)</f>
        <v/>
      </c>
      <c r="G487" s="115" t="str">
        <f>IF(基本情報入力シート!Z522="","",基本情報入力シート!Z522)</f>
        <v/>
      </c>
      <c r="H487" s="211" t="str">
        <f>IF(基本情報入力シート!AD522="","",基本情報入力シート!AD522)</f>
        <v/>
      </c>
      <c r="I487" s="330" t="str">
        <f>IF(基本情報入力シート!AE522="","",基本情報入力シート!AE522)</f>
        <v/>
      </c>
      <c r="J487" s="427"/>
      <c r="K487" s="428"/>
      <c r="L487" s="426"/>
      <c r="M487" s="331" t="str">
        <f>IF(G487="", "", VLOOKUP(AF487,【参考】数式用!$AZ$3:$BA$6, 2, FALSE))</f>
        <v/>
      </c>
      <c r="N487" s="332" t="str">
        <f>IF(G487="","",VLOOKUP(G487,【参考】数式用!$A$4:$L$54,MATCH('別紙様式2-3（個表） '!M487,【参考】数式用!$J$3:$L$3,0)+9,FALSE))</f>
        <v/>
      </c>
      <c r="O487" s="430" t="s">
        <v>197</v>
      </c>
      <c r="P487" s="333" t="str">
        <f t="shared" si="53"/>
        <v>未入力あり</v>
      </c>
      <c r="Q487" s="253" t="str">
        <f>IFERROR(IF(P487="未入力あり","",ROUNDDOWN(ROUNDDOWN($H487*$I487,0)*VLOOKUP($G487,【参考】数式用!$A$4:$E$54,3, FALSE),0)),"")</f>
        <v/>
      </c>
      <c r="R487" s="253" t="str">
        <f>IF(AD487="×", 0,IF(P487="未入力あり","",ROUNDDOWN(ROUNDDOWN($H487*$I487,0)*VLOOKUP($G487,【参考】数式用!$A$4:$E$54,4,FALSE),0)))</f>
        <v/>
      </c>
      <c r="S487" s="334" t="str">
        <f>IF(AE487="×", 0,IF(P487="未入力あり","",ROUNDDOWN(ROUNDDOWN($H487*$I487,0)*VLOOKUP($G487,【参考】数式用!$A$4:$E$54,5, FALSE),0)))</f>
        <v/>
      </c>
      <c r="Z487" s="336" t="e">
        <f>IF(#REF!="○", F487, "")</f>
        <v>#REF!</v>
      </c>
      <c r="AA487" s="46" t="e">
        <f>VLOOKUP('別紙様式2-3（個表） '!$G487,【参考】数式用!$P$4:$Q$54,2, FALSE)</f>
        <v>#N/A</v>
      </c>
      <c r="AB487" s="46" t="e">
        <f>VLOOKUP('別紙様式2-3（個表） '!$G487,【参考】数式用!$P$4:$W$54,8, FALSE)</f>
        <v>#N/A</v>
      </c>
      <c r="AC487" s="46" t="e">
        <f>VLOOKUP('別紙様式2-3（個表） '!$G487,【参考】数式用!$P$4:$AD$54,15, FALSE)</f>
        <v>#N/A</v>
      </c>
      <c r="AD487" s="46" t="str">
        <f t="shared" si="49"/>
        <v/>
      </c>
      <c r="AE487" s="46" t="str">
        <f t="shared" si="50"/>
        <v/>
      </c>
      <c r="AF487" s="46" t="str">
        <f t="shared" si="51"/>
        <v/>
      </c>
      <c r="AG487" s="46" t="str">
        <f>IF(G487="", "", VLOOKUP(G487,【参考】数式用!$A$4:$M$54,13,FALSE))</f>
        <v/>
      </c>
      <c r="AH487" s="46" t="str">
        <f t="shared" si="52"/>
        <v>―</v>
      </c>
    </row>
    <row r="488" spans="1:34" ht="45" customHeight="1">
      <c r="A488" s="113">
        <f t="shared" si="54"/>
        <v>474</v>
      </c>
      <c r="B488" s="114" t="str">
        <f>IF(基本情報入力シート!B523="","",基本情報入力シート!B523)</f>
        <v/>
      </c>
      <c r="C488" s="115" t="str">
        <f>IF(基本情報入力シート!L523="","",基本情報入力シート!L523)</f>
        <v/>
      </c>
      <c r="D488" s="115" t="str">
        <f>IF(基本情報入力シート!Q523="","",基本情報入力シート!Q523)</f>
        <v/>
      </c>
      <c r="E488" s="115" t="str">
        <f>IF(基本情報入力シート!V523="","",基本情報入力シート!V523)</f>
        <v/>
      </c>
      <c r="F488" s="115" t="str">
        <f>IF(基本情報入力シート!W523="","",基本情報入力シート!W523)</f>
        <v/>
      </c>
      <c r="G488" s="115" t="str">
        <f>IF(基本情報入力シート!Z523="","",基本情報入力シート!Z523)</f>
        <v/>
      </c>
      <c r="H488" s="211" t="str">
        <f>IF(基本情報入力シート!AD523="","",基本情報入力シート!AD523)</f>
        <v/>
      </c>
      <c r="I488" s="330" t="str">
        <f>IF(基本情報入力シート!AE523="","",基本情報入力シート!AE523)</f>
        <v/>
      </c>
      <c r="J488" s="427"/>
      <c r="K488" s="428"/>
      <c r="L488" s="426"/>
      <c r="M488" s="331" t="str">
        <f>IF(G488="", "", VLOOKUP(AF488,【参考】数式用!$AZ$3:$BA$6, 2, FALSE))</f>
        <v/>
      </c>
      <c r="N488" s="332" t="str">
        <f>IF(G488="","",VLOOKUP(G488,【参考】数式用!$A$4:$L$54,MATCH('別紙様式2-3（個表） '!M488,【参考】数式用!$J$3:$L$3,0)+9,FALSE))</f>
        <v/>
      </c>
      <c r="O488" s="429" t="s">
        <v>197</v>
      </c>
      <c r="P488" s="333" t="str">
        <f t="shared" si="53"/>
        <v>未入力あり</v>
      </c>
      <c r="Q488" s="253" t="str">
        <f>IFERROR(IF(P488="未入力あり","",ROUNDDOWN(ROUNDDOWN($H488*$I488,0)*VLOOKUP($G488,【参考】数式用!$A$4:$E$54,3, FALSE),0)),"")</f>
        <v/>
      </c>
      <c r="R488" s="253" t="str">
        <f>IF(AD488="×", 0,IF(P488="未入力あり","",ROUNDDOWN(ROUNDDOWN($H488*$I488,0)*VLOOKUP($G488,【参考】数式用!$A$4:$E$54,4,FALSE),0)))</f>
        <v/>
      </c>
      <c r="S488" s="334" t="str">
        <f>IF(AE488="×", 0,IF(P488="未入力あり","",ROUNDDOWN(ROUNDDOWN($H488*$I488,0)*VLOOKUP($G488,【参考】数式用!$A$4:$E$54,5, FALSE),0)))</f>
        <v/>
      </c>
      <c r="Z488" s="336" t="e">
        <f>IF(#REF!="○", F488, "")</f>
        <v>#REF!</v>
      </c>
      <c r="AA488" s="46" t="e">
        <f>VLOOKUP('別紙様式2-3（個表） '!$G488,【参考】数式用!$P$4:$Q$54,2, FALSE)</f>
        <v>#N/A</v>
      </c>
      <c r="AB488" s="46" t="e">
        <f>VLOOKUP('別紙様式2-3（個表） '!$G488,【参考】数式用!$P$4:$W$54,8, FALSE)</f>
        <v>#N/A</v>
      </c>
      <c r="AC488" s="46" t="e">
        <f>VLOOKUP('別紙様式2-3（個表） '!$G488,【参考】数式用!$P$4:$AD$54,15, FALSE)</f>
        <v>#N/A</v>
      </c>
      <c r="AD488" s="46" t="str">
        <f t="shared" si="49"/>
        <v/>
      </c>
      <c r="AE488" s="46" t="str">
        <f t="shared" si="50"/>
        <v/>
      </c>
      <c r="AF488" s="46" t="str">
        <f t="shared" si="51"/>
        <v/>
      </c>
      <c r="AG488" s="46" t="str">
        <f>IF(G488="", "", VLOOKUP(G488,【参考】数式用!$A$4:$M$54,13,FALSE))</f>
        <v/>
      </c>
      <c r="AH488" s="46" t="str">
        <f t="shared" si="52"/>
        <v>―</v>
      </c>
    </row>
    <row r="489" spans="1:34" ht="45" customHeight="1">
      <c r="A489" s="113">
        <f t="shared" si="54"/>
        <v>475</v>
      </c>
      <c r="B489" s="114" t="str">
        <f>IF(基本情報入力シート!B524="","",基本情報入力シート!B524)</f>
        <v/>
      </c>
      <c r="C489" s="115" t="str">
        <f>IF(基本情報入力シート!L524="","",基本情報入力シート!L524)</f>
        <v/>
      </c>
      <c r="D489" s="115" t="str">
        <f>IF(基本情報入力シート!Q524="","",基本情報入力シート!Q524)</f>
        <v/>
      </c>
      <c r="E489" s="115" t="str">
        <f>IF(基本情報入力シート!V524="","",基本情報入力シート!V524)</f>
        <v/>
      </c>
      <c r="F489" s="115" t="str">
        <f>IF(基本情報入力シート!W524="","",基本情報入力シート!W524)</f>
        <v/>
      </c>
      <c r="G489" s="115" t="str">
        <f>IF(基本情報入力シート!Z524="","",基本情報入力シート!Z524)</f>
        <v/>
      </c>
      <c r="H489" s="211" t="str">
        <f>IF(基本情報入力シート!AD524="","",基本情報入力シート!AD524)</f>
        <v/>
      </c>
      <c r="I489" s="330" t="str">
        <f>IF(基本情報入力シート!AE524="","",基本情報入力シート!AE524)</f>
        <v/>
      </c>
      <c r="J489" s="427"/>
      <c r="K489" s="428"/>
      <c r="L489" s="426"/>
      <c r="M489" s="331" t="str">
        <f>IF(G489="", "", VLOOKUP(AF489,【参考】数式用!$AZ$3:$BA$6, 2, FALSE))</f>
        <v/>
      </c>
      <c r="N489" s="332" t="str">
        <f>IF(G489="","",VLOOKUP(G489,【参考】数式用!$A$4:$L$54,MATCH('別紙様式2-3（個表） '!M489,【参考】数式用!$J$3:$L$3,0)+9,FALSE))</f>
        <v/>
      </c>
      <c r="O489" s="430" t="s">
        <v>197</v>
      </c>
      <c r="P489" s="333" t="str">
        <f t="shared" si="53"/>
        <v>未入力あり</v>
      </c>
      <c r="Q489" s="253" t="str">
        <f>IFERROR(IF(P489="未入力あり","",ROUNDDOWN(ROUNDDOWN($H489*$I489,0)*VLOOKUP($G489,【参考】数式用!$A$4:$E$54,3, FALSE),0)),"")</f>
        <v/>
      </c>
      <c r="R489" s="253" t="str">
        <f>IF(AD489="×", 0,IF(P489="未入力あり","",ROUNDDOWN(ROUNDDOWN($H489*$I489,0)*VLOOKUP($G489,【参考】数式用!$A$4:$E$54,4,FALSE),0)))</f>
        <v/>
      </c>
      <c r="S489" s="334" t="str">
        <f>IF(AE489="×", 0,IF(P489="未入力あり","",ROUNDDOWN(ROUNDDOWN($H489*$I489,0)*VLOOKUP($G489,【参考】数式用!$A$4:$E$54,5, FALSE),0)))</f>
        <v/>
      </c>
      <c r="Z489" s="336" t="e">
        <f>IF(#REF!="○", F489, "")</f>
        <v>#REF!</v>
      </c>
      <c r="AA489" s="46" t="e">
        <f>VLOOKUP('別紙様式2-3（個表） '!$G489,【参考】数式用!$P$4:$Q$54,2, FALSE)</f>
        <v>#N/A</v>
      </c>
      <c r="AB489" s="46" t="e">
        <f>VLOOKUP('別紙様式2-3（個表） '!$G489,【参考】数式用!$P$4:$W$54,8, FALSE)</f>
        <v>#N/A</v>
      </c>
      <c r="AC489" s="46" t="e">
        <f>VLOOKUP('別紙様式2-3（個表） '!$G489,【参考】数式用!$P$4:$AD$54,15, FALSE)</f>
        <v>#N/A</v>
      </c>
      <c r="AD489" s="46" t="str">
        <f t="shared" si="49"/>
        <v/>
      </c>
      <c r="AE489" s="46" t="str">
        <f t="shared" si="50"/>
        <v/>
      </c>
      <c r="AF489" s="46" t="str">
        <f t="shared" si="51"/>
        <v/>
      </c>
      <c r="AG489" s="46" t="str">
        <f>IF(G489="", "", VLOOKUP(G489,【参考】数式用!$A$4:$M$54,13,FALSE))</f>
        <v/>
      </c>
      <c r="AH489" s="46" t="str">
        <f t="shared" si="52"/>
        <v>―</v>
      </c>
    </row>
    <row r="490" spans="1:34" ht="45" customHeight="1">
      <c r="A490" s="113">
        <f t="shared" si="54"/>
        <v>476</v>
      </c>
      <c r="B490" s="114" t="str">
        <f>IF(基本情報入力シート!B525="","",基本情報入力シート!B525)</f>
        <v/>
      </c>
      <c r="C490" s="115" t="str">
        <f>IF(基本情報入力シート!L525="","",基本情報入力シート!L525)</f>
        <v/>
      </c>
      <c r="D490" s="115" t="str">
        <f>IF(基本情報入力シート!Q525="","",基本情報入力シート!Q525)</f>
        <v/>
      </c>
      <c r="E490" s="115" t="str">
        <f>IF(基本情報入力シート!V525="","",基本情報入力シート!V525)</f>
        <v/>
      </c>
      <c r="F490" s="115" t="str">
        <f>IF(基本情報入力シート!W525="","",基本情報入力シート!W525)</f>
        <v/>
      </c>
      <c r="G490" s="115" t="str">
        <f>IF(基本情報入力シート!Z525="","",基本情報入力シート!Z525)</f>
        <v/>
      </c>
      <c r="H490" s="211" t="str">
        <f>IF(基本情報入力シート!AD525="","",基本情報入力シート!AD525)</f>
        <v/>
      </c>
      <c r="I490" s="330" t="str">
        <f>IF(基本情報入力シート!AE525="","",基本情報入力シート!AE525)</f>
        <v/>
      </c>
      <c r="J490" s="427"/>
      <c r="K490" s="428"/>
      <c r="L490" s="426"/>
      <c r="M490" s="331" t="str">
        <f>IF(G490="", "", VLOOKUP(AF490,【参考】数式用!$AZ$3:$BA$6, 2, FALSE))</f>
        <v/>
      </c>
      <c r="N490" s="332" t="str">
        <f>IF(G490="","",VLOOKUP(G490,【参考】数式用!$A$4:$L$54,MATCH('別紙様式2-3（個表） '!M490,【参考】数式用!$J$3:$L$3,0)+9,FALSE))</f>
        <v/>
      </c>
      <c r="O490" s="429" t="s">
        <v>197</v>
      </c>
      <c r="P490" s="333" t="str">
        <f t="shared" si="53"/>
        <v>未入力あり</v>
      </c>
      <c r="Q490" s="253" t="str">
        <f>IFERROR(IF(P490="未入力あり","",ROUNDDOWN(ROUNDDOWN($H490*$I490,0)*VLOOKUP($G490,【参考】数式用!$A$4:$E$54,3, FALSE),0)),"")</f>
        <v/>
      </c>
      <c r="R490" s="253" t="str">
        <f>IF(AD490="×", 0,IF(P490="未入力あり","",ROUNDDOWN(ROUNDDOWN($H490*$I490,0)*VLOOKUP($G490,【参考】数式用!$A$4:$E$54,4,FALSE),0)))</f>
        <v/>
      </c>
      <c r="S490" s="334" t="str">
        <f>IF(AE490="×", 0,IF(P490="未入力あり","",ROUNDDOWN(ROUNDDOWN($H490*$I490,0)*VLOOKUP($G490,【参考】数式用!$A$4:$E$54,5, FALSE),0)))</f>
        <v/>
      </c>
      <c r="Z490" s="336" t="e">
        <f>IF(#REF!="○", F490, "")</f>
        <v>#REF!</v>
      </c>
      <c r="AA490" s="46" t="e">
        <f>VLOOKUP('別紙様式2-3（個表） '!$G490,【参考】数式用!$P$4:$Q$54,2, FALSE)</f>
        <v>#N/A</v>
      </c>
      <c r="AB490" s="46" t="e">
        <f>VLOOKUP('別紙様式2-3（個表） '!$G490,【参考】数式用!$P$4:$W$54,8, FALSE)</f>
        <v>#N/A</v>
      </c>
      <c r="AC490" s="46" t="e">
        <f>VLOOKUP('別紙様式2-3（個表） '!$G490,【参考】数式用!$P$4:$AD$54,15, FALSE)</f>
        <v>#N/A</v>
      </c>
      <c r="AD490" s="46" t="str">
        <f t="shared" si="49"/>
        <v/>
      </c>
      <c r="AE490" s="46" t="str">
        <f t="shared" si="50"/>
        <v/>
      </c>
      <c r="AF490" s="46" t="str">
        <f t="shared" si="51"/>
        <v/>
      </c>
      <c r="AG490" s="46" t="str">
        <f>IF(G490="", "", VLOOKUP(G490,【参考】数式用!$A$4:$M$54,13,FALSE))</f>
        <v/>
      </c>
      <c r="AH490" s="46" t="str">
        <f t="shared" si="52"/>
        <v>―</v>
      </c>
    </row>
    <row r="491" spans="1:34" ht="45" customHeight="1">
      <c r="A491" s="113">
        <f t="shared" si="54"/>
        <v>477</v>
      </c>
      <c r="B491" s="114" t="str">
        <f>IF(基本情報入力シート!B526="","",基本情報入力シート!B526)</f>
        <v/>
      </c>
      <c r="C491" s="115" t="str">
        <f>IF(基本情報入力シート!L526="","",基本情報入力シート!L526)</f>
        <v/>
      </c>
      <c r="D491" s="115" t="str">
        <f>IF(基本情報入力シート!Q526="","",基本情報入力シート!Q526)</f>
        <v/>
      </c>
      <c r="E491" s="115" t="str">
        <f>IF(基本情報入力シート!V526="","",基本情報入力シート!V526)</f>
        <v/>
      </c>
      <c r="F491" s="115" t="str">
        <f>IF(基本情報入力シート!W526="","",基本情報入力シート!W526)</f>
        <v/>
      </c>
      <c r="G491" s="115" t="str">
        <f>IF(基本情報入力シート!Z526="","",基本情報入力シート!Z526)</f>
        <v/>
      </c>
      <c r="H491" s="211" t="str">
        <f>IF(基本情報入力シート!AD526="","",基本情報入力シート!AD526)</f>
        <v/>
      </c>
      <c r="I491" s="330" t="str">
        <f>IF(基本情報入力シート!AE526="","",基本情報入力シート!AE526)</f>
        <v/>
      </c>
      <c r="J491" s="427"/>
      <c r="K491" s="428"/>
      <c r="L491" s="426"/>
      <c r="M491" s="331" t="str">
        <f>IF(G491="", "", VLOOKUP(AF491,【参考】数式用!$AZ$3:$BA$6, 2, FALSE))</f>
        <v/>
      </c>
      <c r="N491" s="332" t="str">
        <f>IF(G491="","",VLOOKUP(G491,【参考】数式用!$A$4:$L$54,MATCH('別紙様式2-3（個表） '!M491,【参考】数式用!$J$3:$L$3,0)+9,FALSE))</f>
        <v/>
      </c>
      <c r="O491" s="430" t="s">
        <v>197</v>
      </c>
      <c r="P491" s="333" t="str">
        <f t="shared" si="53"/>
        <v>未入力あり</v>
      </c>
      <c r="Q491" s="253" t="str">
        <f>IFERROR(IF(P491="未入力あり","",ROUNDDOWN(ROUNDDOWN($H491*$I491,0)*VLOOKUP($G491,【参考】数式用!$A$4:$E$54,3, FALSE),0)),"")</f>
        <v/>
      </c>
      <c r="R491" s="253" t="str">
        <f>IF(AD491="×", 0,IF(P491="未入力あり","",ROUNDDOWN(ROUNDDOWN($H491*$I491,0)*VLOOKUP($G491,【参考】数式用!$A$4:$E$54,4,FALSE),0)))</f>
        <v/>
      </c>
      <c r="S491" s="334" t="str">
        <f>IF(AE491="×", 0,IF(P491="未入力あり","",ROUNDDOWN(ROUNDDOWN($H491*$I491,0)*VLOOKUP($G491,【参考】数式用!$A$4:$E$54,5, FALSE),0)))</f>
        <v/>
      </c>
      <c r="Z491" s="336" t="e">
        <f>IF(#REF!="○", F491, "")</f>
        <v>#REF!</v>
      </c>
      <c r="AA491" s="46" t="e">
        <f>VLOOKUP('別紙様式2-3（個表） '!$G491,【参考】数式用!$P$4:$Q$54,2, FALSE)</f>
        <v>#N/A</v>
      </c>
      <c r="AB491" s="46" t="e">
        <f>VLOOKUP('別紙様式2-3（個表） '!$G491,【参考】数式用!$P$4:$W$54,8, FALSE)</f>
        <v>#N/A</v>
      </c>
      <c r="AC491" s="46" t="e">
        <f>VLOOKUP('別紙様式2-3（個表） '!$G491,【参考】数式用!$P$4:$AD$54,15, FALSE)</f>
        <v>#N/A</v>
      </c>
      <c r="AD491" s="46" t="str">
        <f t="shared" si="49"/>
        <v/>
      </c>
      <c r="AE491" s="46" t="str">
        <f t="shared" si="50"/>
        <v/>
      </c>
      <c r="AF491" s="46" t="str">
        <f t="shared" si="51"/>
        <v/>
      </c>
      <c r="AG491" s="46" t="str">
        <f>IF(G491="", "", VLOOKUP(G491,【参考】数式用!$A$4:$M$54,13,FALSE))</f>
        <v/>
      </c>
      <c r="AH491" s="46" t="str">
        <f t="shared" si="52"/>
        <v>―</v>
      </c>
    </row>
    <row r="492" spans="1:34" ht="45" customHeight="1">
      <c r="A492" s="113">
        <f t="shared" si="54"/>
        <v>478</v>
      </c>
      <c r="B492" s="114" t="str">
        <f>IF(基本情報入力シート!B527="","",基本情報入力シート!B527)</f>
        <v/>
      </c>
      <c r="C492" s="115" t="str">
        <f>IF(基本情報入力シート!L527="","",基本情報入力シート!L527)</f>
        <v/>
      </c>
      <c r="D492" s="115" t="str">
        <f>IF(基本情報入力シート!Q527="","",基本情報入力シート!Q527)</f>
        <v/>
      </c>
      <c r="E492" s="115" t="str">
        <f>IF(基本情報入力シート!V527="","",基本情報入力シート!V527)</f>
        <v/>
      </c>
      <c r="F492" s="115" t="str">
        <f>IF(基本情報入力シート!W527="","",基本情報入力シート!W527)</f>
        <v/>
      </c>
      <c r="G492" s="115" t="str">
        <f>IF(基本情報入力シート!Z527="","",基本情報入力シート!Z527)</f>
        <v/>
      </c>
      <c r="H492" s="211" t="str">
        <f>IF(基本情報入力シート!AD527="","",基本情報入力シート!AD527)</f>
        <v/>
      </c>
      <c r="I492" s="330" t="str">
        <f>IF(基本情報入力シート!AE527="","",基本情報入力シート!AE527)</f>
        <v/>
      </c>
      <c r="J492" s="427"/>
      <c r="K492" s="428"/>
      <c r="L492" s="426"/>
      <c r="M492" s="331" t="str">
        <f>IF(G492="", "", VLOOKUP(AF492,【参考】数式用!$AZ$3:$BA$6, 2, FALSE))</f>
        <v/>
      </c>
      <c r="N492" s="332" t="str">
        <f>IF(G492="","",VLOOKUP(G492,【参考】数式用!$A$4:$L$54,MATCH('別紙様式2-3（個表） '!M492,【参考】数式用!$J$3:$L$3,0)+9,FALSE))</f>
        <v/>
      </c>
      <c r="O492" s="430" t="s">
        <v>197</v>
      </c>
      <c r="P492" s="333" t="str">
        <f t="shared" si="53"/>
        <v>未入力あり</v>
      </c>
      <c r="Q492" s="253" t="str">
        <f>IFERROR(IF(P492="未入力あり","",ROUNDDOWN(ROUNDDOWN($H492*$I492,0)*VLOOKUP($G492,【参考】数式用!$A$4:$E$54,3, FALSE),0)),"")</f>
        <v/>
      </c>
      <c r="R492" s="253" t="str">
        <f>IF(AD492="×", 0,IF(P492="未入力あり","",ROUNDDOWN(ROUNDDOWN($H492*$I492,0)*VLOOKUP($G492,【参考】数式用!$A$4:$E$54,4,FALSE),0)))</f>
        <v/>
      </c>
      <c r="S492" s="334" t="str">
        <f>IF(AE492="×", 0,IF(P492="未入力あり","",ROUNDDOWN(ROUNDDOWN($H492*$I492,0)*VLOOKUP($G492,【参考】数式用!$A$4:$E$54,5, FALSE),0)))</f>
        <v/>
      </c>
      <c r="Z492" s="336" t="e">
        <f>IF(#REF!="○", F492, "")</f>
        <v>#REF!</v>
      </c>
      <c r="AA492" s="46" t="e">
        <f>VLOOKUP('別紙様式2-3（個表） '!$G492,【参考】数式用!$P$4:$Q$54,2, FALSE)</f>
        <v>#N/A</v>
      </c>
      <c r="AB492" s="46" t="e">
        <f>VLOOKUP('別紙様式2-3（個表） '!$G492,【参考】数式用!$P$4:$W$54,8, FALSE)</f>
        <v>#N/A</v>
      </c>
      <c r="AC492" s="46" t="e">
        <f>VLOOKUP('別紙様式2-3（個表） '!$G492,【参考】数式用!$P$4:$AD$54,15, FALSE)</f>
        <v>#N/A</v>
      </c>
      <c r="AD492" s="46" t="str">
        <f t="shared" si="49"/>
        <v/>
      </c>
      <c r="AE492" s="46" t="str">
        <f t="shared" si="50"/>
        <v/>
      </c>
      <c r="AF492" s="46" t="str">
        <f t="shared" si="51"/>
        <v/>
      </c>
      <c r="AG492" s="46" t="str">
        <f>IF(G492="", "", VLOOKUP(G492,【参考】数式用!$A$4:$M$54,13,FALSE))</f>
        <v/>
      </c>
      <c r="AH492" s="46" t="str">
        <f t="shared" si="52"/>
        <v>―</v>
      </c>
    </row>
    <row r="493" spans="1:34" ht="45" customHeight="1">
      <c r="A493" s="113">
        <f t="shared" si="54"/>
        <v>479</v>
      </c>
      <c r="B493" s="114" t="str">
        <f>IF(基本情報入力シート!B528="","",基本情報入力シート!B528)</f>
        <v/>
      </c>
      <c r="C493" s="115" t="str">
        <f>IF(基本情報入力シート!L528="","",基本情報入力シート!L528)</f>
        <v/>
      </c>
      <c r="D493" s="115" t="str">
        <f>IF(基本情報入力シート!Q528="","",基本情報入力シート!Q528)</f>
        <v/>
      </c>
      <c r="E493" s="115" t="str">
        <f>IF(基本情報入力シート!V528="","",基本情報入力シート!V528)</f>
        <v/>
      </c>
      <c r="F493" s="115" t="str">
        <f>IF(基本情報入力シート!W528="","",基本情報入力シート!W528)</f>
        <v/>
      </c>
      <c r="G493" s="115" t="str">
        <f>IF(基本情報入力シート!Z528="","",基本情報入力シート!Z528)</f>
        <v/>
      </c>
      <c r="H493" s="211" t="str">
        <f>IF(基本情報入力シート!AD528="","",基本情報入力シート!AD528)</f>
        <v/>
      </c>
      <c r="I493" s="330" t="str">
        <f>IF(基本情報入力シート!AE528="","",基本情報入力シート!AE528)</f>
        <v/>
      </c>
      <c r="J493" s="427"/>
      <c r="K493" s="428"/>
      <c r="L493" s="426"/>
      <c r="M493" s="331" t="str">
        <f>IF(G493="", "", VLOOKUP(AF493,【参考】数式用!$AZ$3:$BA$6, 2, FALSE))</f>
        <v/>
      </c>
      <c r="N493" s="332" t="str">
        <f>IF(G493="","",VLOOKUP(G493,【参考】数式用!$A$4:$L$54,MATCH('別紙様式2-3（個表） '!M493,【参考】数式用!$J$3:$L$3,0)+9,FALSE))</f>
        <v/>
      </c>
      <c r="O493" s="429" t="s">
        <v>197</v>
      </c>
      <c r="P493" s="333" t="str">
        <f t="shared" si="53"/>
        <v>未入力あり</v>
      </c>
      <c r="Q493" s="253" t="str">
        <f>IFERROR(IF(P493="未入力あり","",ROUNDDOWN(ROUNDDOWN($H493*$I493,0)*VLOOKUP($G493,【参考】数式用!$A$4:$E$54,3, FALSE),0)),"")</f>
        <v/>
      </c>
      <c r="R493" s="253" t="str">
        <f>IF(AD493="×", 0,IF(P493="未入力あり","",ROUNDDOWN(ROUNDDOWN($H493*$I493,0)*VLOOKUP($G493,【参考】数式用!$A$4:$E$54,4,FALSE),0)))</f>
        <v/>
      </c>
      <c r="S493" s="334" t="str">
        <f>IF(AE493="×", 0,IF(P493="未入力あり","",ROUNDDOWN(ROUNDDOWN($H493*$I493,0)*VLOOKUP($G493,【参考】数式用!$A$4:$E$54,5, FALSE),0)))</f>
        <v/>
      </c>
      <c r="Z493" s="336" t="e">
        <f>IF(#REF!="○", F493, "")</f>
        <v>#REF!</v>
      </c>
      <c r="AA493" s="46" t="e">
        <f>VLOOKUP('別紙様式2-3（個表） '!$G493,【参考】数式用!$P$4:$Q$54,2, FALSE)</f>
        <v>#N/A</v>
      </c>
      <c r="AB493" s="46" t="e">
        <f>VLOOKUP('別紙様式2-3（個表） '!$G493,【参考】数式用!$P$4:$W$54,8, FALSE)</f>
        <v>#N/A</v>
      </c>
      <c r="AC493" s="46" t="e">
        <f>VLOOKUP('別紙様式2-3（個表） '!$G493,【参考】数式用!$P$4:$AD$54,15, FALSE)</f>
        <v>#N/A</v>
      </c>
      <c r="AD493" s="46" t="str">
        <f t="shared" si="49"/>
        <v/>
      </c>
      <c r="AE493" s="46" t="str">
        <f t="shared" si="50"/>
        <v/>
      </c>
      <c r="AF493" s="46" t="str">
        <f t="shared" si="51"/>
        <v/>
      </c>
      <c r="AG493" s="46" t="str">
        <f>IF(G493="", "", VLOOKUP(G493,【参考】数式用!$A$4:$M$54,13,FALSE))</f>
        <v/>
      </c>
      <c r="AH493" s="46" t="str">
        <f t="shared" si="52"/>
        <v>―</v>
      </c>
    </row>
    <row r="494" spans="1:34" ht="45" customHeight="1">
      <c r="A494" s="113">
        <f t="shared" si="54"/>
        <v>480</v>
      </c>
      <c r="B494" s="114" t="str">
        <f>IF(基本情報入力シート!B529="","",基本情報入力シート!B529)</f>
        <v/>
      </c>
      <c r="C494" s="115" t="str">
        <f>IF(基本情報入力シート!L529="","",基本情報入力シート!L529)</f>
        <v/>
      </c>
      <c r="D494" s="115" t="str">
        <f>IF(基本情報入力シート!Q529="","",基本情報入力シート!Q529)</f>
        <v/>
      </c>
      <c r="E494" s="115" t="str">
        <f>IF(基本情報入力シート!V529="","",基本情報入力シート!V529)</f>
        <v/>
      </c>
      <c r="F494" s="115" t="str">
        <f>IF(基本情報入力シート!W529="","",基本情報入力シート!W529)</f>
        <v/>
      </c>
      <c r="G494" s="115" t="str">
        <f>IF(基本情報入力シート!Z529="","",基本情報入力シート!Z529)</f>
        <v/>
      </c>
      <c r="H494" s="211" t="str">
        <f>IF(基本情報入力シート!AD529="","",基本情報入力シート!AD529)</f>
        <v/>
      </c>
      <c r="I494" s="330" t="str">
        <f>IF(基本情報入力シート!AE529="","",基本情報入力シート!AE529)</f>
        <v/>
      </c>
      <c r="J494" s="427"/>
      <c r="K494" s="428"/>
      <c r="L494" s="426"/>
      <c r="M494" s="331" t="str">
        <f>IF(G494="", "", VLOOKUP(AF494,【参考】数式用!$AZ$3:$BA$6, 2, FALSE))</f>
        <v/>
      </c>
      <c r="N494" s="332" t="str">
        <f>IF(G494="","",VLOOKUP(G494,【参考】数式用!$A$4:$L$54,MATCH('別紙様式2-3（個表） '!M494,【参考】数式用!$J$3:$L$3,0)+9,FALSE))</f>
        <v/>
      </c>
      <c r="O494" s="430" t="s">
        <v>197</v>
      </c>
      <c r="P494" s="333" t="str">
        <f t="shared" si="53"/>
        <v>未入力あり</v>
      </c>
      <c r="Q494" s="253" t="str">
        <f>IFERROR(IF(P494="未入力あり","",ROUNDDOWN(ROUNDDOWN($H494*$I494,0)*VLOOKUP($G494,【参考】数式用!$A$4:$E$54,3, FALSE),0)),"")</f>
        <v/>
      </c>
      <c r="R494" s="253" t="str">
        <f>IF(AD494="×", 0,IF(P494="未入力あり","",ROUNDDOWN(ROUNDDOWN($H494*$I494,0)*VLOOKUP($G494,【参考】数式用!$A$4:$E$54,4,FALSE),0)))</f>
        <v/>
      </c>
      <c r="S494" s="334" t="str">
        <f>IF(AE494="×", 0,IF(P494="未入力あり","",ROUNDDOWN(ROUNDDOWN($H494*$I494,0)*VLOOKUP($G494,【参考】数式用!$A$4:$E$54,5, FALSE),0)))</f>
        <v/>
      </c>
      <c r="Z494" s="336" t="e">
        <f>IF(#REF!="○", F494, "")</f>
        <v>#REF!</v>
      </c>
      <c r="AA494" s="46" t="e">
        <f>VLOOKUP('別紙様式2-3（個表） '!$G494,【参考】数式用!$P$4:$Q$54,2, FALSE)</f>
        <v>#N/A</v>
      </c>
      <c r="AB494" s="46" t="e">
        <f>VLOOKUP('別紙様式2-3（個表） '!$G494,【参考】数式用!$P$4:$W$54,8, FALSE)</f>
        <v>#N/A</v>
      </c>
      <c r="AC494" s="46" t="e">
        <f>VLOOKUP('別紙様式2-3（個表） '!$G494,【参考】数式用!$P$4:$AD$54,15, FALSE)</f>
        <v>#N/A</v>
      </c>
      <c r="AD494" s="46" t="str">
        <f t="shared" si="49"/>
        <v/>
      </c>
      <c r="AE494" s="46" t="str">
        <f t="shared" si="50"/>
        <v/>
      </c>
      <c r="AF494" s="46" t="str">
        <f t="shared" si="51"/>
        <v/>
      </c>
      <c r="AG494" s="46" t="str">
        <f>IF(G494="", "", VLOOKUP(G494,【参考】数式用!$A$4:$M$54,13,FALSE))</f>
        <v/>
      </c>
      <c r="AH494" s="46" t="str">
        <f t="shared" si="52"/>
        <v>―</v>
      </c>
    </row>
    <row r="495" spans="1:34" ht="45" customHeight="1">
      <c r="A495" s="113">
        <f t="shared" si="54"/>
        <v>481</v>
      </c>
      <c r="B495" s="114" t="str">
        <f>IF(基本情報入力シート!B530="","",基本情報入力シート!B530)</f>
        <v/>
      </c>
      <c r="C495" s="115" t="str">
        <f>IF(基本情報入力シート!L530="","",基本情報入力シート!L530)</f>
        <v/>
      </c>
      <c r="D495" s="115" t="str">
        <f>IF(基本情報入力シート!Q530="","",基本情報入力シート!Q530)</f>
        <v/>
      </c>
      <c r="E495" s="115" t="str">
        <f>IF(基本情報入力シート!V530="","",基本情報入力シート!V530)</f>
        <v/>
      </c>
      <c r="F495" s="115" t="str">
        <f>IF(基本情報入力シート!W530="","",基本情報入力シート!W530)</f>
        <v/>
      </c>
      <c r="G495" s="115" t="str">
        <f>IF(基本情報入力シート!Z530="","",基本情報入力シート!Z530)</f>
        <v/>
      </c>
      <c r="H495" s="211" t="str">
        <f>IF(基本情報入力シート!AD530="","",基本情報入力シート!AD530)</f>
        <v/>
      </c>
      <c r="I495" s="330" t="str">
        <f>IF(基本情報入力シート!AE530="","",基本情報入力シート!AE530)</f>
        <v/>
      </c>
      <c r="J495" s="427"/>
      <c r="K495" s="428"/>
      <c r="L495" s="426"/>
      <c r="M495" s="331" t="str">
        <f>IF(G495="", "", VLOOKUP(AF495,【参考】数式用!$AZ$3:$BA$6, 2, FALSE))</f>
        <v/>
      </c>
      <c r="N495" s="332" t="str">
        <f>IF(G495="","",VLOOKUP(G495,【参考】数式用!$A$4:$L$54,MATCH('別紙様式2-3（個表） '!M495,【参考】数式用!$J$3:$L$3,0)+9,FALSE))</f>
        <v/>
      </c>
      <c r="O495" s="430" t="s">
        <v>197</v>
      </c>
      <c r="P495" s="333" t="str">
        <f t="shared" si="53"/>
        <v>未入力あり</v>
      </c>
      <c r="Q495" s="253" t="str">
        <f>IFERROR(IF(P495="未入力あり","",ROUNDDOWN(ROUNDDOWN($H495*$I495,0)*VLOOKUP($G495,【参考】数式用!$A$4:$E$54,3, FALSE),0)),"")</f>
        <v/>
      </c>
      <c r="R495" s="253" t="str">
        <f>IF(AD495="×", 0,IF(P495="未入力あり","",ROUNDDOWN(ROUNDDOWN($H495*$I495,0)*VLOOKUP($G495,【参考】数式用!$A$4:$E$54,4,FALSE),0)))</f>
        <v/>
      </c>
      <c r="S495" s="334" t="str">
        <f>IF(AE495="×", 0,IF(P495="未入力あり","",ROUNDDOWN(ROUNDDOWN($H495*$I495,0)*VLOOKUP($G495,【参考】数式用!$A$4:$E$54,5, FALSE),0)))</f>
        <v/>
      </c>
      <c r="Z495" s="336" t="e">
        <f>IF(#REF!="○", F495, "")</f>
        <v>#REF!</v>
      </c>
      <c r="AA495" s="46" t="e">
        <f>VLOOKUP('別紙様式2-3（個表） '!$G495,【参考】数式用!$P$4:$Q$54,2, FALSE)</f>
        <v>#N/A</v>
      </c>
      <c r="AB495" s="46" t="e">
        <f>VLOOKUP('別紙様式2-3（個表） '!$G495,【参考】数式用!$P$4:$W$54,8, FALSE)</f>
        <v>#N/A</v>
      </c>
      <c r="AC495" s="46" t="e">
        <f>VLOOKUP('別紙様式2-3（個表） '!$G495,【参考】数式用!$P$4:$AD$54,15, FALSE)</f>
        <v>#N/A</v>
      </c>
      <c r="AD495" s="46" t="str">
        <f t="shared" si="49"/>
        <v/>
      </c>
      <c r="AE495" s="46" t="str">
        <f t="shared" si="50"/>
        <v/>
      </c>
      <c r="AF495" s="46" t="str">
        <f t="shared" si="51"/>
        <v/>
      </c>
      <c r="AG495" s="46" t="str">
        <f>IF(G495="", "", VLOOKUP(G495,【参考】数式用!$A$4:$M$54,13,FALSE))</f>
        <v/>
      </c>
      <c r="AH495" s="46" t="str">
        <f t="shared" si="52"/>
        <v>―</v>
      </c>
    </row>
    <row r="496" spans="1:34" ht="45" customHeight="1">
      <c r="A496" s="113">
        <f t="shared" si="54"/>
        <v>482</v>
      </c>
      <c r="B496" s="114" t="str">
        <f>IF(基本情報入力シート!B531="","",基本情報入力シート!B531)</f>
        <v/>
      </c>
      <c r="C496" s="115" t="str">
        <f>IF(基本情報入力シート!L531="","",基本情報入力シート!L531)</f>
        <v/>
      </c>
      <c r="D496" s="115" t="str">
        <f>IF(基本情報入力シート!Q531="","",基本情報入力シート!Q531)</f>
        <v/>
      </c>
      <c r="E496" s="115" t="str">
        <f>IF(基本情報入力シート!V531="","",基本情報入力シート!V531)</f>
        <v/>
      </c>
      <c r="F496" s="115" t="str">
        <f>IF(基本情報入力シート!W531="","",基本情報入力シート!W531)</f>
        <v/>
      </c>
      <c r="G496" s="115" t="str">
        <f>IF(基本情報入力シート!Z531="","",基本情報入力シート!Z531)</f>
        <v/>
      </c>
      <c r="H496" s="211" t="str">
        <f>IF(基本情報入力シート!AD531="","",基本情報入力シート!AD531)</f>
        <v/>
      </c>
      <c r="I496" s="330" t="str">
        <f>IF(基本情報入力シート!AE531="","",基本情報入力シート!AE531)</f>
        <v/>
      </c>
      <c r="J496" s="427"/>
      <c r="K496" s="428"/>
      <c r="L496" s="426"/>
      <c r="M496" s="331" t="str">
        <f>IF(G496="", "", VLOOKUP(AF496,【参考】数式用!$AZ$3:$BA$6, 2, FALSE))</f>
        <v/>
      </c>
      <c r="N496" s="332" t="str">
        <f>IF(G496="","",VLOOKUP(G496,【参考】数式用!$A$4:$L$54,MATCH('別紙様式2-3（個表） '!M496,【参考】数式用!$J$3:$L$3,0)+9,FALSE))</f>
        <v/>
      </c>
      <c r="O496" s="429" t="s">
        <v>197</v>
      </c>
      <c r="P496" s="333" t="str">
        <f t="shared" si="53"/>
        <v>未入力あり</v>
      </c>
      <c r="Q496" s="253" t="str">
        <f>IFERROR(IF(P496="未入力あり","",ROUNDDOWN(ROUNDDOWN($H496*$I496,0)*VLOOKUP($G496,【参考】数式用!$A$4:$E$54,3, FALSE),0)),"")</f>
        <v/>
      </c>
      <c r="R496" s="253" t="str">
        <f>IF(AD496="×", 0,IF(P496="未入力あり","",ROUNDDOWN(ROUNDDOWN($H496*$I496,0)*VLOOKUP($G496,【参考】数式用!$A$4:$E$54,4,FALSE),0)))</f>
        <v/>
      </c>
      <c r="S496" s="334" t="str">
        <f>IF(AE496="×", 0,IF(P496="未入力あり","",ROUNDDOWN(ROUNDDOWN($H496*$I496,0)*VLOOKUP($G496,【参考】数式用!$A$4:$E$54,5, FALSE),0)))</f>
        <v/>
      </c>
      <c r="Z496" s="336" t="e">
        <f>IF(#REF!="○", F496, "")</f>
        <v>#REF!</v>
      </c>
      <c r="AA496" s="46" t="e">
        <f>VLOOKUP('別紙様式2-3（個表） '!$G496,【参考】数式用!$P$4:$Q$54,2, FALSE)</f>
        <v>#N/A</v>
      </c>
      <c r="AB496" s="46" t="e">
        <f>VLOOKUP('別紙様式2-3（個表） '!$G496,【参考】数式用!$P$4:$W$54,8, FALSE)</f>
        <v>#N/A</v>
      </c>
      <c r="AC496" s="46" t="e">
        <f>VLOOKUP('別紙様式2-3（個表） '!$G496,【参考】数式用!$P$4:$AD$54,15, FALSE)</f>
        <v>#N/A</v>
      </c>
      <c r="AD496" s="46" t="str">
        <f t="shared" si="49"/>
        <v/>
      </c>
      <c r="AE496" s="46" t="str">
        <f t="shared" si="50"/>
        <v/>
      </c>
      <c r="AF496" s="46" t="str">
        <f t="shared" si="51"/>
        <v/>
      </c>
      <c r="AG496" s="46" t="str">
        <f>IF(G496="", "", VLOOKUP(G496,【参考】数式用!$A$4:$M$54,13,FALSE))</f>
        <v/>
      </c>
      <c r="AH496" s="46" t="str">
        <f t="shared" si="52"/>
        <v>―</v>
      </c>
    </row>
    <row r="497" spans="1:34" ht="45" customHeight="1">
      <c r="A497" s="113">
        <f t="shared" si="54"/>
        <v>483</v>
      </c>
      <c r="B497" s="114" t="str">
        <f>IF(基本情報入力シート!B532="","",基本情報入力シート!B532)</f>
        <v/>
      </c>
      <c r="C497" s="115" t="str">
        <f>IF(基本情報入力シート!L532="","",基本情報入力シート!L532)</f>
        <v/>
      </c>
      <c r="D497" s="115" t="str">
        <f>IF(基本情報入力シート!Q532="","",基本情報入力シート!Q532)</f>
        <v/>
      </c>
      <c r="E497" s="115" t="str">
        <f>IF(基本情報入力シート!V532="","",基本情報入力シート!V532)</f>
        <v/>
      </c>
      <c r="F497" s="115" t="str">
        <f>IF(基本情報入力シート!W532="","",基本情報入力シート!W532)</f>
        <v/>
      </c>
      <c r="G497" s="115" t="str">
        <f>IF(基本情報入力シート!Z532="","",基本情報入力シート!Z532)</f>
        <v/>
      </c>
      <c r="H497" s="211" t="str">
        <f>IF(基本情報入力シート!AD532="","",基本情報入力シート!AD532)</f>
        <v/>
      </c>
      <c r="I497" s="330" t="str">
        <f>IF(基本情報入力シート!AE532="","",基本情報入力シート!AE532)</f>
        <v/>
      </c>
      <c r="J497" s="427"/>
      <c r="K497" s="428"/>
      <c r="L497" s="426"/>
      <c r="M497" s="331" t="str">
        <f>IF(G497="", "", VLOOKUP(AF497,【参考】数式用!$AZ$3:$BA$6, 2, FALSE))</f>
        <v/>
      </c>
      <c r="N497" s="332" t="str">
        <f>IF(G497="","",VLOOKUP(G497,【参考】数式用!$A$4:$L$54,MATCH('別紙様式2-3（個表） '!M497,【参考】数式用!$J$3:$L$3,0)+9,FALSE))</f>
        <v/>
      </c>
      <c r="O497" s="430" t="s">
        <v>197</v>
      </c>
      <c r="P497" s="333" t="str">
        <f t="shared" si="53"/>
        <v>未入力あり</v>
      </c>
      <c r="Q497" s="253" t="str">
        <f>IFERROR(IF(P497="未入力あり","",ROUNDDOWN(ROUNDDOWN($H497*$I497,0)*VLOOKUP($G497,【参考】数式用!$A$4:$E$54,3, FALSE),0)),"")</f>
        <v/>
      </c>
      <c r="R497" s="253" t="str">
        <f>IF(AD497="×", 0,IF(P497="未入力あり","",ROUNDDOWN(ROUNDDOWN($H497*$I497,0)*VLOOKUP($G497,【参考】数式用!$A$4:$E$54,4,FALSE),0)))</f>
        <v/>
      </c>
      <c r="S497" s="334" t="str">
        <f>IF(AE497="×", 0,IF(P497="未入力あり","",ROUNDDOWN(ROUNDDOWN($H497*$I497,0)*VLOOKUP($G497,【参考】数式用!$A$4:$E$54,5, FALSE),0)))</f>
        <v/>
      </c>
      <c r="Z497" s="336" t="e">
        <f>IF(#REF!="○", F497, "")</f>
        <v>#REF!</v>
      </c>
      <c r="AA497" s="46" t="e">
        <f>VLOOKUP('別紙様式2-3（個表） '!$G497,【参考】数式用!$P$4:$Q$54,2, FALSE)</f>
        <v>#N/A</v>
      </c>
      <c r="AB497" s="46" t="e">
        <f>VLOOKUP('別紙様式2-3（個表） '!$G497,【参考】数式用!$P$4:$W$54,8, FALSE)</f>
        <v>#N/A</v>
      </c>
      <c r="AC497" s="46" t="e">
        <f>VLOOKUP('別紙様式2-3（個表） '!$G497,【参考】数式用!$P$4:$AD$54,15, FALSE)</f>
        <v>#N/A</v>
      </c>
      <c r="AD497" s="46" t="str">
        <f t="shared" si="49"/>
        <v/>
      </c>
      <c r="AE497" s="46" t="str">
        <f t="shared" si="50"/>
        <v/>
      </c>
      <c r="AF497" s="46" t="str">
        <f t="shared" si="51"/>
        <v/>
      </c>
      <c r="AG497" s="46" t="str">
        <f>IF(G497="", "", VLOOKUP(G497,【参考】数式用!$A$4:$M$54,13,FALSE))</f>
        <v/>
      </c>
      <c r="AH497" s="46" t="str">
        <f t="shared" si="52"/>
        <v>―</v>
      </c>
    </row>
    <row r="498" spans="1:34" ht="45" customHeight="1">
      <c r="A498" s="113">
        <f t="shared" si="54"/>
        <v>484</v>
      </c>
      <c r="B498" s="114" t="str">
        <f>IF(基本情報入力シート!B533="","",基本情報入力シート!B533)</f>
        <v/>
      </c>
      <c r="C498" s="115" t="str">
        <f>IF(基本情報入力シート!L533="","",基本情報入力シート!L533)</f>
        <v/>
      </c>
      <c r="D498" s="115" t="str">
        <f>IF(基本情報入力シート!Q533="","",基本情報入力シート!Q533)</f>
        <v/>
      </c>
      <c r="E498" s="115" t="str">
        <f>IF(基本情報入力シート!V533="","",基本情報入力シート!V533)</f>
        <v/>
      </c>
      <c r="F498" s="115" t="str">
        <f>IF(基本情報入力シート!W533="","",基本情報入力シート!W533)</f>
        <v/>
      </c>
      <c r="G498" s="115" t="str">
        <f>IF(基本情報入力シート!Z533="","",基本情報入力シート!Z533)</f>
        <v/>
      </c>
      <c r="H498" s="211" t="str">
        <f>IF(基本情報入力シート!AD533="","",基本情報入力シート!AD533)</f>
        <v/>
      </c>
      <c r="I498" s="330" t="str">
        <f>IF(基本情報入力シート!AE533="","",基本情報入力シート!AE533)</f>
        <v/>
      </c>
      <c r="J498" s="427"/>
      <c r="K498" s="428"/>
      <c r="L498" s="426"/>
      <c r="M498" s="331" t="str">
        <f>IF(G498="", "", VLOOKUP(AF498,【参考】数式用!$AZ$3:$BA$6, 2, FALSE))</f>
        <v/>
      </c>
      <c r="N498" s="332" t="str">
        <f>IF(G498="","",VLOOKUP(G498,【参考】数式用!$A$4:$L$54,MATCH('別紙様式2-3（個表） '!M498,【参考】数式用!$J$3:$L$3,0)+9,FALSE))</f>
        <v/>
      </c>
      <c r="O498" s="430" t="s">
        <v>197</v>
      </c>
      <c r="P498" s="333" t="str">
        <f t="shared" si="53"/>
        <v>未入力あり</v>
      </c>
      <c r="Q498" s="253" t="str">
        <f>IFERROR(IF(P498="未入力あり","",ROUNDDOWN(ROUNDDOWN($H498*$I498,0)*VLOOKUP($G498,【参考】数式用!$A$4:$E$54,3, FALSE),0)),"")</f>
        <v/>
      </c>
      <c r="R498" s="253" t="str">
        <f>IF(AD498="×", 0,IF(P498="未入力あり","",ROUNDDOWN(ROUNDDOWN($H498*$I498,0)*VLOOKUP($G498,【参考】数式用!$A$4:$E$54,4,FALSE),0)))</f>
        <v/>
      </c>
      <c r="S498" s="334" t="str">
        <f>IF(AE498="×", 0,IF(P498="未入力あり","",ROUNDDOWN(ROUNDDOWN($H498*$I498,0)*VLOOKUP($G498,【参考】数式用!$A$4:$E$54,5, FALSE),0)))</f>
        <v/>
      </c>
      <c r="Z498" s="336" t="e">
        <f>IF(#REF!="○", F498, "")</f>
        <v>#REF!</v>
      </c>
      <c r="AA498" s="46" t="e">
        <f>VLOOKUP('別紙様式2-3（個表） '!$G498,【参考】数式用!$P$4:$Q$54,2, FALSE)</f>
        <v>#N/A</v>
      </c>
      <c r="AB498" s="46" t="e">
        <f>VLOOKUP('別紙様式2-3（個表） '!$G498,【参考】数式用!$P$4:$W$54,8, FALSE)</f>
        <v>#N/A</v>
      </c>
      <c r="AC498" s="46" t="e">
        <f>VLOOKUP('別紙様式2-3（個表） '!$G498,【参考】数式用!$P$4:$AD$54,15, FALSE)</f>
        <v>#N/A</v>
      </c>
      <c r="AD498" s="46" t="str">
        <f t="shared" si="49"/>
        <v/>
      </c>
      <c r="AE498" s="46" t="str">
        <f t="shared" si="50"/>
        <v/>
      </c>
      <c r="AF498" s="46" t="str">
        <f t="shared" si="51"/>
        <v/>
      </c>
      <c r="AG498" s="46" t="str">
        <f>IF(G498="", "", VLOOKUP(G498,【参考】数式用!$A$4:$M$54,13,FALSE))</f>
        <v/>
      </c>
      <c r="AH498" s="46" t="str">
        <f t="shared" si="52"/>
        <v>―</v>
      </c>
    </row>
    <row r="499" spans="1:34" ht="45" customHeight="1">
      <c r="A499" s="113">
        <f t="shared" si="54"/>
        <v>485</v>
      </c>
      <c r="B499" s="114" t="str">
        <f>IF(基本情報入力シート!B534="","",基本情報入力シート!B534)</f>
        <v/>
      </c>
      <c r="C499" s="115" t="str">
        <f>IF(基本情報入力シート!L534="","",基本情報入力シート!L534)</f>
        <v/>
      </c>
      <c r="D499" s="115" t="str">
        <f>IF(基本情報入力シート!Q534="","",基本情報入力シート!Q534)</f>
        <v/>
      </c>
      <c r="E499" s="115" t="str">
        <f>IF(基本情報入力シート!V534="","",基本情報入力シート!V534)</f>
        <v/>
      </c>
      <c r="F499" s="115" t="str">
        <f>IF(基本情報入力シート!W534="","",基本情報入力シート!W534)</f>
        <v/>
      </c>
      <c r="G499" s="115" t="str">
        <f>IF(基本情報入力シート!Z534="","",基本情報入力シート!Z534)</f>
        <v/>
      </c>
      <c r="H499" s="211" t="str">
        <f>IF(基本情報入力シート!AD534="","",基本情報入力シート!AD534)</f>
        <v/>
      </c>
      <c r="I499" s="330" t="str">
        <f>IF(基本情報入力シート!AE534="","",基本情報入力シート!AE534)</f>
        <v/>
      </c>
      <c r="J499" s="427"/>
      <c r="K499" s="428"/>
      <c r="L499" s="426"/>
      <c r="M499" s="331" t="str">
        <f>IF(G499="", "", VLOOKUP(AF499,【参考】数式用!$AZ$3:$BA$6, 2, FALSE))</f>
        <v/>
      </c>
      <c r="N499" s="332" t="str">
        <f>IF(G499="","",VLOOKUP(G499,【参考】数式用!$A$4:$L$54,MATCH('別紙様式2-3（個表） '!M499,【参考】数式用!$J$3:$L$3,0)+9,FALSE))</f>
        <v/>
      </c>
      <c r="O499" s="429" t="s">
        <v>197</v>
      </c>
      <c r="P499" s="333" t="str">
        <f t="shared" si="53"/>
        <v>未入力あり</v>
      </c>
      <c r="Q499" s="253" t="str">
        <f>IFERROR(IF(P499="未入力あり","",ROUNDDOWN(ROUNDDOWN($H499*$I499,0)*VLOOKUP($G499,【参考】数式用!$A$4:$E$54,3, FALSE),0)),"")</f>
        <v/>
      </c>
      <c r="R499" s="253" t="str">
        <f>IF(AD499="×", 0,IF(P499="未入力あり","",ROUNDDOWN(ROUNDDOWN($H499*$I499,0)*VLOOKUP($G499,【参考】数式用!$A$4:$E$54,4,FALSE),0)))</f>
        <v/>
      </c>
      <c r="S499" s="334" t="str">
        <f>IF(AE499="×", 0,IF(P499="未入力あり","",ROUNDDOWN(ROUNDDOWN($H499*$I499,0)*VLOOKUP($G499,【参考】数式用!$A$4:$E$54,5, FALSE),0)))</f>
        <v/>
      </c>
      <c r="Z499" s="336" t="e">
        <f>IF(#REF!="○", F499, "")</f>
        <v>#REF!</v>
      </c>
      <c r="AA499" s="46" t="e">
        <f>VLOOKUP('別紙様式2-3（個表） '!$G499,【参考】数式用!$P$4:$Q$54,2, FALSE)</f>
        <v>#N/A</v>
      </c>
      <c r="AB499" s="46" t="e">
        <f>VLOOKUP('別紙様式2-3（個表） '!$G499,【参考】数式用!$P$4:$W$54,8, FALSE)</f>
        <v>#N/A</v>
      </c>
      <c r="AC499" s="46" t="e">
        <f>VLOOKUP('別紙様式2-3（個表） '!$G499,【参考】数式用!$P$4:$AD$54,15, FALSE)</f>
        <v>#N/A</v>
      </c>
      <c r="AD499" s="46" t="str">
        <f t="shared" ref="AD499:AD562" si="55">IF(K499="", "", IF(OR(K499="要件を満たさない",K499="―"), "×","○"))</f>
        <v/>
      </c>
      <c r="AE499" s="46" t="str">
        <f t="shared" ref="AE499:AE562" si="56">IF(L499="", "", IF(OR(L499="要件を満たさない",L499="―"), "×","○"))</f>
        <v/>
      </c>
      <c r="AF499" s="46" t="str">
        <f t="shared" ref="AF499:AF562" si="57">IF(G499="","", "○"&amp;AD499&amp;AE499)</f>
        <v/>
      </c>
      <c r="AG499" s="46" t="str">
        <f>IF(G499="", "", VLOOKUP(G499,【参考】数式用!$A$4:$M$54,13,FALSE))</f>
        <v/>
      </c>
      <c r="AH499" s="46" t="str">
        <f t="shared" ref="AH499:AH562" si="58">IF(AND(AD499="×",L499="②の要件を満たしている"),"×","―")</f>
        <v>―</v>
      </c>
    </row>
    <row r="500" spans="1:34" ht="45" customHeight="1">
      <c r="A500" s="113">
        <f t="shared" si="54"/>
        <v>486</v>
      </c>
      <c r="B500" s="114" t="str">
        <f>IF(基本情報入力シート!B535="","",基本情報入力シート!B535)</f>
        <v/>
      </c>
      <c r="C500" s="115" t="str">
        <f>IF(基本情報入力シート!L535="","",基本情報入力シート!L535)</f>
        <v/>
      </c>
      <c r="D500" s="115" t="str">
        <f>IF(基本情報入力シート!Q535="","",基本情報入力シート!Q535)</f>
        <v/>
      </c>
      <c r="E500" s="115" t="str">
        <f>IF(基本情報入力シート!V535="","",基本情報入力シート!V535)</f>
        <v/>
      </c>
      <c r="F500" s="115" t="str">
        <f>IF(基本情報入力シート!W535="","",基本情報入力シート!W535)</f>
        <v/>
      </c>
      <c r="G500" s="115" t="str">
        <f>IF(基本情報入力シート!Z535="","",基本情報入力シート!Z535)</f>
        <v/>
      </c>
      <c r="H500" s="211" t="str">
        <f>IF(基本情報入力シート!AD535="","",基本情報入力シート!AD535)</f>
        <v/>
      </c>
      <c r="I500" s="330" t="str">
        <f>IF(基本情報入力シート!AE535="","",基本情報入力シート!AE535)</f>
        <v/>
      </c>
      <c r="J500" s="427"/>
      <c r="K500" s="428"/>
      <c r="L500" s="426"/>
      <c r="M500" s="331" t="str">
        <f>IF(G500="", "", VLOOKUP(AF500,【参考】数式用!$AZ$3:$BA$6, 2, FALSE))</f>
        <v/>
      </c>
      <c r="N500" s="332" t="str">
        <f>IF(G500="","",VLOOKUP(G500,【参考】数式用!$A$4:$L$54,MATCH('別紙様式2-3（個表） '!M500,【参考】数式用!$J$3:$L$3,0)+9,FALSE))</f>
        <v/>
      </c>
      <c r="O500" s="430" t="s">
        <v>197</v>
      </c>
      <c r="P500" s="333" t="str">
        <f t="shared" si="53"/>
        <v>未入力あり</v>
      </c>
      <c r="Q500" s="253" t="str">
        <f>IFERROR(IF(P500="未入力あり","",ROUNDDOWN(ROUNDDOWN($H500*$I500,0)*VLOOKUP($G500,【参考】数式用!$A$4:$E$54,3, FALSE),0)),"")</f>
        <v/>
      </c>
      <c r="R500" s="253" t="str">
        <f>IF(AD500="×", 0,IF(P500="未入力あり","",ROUNDDOWN(ROUNDDOWN($H500*$I500,0)*VLOOKUP($G500,【参考】数式用!$A$4:$E$54,4,FALSE),0)))</f>
        <v/>
      </c>
      <c r="S500" s="334" t="str">
        <f>IF(AE500="×", 0,IF(P500="未入力あり","",ROUNDDOWN(ROUNDDOWN($H500*$I500,0)*VLOOKUP($G500,【参考】数式用!$A$4:$E$54,5, FALSE),0)))</f>
        <v/>
      </c>
      <c r="Z500" s="336" t="e">
        <f>IF(#REF!="○", F500, "")</f>
        <v>#REF!</v>
      </c>
      <c r="AA500" s="46" t="e">
        <f>VLOOKUP('別紙様式2-3（個表） '!$G500,【参考】数式用!$P$4:$Q$54,2, FALSE)</f>
        <v>#N/A</v>
      </c>
      <c r="AB500" s="46" t="e">
        <f>VLOOKUP('別紙様式2-3（個表） '!$G500,【参考】数式用!$P$4:$W$54,8, FALSE)</f>
        <v>#N/A</v>
      </c>
      <c r="AC500" s="46" t="e">
        <f>VLOOKUP('別紙様式2-3（個表） '!$G500,【参考】数式用!$P$4:$AD$54,15, FALSE)</f>
        <v>#N/A</v>
      </c>
      <c r="AD500" s="46" t="str">
        <f t="shared" si="55"/>
        <v/>
      </c>
      <c r="AE500" s="46" t="str">
        <f t="shared" si="56"/>
        <v/>
      </c>
      <c r="AF500" s="46" t="str">
        <f t="shared" si="57"/>
        <v/>
      </c>
      <c r="AG500" s="46" t="str">
        <f>IF(G500="", "", VLOOKUP(G500,【参考】数式用!$A$4:$M$54,13,FALSE))</f>
        <v/>
      </c>
      <c r="AH500" s="46" t="str">
        <f t="shared" si="58"/>
        <v>―</v>
      </c>
    </row>
    <row r="501" spans="1:34" ht="45" customHeight="1">
      <c r="A501" s="113">
        <f t="shared" si="54"/>
        <v>487</v>
      </c>
      <c r="B501" s="114" t="str">
        <f>IF(基本情報入力シート!B536="","",基本情報入力シート!B536)</f>
        <v/>
      </c>
      <c r="C501" s="115" t="str">
        <f>IF(基本情報入力シート!L536="","",基本情報入力シート!L536)</f>
        <v/>
      </c>
      <c r="D501" s="115" t="str">
        <f>IF(基本情報入力シート!Q536="","",基本情報入力シート!Q536)</f>
        <v/>
      </c>
      <c r="E501" s="115" t="str">
        <f>IF(基本情報入力シート!V536="","",基本情報入力シート!V536)</f>
        <v/>
      </c>
      <c r="F501" s="115" t="str">
        <f>IF(基本情報入力シート!W536="","",基本情報入力シート!W536)</f>
        <v/>
      </c>
      <c r="G501" s="115" t="str">
        <f>IF(基本情報入力シート!Z536="","",基本情報入力シート!Z536)</f>
        <v/>
      </c>
      <c r="H501" s="211" t="str">
        <f>IF(基本情報入力シート!AD536="","",基本情報入力シート!AD536)</f>
        <v/>
      </c>
      <c r="I501" s="330" t="str">
        <f>IF(基本情報入力シート!AE536="","",基本情報入力シート!AE536)</f>
        <v/>
      </c>
      <c r="J501" s="427"/>
      <c r="K501" s="428"/>
      <c r="L501" s="426"/>
      <c r="M501" s="331" t="str">
        <f>IF(G501="", "", VLOOKUP(AF501,【参考】数式用!$AZ$3:$BA$6, 2, FALSE))</f>
        <v/>
      </c>
      <c r="N501" s="332" t="str">
        <f>IF(G501="","",VLOOKUP(G501,【参考】数式用!$A$4:$L$54,MATCH('別紙様式2-3（個表） '!M501,【参考】数式用!$J$3:$L$3,0)+9,FALSE))</f>
        <v/>
      </c>
      <c r="O501" s="430" t="s">
        <v>197</v>
      </c>
      <c r="P501" s="333" t="str">
        <f t="shared" si="53"/>
        <v>未入力あり</v>
      </c>
      <c r="Q501" s="253" t="str">
        <f>IFERROR(IF(P501="未入力あり","",ROUNDDOWN(ROUNDDOWN($H501*$I501,0)*VLOOKUP($G501,【参考】数式用!$A$4:$E$54,3, FALSE),0)),"")</f>
        <v/>
      </c>
      <c r="R501" s="253" t="str">
        <f>IF(AD501="×", 0,IF(P501="未入力あり","",ROUNDDOWN(ROUNDDOWN($H501*$I501,0)*VLOOKUP($G501,【参考】数式用!$A$4:$E$54,4,FALSE),0)))</f>
        <v/>
      </c>
      <c r="S501" s="334" t="str">
        <f>IF(AE501="×", 0,IF(P501="未入力あり","",ROUNDDOWN(ROUNDDOWN($H501*$I501,0)*VLOOKUP($G501,【参考】数式用!$A$4:$E$54,5, FALSE),0)))</f>
        <v/>
      </c>
      <c r="Z501" s="336" t="e">
        <f>IF(#REF!="○", F501, "")</f>
        <v>#REF!</v>
      </c>
      <c r="AA501" s="46" t="e">
        <f>VLOOKUP('別紙様式2-3（個表） '!$G501,【参考】数式用!$P$4:$Q$54,2, FALSE)</f>
        <v>#N/A</v>
      </c>
      <c r="AB501" s="46" t="e">
        <f>VLOOKUP('別紙様式2-3（個表） '!$G501,【参考】数式用!$P$4:$W$54,8, FALSE)</f>
        <v>#N/A</v>
      </c>
      <c r="AC501" s="46" t="e">
        <f>VLOOKUP('別紙様式2-3（個表） '!$G501,【参考】数式用!$P$4:$AD$54,15, FALSE)</f>
        <v>#N/A</v>
      </c>
      <c r="AD501" s="46" t="str">
        <f t="shared" si="55"/>
        <v/>
      </c>
      <c r="AE501" s="46" t="str">
        <f t="shared" si="56"/>
        <v/>
      </c>
      <c r="AF501" s="46" t="str">
        <f t="shared" si="57"/>
        <v/>
      </c>
      <c r="AG501" s="46" t="str">
        <f>IF(G501="", "", VLOOKUP(G501,【参考】数式用!$A$4:$M$54,13,FALSE))</f>
        <v/>
      </c>
      <c r="AH501" s="46" t="str">
        <f t="shared" si="58"/>
        <v>―</v>
      </c>
    </row>
    <row r="502" spans="1:34" ht="45" customHeight="1">
      <c r="A502" s="113">
        <f t="shared" si="54"/>
        <v>488</v>
      </c>
      <c r="B502" s="114" t="str">
        <f>IF(基本情報入力シート!B537="","",基本情報入力シート!B537)</f>
        <v/>
      </c>
      <c r="C502" s="115" t="str">
        <f>IF(基本情報入力シート!L537="","",基本情報入力シート!L537)</f>
        <v/>
      </c>
      <c r="D502" s="115" t="str">
        <f>IF(基本情報入力シート!Q537="","",基本情報入力シート!Q537)</f>
        <v/>
      </c>
      <c r="E502" s="115" t="str">
        <f>IF(基本情報入力シート!V537="","",基本情報入力シート!V537)</f>
        <v/>
      </c>
      <c r="F502" s="115" t="str">
        <f>IF(基本情報入力シート!W537="","",基本情報入力シート!W537)</f>
        <v/>
      </c>
      <c r="G502" s="115" t="str">
        <f>IF(基本情報入力シート!Z537="","",基本情報入力シート!Z537)</f>
        <v/>
      </c>
      <c r="H502" s="211" t="str">
        <f>IF(基本情報入力シート!AD537="","",基本情報入力シート!AD537)</f>
        <v/>
      </c>
      <c r="I502" s="330" t="str">
        <f>IF(基本情報入力シート!AE537="","",基本情報入力シート!AE537)</f>
        <v/>
      </c>
      <c r="J502" s="427"/>
      <c r="K502" s="428"/>
      <c r="L502" s="426"/>
      <c r="M502" s="331" t="str">
        <f>IF(G502="", "", VLOOKUP(AF502,【参考】数式用!$AZ$3:$BA$6, 2, FALSE))</f>
        <v/>
      </c>
      <c r="N502" s="332" t="str">
        <f>IF(G502="","",VLOOKUP(G502,【参考】数式用!$A$4:$L$54,MATCH('別紙様式2-3（個表） '!M502,【参考】数式用!$J$3:$L$3,0)+9,FALSE))</f>
        <v/>
      </c>
      <c r="O502" s="429" t="s">
        <v>197</v>
      </c>
      <c r="P502" s="333" t="str">
        <f t="shared" si="53"/>
        <v>未入力あり</v>
      </c>
      <c r="Q502" s="253" t="str">
        <f>IFERROR(IF(P502="未入力あり","",ROUNDDOWN(ROUNDDOWN($H502*$I502,0)*VLOOKUP($G502,【参考】数式用!$A$4:$E$54,3, FALSE),0)),"")</f>
        <v/>
      </c>
      <c r="R502" s="253" t="str">
        <f>IF(AD502="×", 0,IF(P502="未入力あり","",ROUNDDOWN(ROUNDDOWN($H502*$I502,0)*VLOOKUP($G502,【参考】数式用!$A$4:$E$54,4,FALSE),0)))</f>
        <v/>
      </c>
      <c r="S502" s="334" t="str">
        <f>IF(AE502="×", 0,IF(P502="未入力あり","",ROUNDDOWN(ROUNDDOWN($H502*$I502,0)*VLOOKUP($G502,【参考】数式用!$A$4:$E$54,5, FALSE),0)))</f>
        <v/>
      </c>
      <c r="Z502" s="336" t="e">
        <f>IF(#REF!="○", F502, "")</f>
        <v>#REF!</v>
      </c>
      <c r="AA502" s="46" t="e">
        <f>VLOOKUP('別紙様式2-3（個表） '!$G502,【参考】数式用!$P$4:$Q$54,2, FALSE)</f>
        <v>#N/A</v>
      </c>
      <c r="AB502" s="46" t="e">
        <f>VLOOKUP('別紙様式2-3（個表） '!$G502,【参考】数式用!$P$4:$W$54,8, FALSE)</f>
        <v>#N/A</v>
      </c>
      <c r="AC502" s="46" t="e">
        <f>VLOOKUP('別紙様式2-3（個表） '!$G502,【参考】数式用!$P$4:$AD$54,15, FALSE)</f>
        <v>#N/A</v>
      </c>
      <c r="AD502" s="46" t="str">
        <f t="shared" si="55"/>
        <v/>
      </c>
      <c r="AE502" s="46" t="str">
        <f t="shared" si="56"/>
        <v/>
      </c>
      <c r="AF502" s="46" t="str">
        <f t="shared" si="57"/>
        <v/>
      </c>
      <c r="AG502" s="46" t="str">
        <f>IF(G502="", "", VLOOKUP(G502,【参考】数式用!$A$4:$M$54,13,FALSE))</f>
        <v/>
      </c>
      <c r="AH502" s="46" t="str">
        <f t="shared" si="58"/>
        <v>―</v>
      </c>
    </row>
    <row r="503" spans="1:34" ht="45" customHeight="1">
      <c r="A503" s="113">
        <f t="shared" si="54"/>
        <v>489</v>
      </c>
      <c r="B503" s="114" t="str">
        <f>IF(基本情報入力シート!B538="","",基本情報入力シート!B538)</f>
        <v/>
      </c>
      <c r="C503" s="115" t="str">
        <f>IF(基本情報入力シート!L538="","",基本情報入力シート!L538)</f>
        <v/>
      </c>
      <c r="D503" s="115" t="str">
        <f>IF(基本情報入力シート!Q538="","",基本情報入力シート!Q538)</f>
        <v/>
      </c>
      <c r="E503" s="115" t="str">
        <f>IF(基本情報入力シート!V538="","",基本情報入力シート!V538)</f>
        <v/>
      </c>
      <c r="F503" s="115" t="str">
        <f>IF(基本情報入力シート!W538="","",基本情報入力シート!W538)</f>
        <v/>
      </c>
      <c r="G503" s="115" t="str">
        <f>IF(基本情報入力シート!Z538="","",基本情報入力シート!Z538)</f>
        <v/>
      </c>
      <c r="H503" s="211" t="str">
        <f>IF(基本情報入力シート!AD538="","",基本情報入力シート!AD538)</f>
        <v/>
      </c>
      <c r="I503" s="330" t="str">
        <f>IF(基本情報入力シート!AE538="","",基本情報入力シート!AE538)</f>
        <v/>
      </c>
      <c r="J503" s="427"/>
      <c r="K503" s="428"/>
      <c r="L503" s="426"/>
      <c r="M503" s="331" t="str">
        <f>IF(G503="", "", VLOOKUP(AF503,【参考】数式用!$AZ$3:$BA$6, 2, FALSE))</f>
        <v/>
      </c>
      <c r="N503" s="332" t="str">
        <f>IF(G503="","",VLOOKUP(G503,【参考】数式用!$A$4:$L$54,MATCH('別紙様式2-3（個表） '!M503,【参考】数式用!$J$3:$L$3,0)+9,FALSE))</f>
        <v/>
      </c>
      <c r="O503" s="430" t="s">
        <v>197</v>
      </c>
      <c r="P503" s="333" t="str">
        <f t="shared" si="53"/>
        <v>未入力あり</v>
      </c>
      <c r="Q503" s="253" t="str">
        <f>IFERROR(IF(P503="未入力あり","",ROUNDDOWN(ROUNDDOWN($H503*$I503,0)*VLOOKUP($G503,【参考】数式用!$A$4:$E$54,3, FALSE),0)),"")</f>
        <v/>
      </c>
      <c r="R503" s="253" t="str">
        <f>IF(AD503="×", 0,IF(P503="未入力あり","",ROUNDDOWN(ROUNDDOWN($H503*$I503,0)*VLOOKUP($G503,【参考】数式用!$A$4:$E$54,4,FALSE),0)))</f>
        <v/>
      </c>
      <c r="S503" s="334" t="str">
        <f>IF(AE503="×", 0,IF(P503="未入力あり","",ROUNDDOWN(ROUNDDOWN($H503*$I503,0)*VLOOKUP($G503,【参考】数式用!$A$4:$E$54,5, FALSE),0)))</f>
        <v/>
      </c>
      <c r="Z503" s="336" t="e">
        <f>IF(#REF!="○", F503, "")</f>
        <v>#REF!</v>
      </c>
      <c r="AA503" s="46" t="e">
        <f>VLOOKUP('別紙様式2-3（個表） '!$G503,【参考】数式用!$P$4:$Q$54,2, FALSE)</f>
        <v>#N/A</v>
      </c>
      <c r="AB503" s="46" t="e">
        <f>VLOOKUP('別紙様式2-3（個表） '!$G503,【参考】数式用!$P$4:$W$54,8, FALSE)</f>
        <v>#N/A</v>
      </c>
      <c r="AC503" s="46" t="e">
        <f>VLOOKUP('別紙様式2-3（個表） '!$G503,【参考】数式用!$P$4:$AD$54,15, FALSE)</f>
        <v>#N/A</v>
      </c>
      <c r="AD503" s="46" t="str">
        <f t="shared" si="55"/>
        <v/>
      </c>
      <c r="AE503" s="46" t="str">
        <f t="shared" si="56"/>
        <v/>
      </c>
      <c r="AF503" s="46" t="str">
        <f t="shared" si="57"/>
        <v/>
      </c>
      <c r="AG503" s="46" t="str">
        <f>IF(G503="", "", VLOOKUP(G503,【参考】数式用!$A$4:$M$54,13,FALSE))</f>
        <v/>
      </c>
      <c r="AH503" s="46" t="str">
        <f t="shared" si="58"/>
        <v>―</v>
      </c>
    </row>
    <row r="504" spans="1:34" ht="45" customHeight="1">
      <c r="A504" s="113">
        <f t="shared" si="54"/>
        <v>490</v>
      </c>
      <c r="B504" s="114" t="str">
        <f>IF(基本情報入力シート!B539="","",基本情報入力シート!B539)</f>
        <v/>
      </c>
      <c r="C504" s="115" t="str">
        <f>IF(基本情報入力シート!L539="","",基本情報入力シート!L539)</f>
        <v/>
      </c>
      <c r="D504" s="115" t="str">
        <f>IF(基本情報入力シート!Q539="","",基本情報入力シート!Q539)</f>
        <v/>
      </c>
      <c r="E504" s="115" t="str">
        <f>IF(基本情報入力シート!V539="","",基本情報入力シート!V539)</f>
        <v/>
      </c>
      <c r="F504" s="115" t="str">
        <f>IF(基本情報入力シート!W539="","",基本情報入力シート!W539)</f>
        <v/>
      </c>
      <c r="G504" s="115" t="str">
        <f>IF(基本情報入力シート!Z539="","",基本情報入力シート!Z539)</f>
        <v/>
      </c>
      <c r="H504" s="211" t="str">
        <f>IF(基本情報入力シート!AD539="","",基本情報入力シート!AD539)</f>
        <v/>
      </c>
      <c r="I504" s="330" t="str">
        <f>IF(基本情報入力シート!AE539="","",基本情報入力シート!AE539)</f>
        <v/>
      </c>
      <c r="J504" s="427"/>
      <c r="K504" s="428"/>
      <c r="L504" s="426"/>
      <c r="M504" s="331" t="str">
        <f>IF(G504="", "", VLOOKUP(AF504,【参考】数式用!$AZ$3:$BA$6, 2, FALSE))</f>
        <v/>
      </c>
      <c r="N504" s="332" t="str">
        <f>IF(G504="","",VLOOKUP(G504,【参考】数式用!$A$4:$L$54,MATCH('別紙様式2-3（個表） '!M504,【参考】数式用!$J$3:$L$3,0)+9,FALSE))</f>
        <v/>
      </c>
      <c r="O504" s="430" t="s">
        <v>197</v>
      </c>
      <c r="P504" s="333" t="str">
        <f t="shared" si="53"/>
        <v>未入力あり</v>
      </c>
      <c r="Q504" s="253" t="str">
        <f>IFERROR(IF(P504="未入力あり","",ROUNDDOWN(ROUNDDOWN($H504*$I504,0)*VLOOKUP($G504,【参考】数式用!$A$4:$E$54,3, FALSE),0)),"")</f>
        <v/>
      </c>
      <c r="R504" s="253" t="str">
        <f>IF(AD504="×", 0,IF(P504="未入力あり","",ROUNDDOWN(ROUNDDOWN($H504*$I504,0)*VLOOKUP($G504,【参考】数式用!$A$4:$E$54,4,FALSE),0)))</f>
        <v/>
      </c>
      <c r="S504" s="334" t="str">
        <f>IF(AE504="×", 0,IF(P504="未入力あり","",ROUNDDOWN(ROUNDDOWN($H504*$I504,0)*VLOOKUP($G504,【参考】数式用!$A$4:$E$54,5, FALSE),0)))</f>
        <v/>
      </c>
      <c r="Z504" s="336" t="e">
        <f>IF(#REF!="○", F504, "")</f>
        <v>#REF!</v>
      </c>
      <c r="AA504" s="46" t="e">
        <f>VLOOKUP('別紙様式2-3（個表） '!$G504,【参考】数式用!$P$4:$Q$54,2, FALSE)</f>
        <v>#N/A</v>
      </c>
      <c r="AB504" s="46" t="e">
        <f>VLOOKUP('別紙様式2-3（個表） '!$G504,【参考】数式用!$P$4:$W$54,8, FALSE)</f>
        <v>#N/A</v>
      </c>
      <c r="AC504" s="46" t="e">
        <f>VLOOKUP('別紙様式2-3（個表） '!$G504,【参考】数式用!$P$4:$AD$54,15, FALSE)</f>
        <v>#N/A</v>
      </c>
      <c r="AD504" s="46" t="str">
        <f t="shared" si="55"/>
        <v/>
      </c>
      <c r="AE504" s="46" t="str">
        <f t="shared" si="56"/>
        <v/>
      </c>
      <c r="AF504" s="46" t="str">
        <f t="shared" si="57"/>
        <v/>
      </c>
      <c r="AG504" s="46" t="str">
        <f>IF(G504="", "", VLOOKUP(G504,【参考】数式用!$A$4:$M$54,13,FALSE))</f>
        <v/>
      </c>
      <c r="AH504" s="46" t="str">
        <f t="shared" si="58"/>
        <v>―</v>
      </c>
    </row>
    <row r="505" spans="1:34" ht="45" customHeight="1">
      <c r="A505" s="113">
        <f t="shared" si="54"/>
        <v>491</v>
      </c>
      <c r="B505" s="114" t="str">
        <f>IF(基本情報入力シート!B540="","",基本情報入力シート!B540)</f>
        <v/>
      </c>
      <c r="C505" s="115" t="str">
        <f>IF(基本情報入力シート!L540="","",基本情報入力シート!L540)</f>
        <v/>
      </c>
      <c r="D505" s="115" t="str">
        <f>IF(基本情報入力シート!Q540="","",基本情報入力シート!Q540)</f>
        <v/>
      </c>
      <c r="E505" s="115" t="str">
        <f>IF(基本情報入力シート!V540="","",基本情報入力シート!V540)</f>
        <v/>
      </c>
      <c r="F505" s="115" t="str">
        <f>IF(基本情報入力シート!W540="","",基本情報入力シート!W540)</f>
        <v/>
      </c>
      <c r="G505" s="115" t="str">
        <f>IF(基本情報入力シート!Z540="","",基本情報入力シート!Z540)</f>
        <v/>
      </c>
      <c r="H505" s="211" t="str">
        <f>IF(基本情報入力シート!AD540="","",基本情報入力シート!AD540)</f>
        <v/>
      </c>
      <c r="I505" s="330" t="str">
        <f>IF(基本情報入力シート!AE540="","",基本情報入力シート!AE540)</f>
        <v/>
      </c>
      <c r="J505" s="427"/>
      <c r="K505" s="428"/>
      <c r="L505" s="426"/>
      <c r="M505" s="331" t="str">
        <f>IF(G505="", "", VLOOKUP(AF505,【参考】数式用!$AZ$3:$BA$6, 2, FALSE))</f>
        <v/>
      </c>
      <c r="N505" s="332" t="str">
        <f>IF(G505="","",VLOOKUP(G505,【参考】数式用!$A$4:$L$54,MATCH('別紙様式2-3（個表） '!M505,【参考】数式用!$J$3:$L$3,0)+9,FALSE))</f>
        <v/>
      </c>
      <c r="O505" s="429" t="s">
        <v>197</v>
      </c>
      <c r="P505" s="333" t="str">
        <f t="shared" si="53"/>
        <v>未入力あり</v>
      </c>
      <c r="Q505" s="253" t="str">
        <f>IFERROR(IF(P505="未入力あり","",ROUNDDOWN(ROUNDDOWN($H505*$I505,0)*VLOOKUP($G505,【参考】数式用!$A$4:$E$54,3, FALSE),0)),"")</f>
        <v/>
      </c>
      <c r="R505" s="253" t="str">
        <f>IF(AD505="×", 0,IF(P505="未入力あり","",ROUNDDOWN(ROUNDDOWN($H505*$I505,0)*VLOOKUP($G505,【参考】数式用!$A$4:$E$54,4,FALSE),0)))</f>
        <v/>
      </c>
      <c r="S505" s="334" t="str">
        <f>IF(AE505="×", 0,IF(P505="未入力あり","",ROUNDDOWN(ROUNDDOWN($H505*$I505,0)*VLOOKUP($G505,【参考】数式用!$A$4:$E$54,5, FALSE),0)))</f>
        <v/>
      </c>
      <c r="Z505" s="336" t="e">
        <f>IF(#REF!="○", F505, "")</f>
        <v>#REF!</v>
      </c>
      <c r="AA505" s="46" t="e">
        <f>VLOOKUP('別紙様式2-3（個表） '!$G505,【参考】数式用!$P$4:$Q$54,2, FALSE)</f>
        <v>#N/A</v>
      </c>
      <c r="AB505" s="46" t="e">
        <f>VLOOKUP('別紙様式2-3（個表） '!$G505,【参考】数式用!$P$4:$W$54,8, FALSE)</f>
        <v>#N/A</v>
      </c>
      <c r="AC505" s="46" t="e">
        <f>VLOOKUP('別紙様式2-3（個表） '!$G505,【参考】数式用!$P$4:$AD$54,15, FALSE)</f>
        <v>#N/A</v>
      </c>
      <c r="AD505" s="46" t="str">
        <f t="shared" si="55"/>
        <v/>
      </c>
      <c r="AE505" s="46" t="str">
        <f t="shared" si="56"/>
        <v/>
      </c>
      <c r="AF505" s="46" t="str">
        <f t="shared" si="57"/>
        <v/>
      </c>
      <c r="AG505" s="46" t="str">
        <f>IF(G505="", "", VLOOKUP(G505,【参考】数式用!$A$4:$M$54,13,FALSE))</f>
        <v/>
      </c>
      <c r="AH505" s="46" t="str">
        <f t="shared" si="58"/>
        <v>―</v>
      </c>
    </row>
    <row r="506" spans="1:34" ht="45" customHeight="1">
      <c r="A506" s="113">
        <f t="shared" si="54"/>
        <v>492</v>
      </c>
      <c r="B506" s="114" t="str">
        <f>IF(基本情報入力シート!B541="","",基本情報入力シート!B541)</f>
        <v/>
      </c>
      <c r="C506" s="115" t="str">
        <f>IF(基本情報入力シート!L541="","",基本情報入力シート!L541)</f>
        <v/>
      </c>
      <c r="D506" s="115" t="str">
        <f>IF(基本情報入力シート!Q541="","",基本情報入力シート!Q541)</f>
        <v/>
      </c>
      <c r="E506" s="115" t="str">
        <f>IF(基本情報入力シート!V541="","",基本情報入力シート!V541)</f>
        <v/>
      </c>
      <c r="F506" s="115" t="str">
        <f>IF(基本情報入力シート!W541="","",基本情報入力シート!W541)</f>
        <v/>
      </c>
      <c r="G506" s="115" t="str">
        <f>IF(基本情報入力シート!Z541="","",基本情報入力シート!Z541)</f>
        <v/>
      </c>
      <c r="H506" s="211" t="str">
        <f>IF(基本情報入力シート!AD541="","",基本情報入力シート!AD541)</f>
        <v/>
      </c>
      <c r="I506" s="330" t="str">
        <f>IF(基本情報入力シート!AE541="","",基本情報入力シート!AE541)</f>
        <v/>
      </c>
      <c r="J506" s="427"/>
      <c r="K506" s="428"/>
      <c r="L506" s="426"/>
      <c r="M506" s="331" t="str">
        <f>IF(G506="", "", VLOOKUP(AF506,【参考】数式用!$AZ$3:$BA$6, 2, FALSE))</f>
        <v/>
      </c>
      <c r="N506" s="332" t="str">
        <f>IF(G506="","",VLOOKUP(G506,【参考】数式用!$A$4:$L$54,MATCH('別紙様式2-3（個表） '!M506,【参考】数式用!$J$3:$L$3,0)+9,FALSE))</f>
        <v/>
      </c>
      <c r="O506" s="430" t="s">
        <v>197</v>
      </c>
      <c r="P506" s="333" t="str">
        <f t="shared" si="53"/>
        <v>未入力あり</v>
      </c>
      <c r="Q506" s="253" t="str">
        <f>IFERROR(IF(P506="未入力あり","",ROUNDDOWN(ROUNDDOWN($H506*$I506,0)*VLOOKUP($G506,【参考】数式用!$A$4:$E$54,3, FALSE),0)),"")</f>
        <v/>
      </c>
      <c r="R506" s="253" t="str">
        <f>IF(AD506="×", 0,IF(P506="未入力あり","",ROUNDDOWN(ROUNDDOWN($H506*$I506,0)*VLOOKUP($G506,【参考】数式用!$A$4:$E$54,4,FALSE),0)))</f>
        <v/>
      </c>
      <c r="S506" s="334" t="str">
        <f>IF(AE506="×", 0,IF(P506="未入力あり","",ROUNDDOWN(ROUNDDOWN($H506*$I506,0)*VLOOKUP($G506,【参考】数式用!$A$4:$E$54,5, FALSE),0)))</f>
        <v/>
      </c>
      <c r="Z506" s="336" t="e">
        <f>IF(#REF!="○", F506, "")</f>
        <v>#REF!</v>
      </c>
      <c r="AA506" s="46" t="e">
        <f>VLOOKUP('別紙様式2-3（個表） '!$G506,【参考】数式用!$P$4:$Q$54,2, FALSE)</f>
        <v>#N/A</v>
      </c>
      <c r="AB506" s="46" t="e">
        <f>VLOOKUP('別紙様式2-3（個表） '!$G506,【参考】数式用!$P$4:$W$54,8, FALSE)</f>
        <v>#N/A</v>
      </c>
      <c r="AC506" s="46" t="e">
        <f>VLOOKUP('別紙様式2-3（個表） '!$G506,【参考】数式用!$P$4:$AD$54,15, FALSE)</f>
        <v>#N/A</v>
      </c>
      <c r="AD506" s="46" t="str">
        <f t="shared" si="55"/>
        <v/>
      </c>
      <c r="AE506" s="46" t="str">
        <f t="shared" si="56"/>
        <v/>
      </c>
      <c r="AF506" s="46" t="str">
        <f t="shared" si="57"/>
        <v/>
      </c>
      <c r="AG506" s="46" t="str">
        <f>IF(G506="", "", VLOOKUP(G506,【参考】数式用!$A$4:$M$54,13,FALSE))</f>
        <v/>
      </c>
      <c r="AH506" s="46" t="str">
        <f t="shared" si="58"/>
        <v>―</v>
      </c>
    </row>
    <row r="507" spans="1:34" ht="45" customHeight="1">
      <c r="A507" s="113">
        <f t="shared" si="54"/>
        <v>493</v>
      </c>
      <c r="B507" s="114" t="str">
        <f>IF(基本情報入力シート!B542="","",基本情報入力シート!B542)</f>
        <v/>
      </c>
      <c r="C507" s="115" t="str">
        <f>IF(基本情報入力シート!L542="","",基本情報入力シート!L542)</f>
        <v/>
      </c>
      <c r="D507" s="115" t="str">
        <f>IF(基本情報入力シート!Q542="","",基本情報入力シート!Q542)</f>
        <v/>
      </c>
      <c r="E507" s="115" t="str">
        <f>IF(基本情報入力シート!V542="","",基本情報入力シート!V542)</f>
        <v/>
      </c>
      <c r="F507" s="115" t="str">
        <f>IF(基本情報入力シート!W542="","",基本情報入力シート!W542)</f>
        <v/>
      </c>
      <c r="G507" s="115" t="str">
        <f>IF(基本情報入力シート!Z542="","",基本情報入力シート!Z542)</f>
        <v/>
      </c>
      <c r="H507" s="211" t="str">
        <f>IF(基本情報入力シート!AD542="","",基本情報入力シート!AD542)</f>
        <v/>
      </c>
      <c r="I507" s="330" t="str">
        <f>IF(基本情報入力シート!AE542="","",基本情報入力シート!AE542)</f>
        <v/>
      </c>
      <c r="J507" s="427"/>
      <c r="K507" s="428"/>
      <c r="L507" s="426"/>
      <c r="M507" s="331" t="str">
        <f>IF(G507="", "", VLOOKUP(AF507,【参考】数式用!$AZ$3:$BA$6, 2, FALSE))</f>
        <v/>
      </c>
      <c r="N507" s="332" t="str">
        <f>IF(G507="","",VLOOKUP(G507,【参考】数式用!$A$4:$L$54,MATCH('別紙様式2-3（個表） '!M507,【参考】数式用!$J$3:$L$3,0)+9,FALSE))</f>
        <v/>
      </c>
      <c r="O507" s="430" t="s">
        <v>197</v>
      </c>
      <c r="P507" s="333" t="str">
        <f t="shared" si="53"/>
        <v>未入力あり</v>
      </c>
      <c r="Q507" s="253" t="str">
        <f>IFERROR(IF(P507="未入力あり","",ROUNDDOWN(ROUNDDOWN($H507*$I507,0)*VLOOKUP($G507,【参考】数式用!$A$4:$E$54,3, FALSE),0)),"")</f>
        <v/>
      </c>
      <c r="R507" s="253" t="str">
        <f>IF(AD507="×", 0,IF(P507="未入力あり","",ROUNDDOWN(ROUNDDOWN($H507*$I507,0)*VLOOKUP($G507,【参考】数式用!$A$4:$E$54,4,FALSE),0)))</f>
        <v/>
      </c>
      <c r="S507" s="334" t="str">
        <f>IF(AE507="×", 0,IF(P507="未入力あり","",ROUNDDOWN(ROUNDDOWN($H507*$I507,0)*VLOOKUP($G507,【参考】数式用!$A$4:$E$54,5, FALSE),0)))</f>
        <v/>
      </c>
      <c r="Z507" s="336" t="e">
        <f>IF(#REF!="○", F507, "")</f>
        <v>#REF!</v>
      </c>
      <c r="AA507" s="46" t="e">
        <f>VLOOKUP('別紙様式2-3（個表） '!$G507,【参考】数式用!$P$4:$Q$54,2, FALSE)</f>
        <v>#N/A</v>
      </c>
      <c r="AB507" s="46" t="e">
        <f>VLOOKUP('別紙様式2-3（個表） '!$G507,【参考】数式用!$P$4:$W$54,8, FALSE)</f>
        <v>#N/A</v>
      </c>
      <c r="AC507" s="46" t="e">
        <f>VLOOKUP('別紙様式2-3（個表） '!$G507,【参考】数式用!$P$4:$AD$54,15, FALSE)</f>
        <v>#N/A</v>
      </c>
      <c r="AD507" s="46" t="str">
        <f t="shared" si="55"/>
        <v/>
      </c>
      <c r="AE507" s="46" t="str">
        <f t="shared" si="56"/>
        <v/>
      </c>
      <c r="AF507" s="46" t="str">
        <f t="shared" si="57"/>
        <v/>
      </c>
      <c r="AG507" s="46" t="str">
        <f>IF(G507="", "", VLOOKUP(G507,【参考】数式用!$A$4:$M$54,13,FALSE))</f>
        <v/>
      </c>
      <c r="AH507" s="46" t="str">
        <f t="shared" si="58"/>
        <v>―</v>
      </c>
    </row>
    <row r="508" spans="1:34" ht="45" customHeight="1">
      <c r="A508" s="113">
        <f t="shared" si="54"/>
        <v>494</v>
      </c>
      <c r="B508" s="114" t="str">
        <f>IF(基本情報入力シート!B543="","",基本情報入力シート!B543)</f>
        <v/>
      </c>
      <c r="C508" s="115" t="str">
        <f>IF(基本情報入力シート!L543="","",基本情報入力シート!L543)</f>
        <v/>
      </c>
      <c r="D508" s="115" t="str">
        <f>IF(基本情報入力シート!Q543="","",基本情報入力シート!Q543)</f>
        <v/>
      </c>
      <c r="E508" s="115" t="str">
        <f>IF(基本情報入力シート!V543="","",基本情報入力シート!V543)</f>
        <v/>
      </c>
      <c r="F508" s="115" t="str">
        <f>IF(基本情報入力シート!W543="","",基本情報入力シート!W543)</f>
        <v/>
      </c>
      <c r="G508" s="115" t="str">
        <f>IF(基本情報入力シート!Z543="","",基本情報入力シート!Z543)</f>
        <v/>
      </c>
      <c r="H508" s="211" t="str">
        <f>IF(基本情報入力シート!AD543="","",基本情報入力シート!AD543)</f>
        <v/>
      </c>
      <c r="I508" s="330" t="str">
        <f>IF(基本情報入力シート!AE543="","",基本情報入力シート!AE543)</f>
        <v/>
      </c>
      <c r="J508" s="427"/>
      <c r="K508" s="428"/>
      <c r="L508" s="426"/>
      <c r="M508" s="331" t="str">
        <f>IF(G508="", "", VLOOKUP(AF508,【参考】数式用!$AZ$3:$BA$6, 2, FALSE))</f>
        <v/>
      </c>
      <c r="N508" s="332" t="str">
        <f>IF(G508="","",VLOOKUP(G508,【参考】数式用!$A$4:$L$54,MATCH('別紙様式2-3（個表） '!M508,【参考】数式用!$J$3:$L$3,0)+9,FALSE))</f>
        <v/>
      </c>
      <c r="O508" s="429" t="s">
        <v>197</v>
      </c>
      <c r="P508" s="333" t="str">
        <f t="shared" si="53"/>
        <v>未入力あり</v>
      </c>
      <c r="Q508" s="253" t="str">
        <f>IFERROR(IF(P508="未入力あり","",ROUNDDOWN(ROUNDDOWN($H508*$I508,0)*VLOOKUP($G508,【参考】数式用!$A$4:$E$54,3, FALSE),0)),"")</f>
        <v/>
      </c>
      <c r="R508" s="253" t="str">
        <f>IF(AD508="×", 0,IF(P508="未入力あり","",ROUNDDOWN(ROUNDDOWN($H508*$I508,0)*VLOOKUP($G508,【参考】数式用!$A$4:$E$54,4,FALSE),0)))</f>
        <v/>
      </c>
      <c r="S508" s="334" t="str">
        <f>IF(AE508="×", 0,IF(P508="未入力あり","",ROUNDDOWN(ROUNDDOWN($H508*$I508,0)*VLOOKUP($G508,【参考】数式用!$A$4:$E$54,5, FALSE),0)))</f>
        <v/>
      </c>
      <c r="Z508" s="336" t="e">
        <f>IF(#REF!="○", F508, "")</f>
        <v>#REF!</v>
      </c>
      <c r="AA508" s="46" t="e">
        <f>VLOOKUP('別紙様式2-3（個表） '!$G508,【参考】数式用!$P$4:$Q$54,2, FALSE)</f>
        <v>#N/A</v>
      </c>
      <c r="AB508" s="46" t="e">
        <f>VLOOKUP('別紙様式2-3（個表） '!$G508,【参考】数式用!$P$4:$W$54,8, FALSE)</f>
        <v>#N/A</v>
      </c>
      <c r="AC508" s="46" t="e">
        <f>VLOOKUP('別紙様式2-3（個表） '!$G508,【参考】数式用!$P$4:$AD$54,15, FALSE)</f>
        <v>#N/A</v>
      </c>
      <c r="AD508" s="46" t="str">
        <f t="shared" si="55"/>
        <v/>
      </c>
      <c r="AE508" s="46" t="str">
        <f t="shared" si="56"/>
        <v/>
      </c>
      <c r="AF508" s="46" t="str">
        <f t="shared" si="57"/>
        <v/>
      </c>
      <c r="AG508" s="46" t="str">
        <f>IF(G508="", "", VLOOKUP(G508,【参考】数式用!$A$4:$M$54,13,FALSE))</f>
        <v/>
      </c>
      <c r="AH508" s="46" t="str">
        <f t="shared" si="58"/>
        <v>―</v>
      </c>
    </row>
    <row r="509" spans="1:34" ht="45" customHeight="1">
      <c r="A509" s="113">
        <f t="shared" si="54"/>
        <v>495</v>
      </c>
      <c r="B509" s="114" t="str">
        <f>IF(基本情報入力シート!B544="","",基本情報入力シート!B544)</f>
        <v/>
      </c>
      <c r="C509" s="115" t="str">
        <f>IF(基本情報入力シート!L544="","",基本情報入力シート!L544)</f>
        <v/>
      </c>
      <c r="D509" s="115" t="str">
        <f>IF(基本情報入力シート!Q544="","",基本情報入力シート!Q544)</f>
        <v/>
      </c>
      <c r="E509" s="115" t="str">
        <f>IF(基本情報入力シート!V544="","",基本情報入力シート!V544)</f>
        <v/>
      </c>
      <c r="F509" s="115" t="str">
        <f>IF(基本情報入力シート!W544="","",基本情報入力シート!W544)</f>
        <v/>
      </c>
      <c r="G509" s="115" t="str">
        <f>IF(基本情報入力シート!Z544="","",基本情報入力シート!Z544)</f>
        <v/>
      </c>
      <c r="H509" s="211" t="str">
        <f>IF(基本情報入力シート!AD544="","",基本情報入力シート!AD544)</f>
        <v/>
      </c>
      <c r="I509" s="330" t="str">
        <f>IF(基本情報入力シート!AE544="","",基本情報入力シート!AE544)</f>
        <v/>
      </c>
      <c r="J509" s="427"/>
      <c r="K509" s="428"/>
      <c r="L509" s="426"/>
      <c r="M509" s="331" t="str">
        <f>IF(G509="", "", VLOOKUP(AF509,【参考】数式用!$AZ$3:$BA$6, 2, FALSE))</f>
        <v/>
      </c>
      <c r="N509" s="332" t="str">
        <f>IF(G509="","",VLOOKUP(G509,【参考】数式用!$A$4:$L$54,MATCH('別紙様式2-3（個表） '!M509,【参考】数式用!$J$3:$L$3,0)+9,FALSE))</f>
        <v/>
      </c>
      <c r="O509" s="430" t="s">
        <v>197</v>
      </c>
      <c r="P509" s="333" t="str">
        <f t="shared" si="53"/>
        <v>未入力あり</v>
      </c>
      <c r="Q509" s="253" t="str">
        <f>IFERROR(IF(P509="未入力あり","",ROUNDDOWN(ROUNDDOWN($H509*$I509,0)*VLOOKUP($G509,【参考】数式用!$A$4:$E$54,3, FALSE),0)),"")</f>
        <v/>
      </c>
      <c r="R509" s="253" t="str">
        <f>IF(AD509="×", 0,IF(P509="未入力あり","",ROUNDDOWN(ROUNDDOWN($H509*$I509,0)*VLOOKUP($G509,【参考】数式用!$A$4:$E$54,4,FALSE),0)))</f>
        <v/>
      </c>
      <c r="S509" s="334" t="str">
        <f>IF(AE509="×", 0,IF(P509="未入力あり","",ROUNDDOWN(ROUNDDOWN($H509*$I509,0)*VLOOKUP($G509,【参考】数式用!$A$4:$E$54,5, FALSE),0)))</f>
        <v/>
      </c>
      <c r="Z509" s="336" t="e">
        <f>IF(#REF!="○", F509, "")</f>
        <v>#REF!</v>
      </c>
      <c r="AA509" s="46" t="e">
        <f>VLOOKUP('別紙様式2-3（個表） '!$G509,【参考】数式用!$P$4:$Q$54,2, FALSE)</f>
        <v>#N/A</v>
      </c>
      <c r="AB509" s="46" t="e">
        <f>VLOOKUP('別紙様式2-3（個表） '!$G509,【参考】数式用!$P$4:$W$54,8, FALSE)</f>
        <v>#N/A</v>
      </c>
      <c r="AC509" s="46" t="e">
        <f>VLOOKUP('別紙様式2-3（個表） '!$G509,【参考】数式用!$P$4:$AD$54,15, FALSE)</f>
        <v>#N/A</v>
      </c>
      <c r="AD509" s="46" t="str">
        <f t="shared" si="55"/>
        <v/>
      </c>
      <c r="AE509" s="46" t="str">
        <f t="shared" si="56"/>
        <v/>
      </c>
      <c r="AF509" s="46" t="str">
        <f t="shared" si="57"/>
        <v/>
      </c>
      <c r="AG509" s="46" t="str">
        <f>IF(G509="", "", VLOOKUP(G509,【参考】数式用!$A$4:$M$54,13,FALSE))</f>
        <v/>
      </c>
      <c r="AH509" s="46" t="str">
        <f t="shared" si="58"/>
        <v>―</v>
      </c>
    </row>
    <row r="510" spans="1:34" ht="45" customHeight="1">
      <c r="A510" s="113">
        <f t="shared" si="54"/>
        <v>496</v>
      </c>
      <c r="B510" s="114" t="str">
        <f>IF(基本情報入力シート!B545="","",基本情報入力シート!B545)</f>
        <v/>
      </c>
      <c r="C510" s="115" t="str">
        <f>IF(基本情報入力シート!L545="","",基本情報入力シート!L545)</f>
        <v/>
      </c>
      <c r="D510" s="115" t="str">
        <f>IF(基本情報入力シート!Q545="","",基本情報入力シート!Q545)</f>
        <v/>
      </c>
      <c r="E510" s="115" t="str">
        <f>IF(基本情報入力シート!V545="","",基本情報入力シート!V545)</f>
        <v/>
      </c>
      <c r="F510" s="115" t="str">
        <f>IF(基本情報入力シート!W545="","",基本情報入力シート!W545)</f>
        <v/>
      </c>
      <c r="G510" s="115" t="str">
        <f>IF(基本情報入力シート!Z545="","",基本情報入力シート!Z545)</f>
        <v/>
      </c>
      <c r="H510" s="211" t="str">
        <f>IF(基本情報入力シート!AD545="","",基本情報入力シート!AD545)</f>
        <v/>
      </c>
      <c r="I510" s="330" t="str">
        <f>IF(基本情報入力シート!AE545="","",基本情報入力シート!AE545)</f>
        <v/>
      </c>
      <c r="J510" s="427"/>
      <c r="K510" s="428"/>
      <c r="L510" s="426"/>
      <c r="M510" s="331" t="str">
        <f>IF(G510="", "", VLOOKUP(AF510,【参考】数式用!$AZ$3:$BA$6, 2, FALSE))</f>
        <v/>
      </c>
      <c r="N510" s="332" t="str">
        <f>IF(G510="","",VLOOKUP(G510,【参考】数式用!$A$4:$L$54,MATCH('別紙様式2-3（個表） '!M510,【参考】数式用!$J$3:$L$3,0)+9,FALSE))</f>
        <v/>
      </c>
      <c r="O510" s="430" t="s">
        <v>197</v>
      </c>
      <c r="P510" s="333" t="str">
        <f t="shared" si="53"/>
        <v>未入力あり</v>
      </c>
      <c r="Q510" s="253" t="str">
        <f>IFERROR(IF(P510="未入力あり","",ROUNDDOWN(ROUNDDOWN($H510*$I510,0)*VLOOKUP($G510,【参考】数式用!$A$4:$E$54,3, FALSE),0)),"")</f>
        <v/>
      </c>
      <c r="R510" s="253" t="str">
        <f>IF(AD510="×", 0,IF(P510="未入力あり","",ROUNDDOWN(ROUNDDOWN($H510*$I510,0)*VLOOKUP($G510,【参考】数式用!$A$4:$E$54,4,FALSE),0)))</f>
        <v/>
      </c>
      <c r="S510" s="334" t="str">
        <f>IF(AE510="×", 0,IF(P510="未入力あり","",ROUNDDOWN(ROUNDDOWN($H510*$I510,0)*VLOOKUP($G510,【参考】数式用!$A$4:$E$54,5, FALSE),0)))</f>
        <v/>
      </c>
      <c r="Z510" s="336" t="e">
        <f>IF(#REF!="○", F510, "")</f>
        <v>#REF!</v>
      </c>
      <c r="AA510" s="46" t="e">
        <f>VLOOKUP('別紙様式2-3（個表） '!$G510,【参考】数式用!$P$4:$Q$54,2, FALSE)</f>
        <v>#N/A</v>
      </c>
      <c r="AB510" s="46" t="e">
        <f>VLOOKUP('別紙様式2-3（個表） '!$G510,【参考】数式用!$P$4:$W$54,8, FALSE)</f>
        <v>#N/A</v>
      </c>
      <c r="AC510" s="46" t="e">
        <f>VLOOKUP('別紙様式2-3（個表） '!$G510,【参考】数式用!$P$4:$AD$54,15, FALSE)</f>
        <v>#N/A</v>
      </c>
      <c r="AD510" s="46" t="str">
        <f t="shared" si="55"/>
        <v/>
      </c>
      <c r="AE510" s="46" t="str">
        <f t="shared" si="56"/>
        <v/>
      </c>
      <c r="AF510" s="46" t="str">
        <f t="shared" si="57"/>
        <v/>
      </c>
      <c r="AG510" s="46" t="str">
        <f>IF(G510="", "", VLOOKUP(G510,【参考】数式用!$A$4:$M$54,13,FALSE))</f>
        <v/>
      </c>
      <c r="AH510" s="46" t="str">
        <f t="shared" si="58"/>
        <v>―</v>
      </c>
    </row>
    <row r="511" spans="1:34" ht="45" customHeight="1">
      <c r="A511" s="113">
        <f>A510+1</f>
        <v>497</v>
      </c>
      <c r="B511" s="114" t="str">
        <f>IF(基本情報入力シート!B546="","",基本情報入力シート!B546)</f>
        <v/>
      </c>
      <c r="C511" s="115" t="str">
        <f>IF(基本情報入力シート!L546="","",基本情報入力シート!L546)</f>
        <v/>
      </c>
      <c r="D511" s="115" t="str">
        <f>IF(基本情報入力シート!Q546="","",基本情報入力シート!Q546)</f>
        <v/>
      </c>
      <c r="E511" s="115" t="str">
        <f>IF(基本情報入力シート!V546="","",基本情報入力シート!V546)</f>
        <v/>
      </c>
      <c r="F511" s="115" t="str">
        <f>IF(基本情報入力シート!W546="","",基本情報入力シート!W546)</f>
        <v/>
      </c>
      <c r="G511" s="115" t="str">
        <f>IF(基本情報入力シート!Z546="","",基本情報入力シート!Z546)</f>
        <v/>
      </c>
      <c r="H511" s="211" t="str">
        <f>IF(基本情報入力シート!AD546="","",基本情報入力シート!AD546)</f>
        <v/>
      </c>
      <c r="I511" s="330" t="str">
        <f>IF(基本情報入力シート!AE546="","",基本情報入力シート!AE546)</f>
        <v/>
      </c>
      <c r="J511" s="427"/>
      <c r="K511" s="426"/>
      <c r="L511" s="426"/>
      <c r="M511" s="331" t="str">
        <f>IF(G511="", "", VLOOKUP(AF511,【参考】数式用!$AZ$3:$BA$6, 2, FALSE))</f>
        <v/>
      </c>
      <c r="N511" s="332" t="str">
        <f>IF(G511="","",VLOOKUP(G511,【参考】数式用!$A$4:$L$54,MATCH('別紙様式2-3（個表） '!M511,【参考】数式用!$J$3:$L$3,0)+9,FALSE))</f>
        <v/>
      </c>
      <c r="O511" s="429" t="s">
        <v>197</v>
      </c>
      <c r="P511" s="333" t="str">
        <f t="shared" si="53"/>
        <v>未入力あり</v>
      </c>
      <c r="Q511" s="253" t="str">
        <f>IFERROR(IF(P511="未入力あり","",ROUNDDOWN(ROUNDDOWN($H511*$I511,0)*VLOOKUP($G511,【参考】数式用!$A$4:$E$54,3, FALSE),0)),"")</f>
        <v/>
      </c>
      <c r="R511" s="253" t="str">
        <f>IF(AD511="×", 0,IF(P511="未入力あり","",ROUNDDOWN(ROUNDDOWN($H511*$I511,0)*VLOOKUP($G511,【参考】数式用!$A$4:$E$54,4,FALSE),0)))</f>
        <v/>
      </c>
      <c r="S511" s="334" t="str">
        <f>IF(AE511="×", 0,IF(P511="未入力あり","",ROUNDDOWN(ROUNDDOWN($H511*$I511,0)*VLOOKUP($G511,【参考】数式用!$A$4:$E$54,5, FALSE),0)))</f>
        <v/>
      </c>
      <c r="Z511" s="336" t="e">
        <f>IF(#REF!="○", F511, "")</f>
        <v>#REF!</v>
      </c>
      <c r="AA511" s="46" t="e">
        <f>VLOOKUP('別紙様式2-3（個表） '!$G511,【参考】数式用!$P$4:$Q$54,2, FALSE)</f>
        <v>#N/A</v>
      </c>
      <c r="AB511" s="46" t="e">
        <f>VLOOKUP('別紙様式2-3（個表） '!$G511,【参考】数式用!$P$4:$W$54,8, FALSE)</f>
        <v>#N/A</v>
      </c>
      <c r="AC511" s="46" t="e">
        <f>VLOOKUP('別紙様式2-3（個表） '!$G511,【参考】数式用!$P$4:$AD$54,15, FALSE)</f>
        <v>#N/A</v>
      </c>
      <c r="AD511" s="46" t="str">
        <f t="shared" si="55"/>
        <v/>
      </c>
      <c r="AE511" s="46" t="str">
        <f t="shared" si="56"/>
        <v/>
      </c>
      <c r="AF511" s="46" t="str">
        <f t="shared" si="57"/>
        <v/>
      </c>
      <c r="AG511" s="46" t="str">
        <f>IF(G511="", "", VLOOKUP(G511,【参考】数式用!$A$4:$M$54,13,FALSE))</f>
        <v/>
      </c>
      <c r="AH511" s="46" t="str">
        <f t="shared" si="58"/>
        <v>―</v>
      </c>
    </row>
    <row r="512" spans="1:34" ht="45" customHeight="1">
      <c r="A512" s="113">
        <f t="shared" ref="A512:A575" si="59">A511+1</f>
        <v>498</v>
      </c>
      <c r="B512" s="114" t="str">
        <f>IF(基本情報入力シート!B547="","",基本情報入力シート!B547)</f>
        <v/>
      </c>
      <c r="C512" s="115" t="str">
        <f>IF(基本情報入力シート!L547="","",基本情報入力シート!L547)</f>
        <v/>
      </c>
      <c r="D512" s="115" t="str">
        <f>IF(基本情報入力シート!Q547="","",基本情報入力シート!Q547)</f>
        <v/>
      </c>
      <c r="E512" s="115" t="str">
        <f>IF(基本情報入力シート!V547="","",基本情報入力シート!V547)</f>
        <v/>
      </c>
      <c r="F512" s="115" t="str">
        <f>IF(基本情報入力シート!W547="","",基本情報入力シート!W547)</f>
        <v/>
      </c>
      <c r="G512" s="115" t="str">
        <f>IF(基本情報入力シート!Z547="","",基本情報入力シート!Z547)</f>
        <v/>
      </c>
      <c r="H512" s="211" t="str">
        <f>IF(基本情報入力シート!AD547="","",基本情報入力シート!AD547)</f>
        <v/>
      </c>
      <c r="I512" s="330" t="str">
        <f>IF(基本情報入力シート!AE547="","",基本情報入力シート!AE547)</f>
        <v/>
      </c>
      <c r="J512" s="427"/>
      <c r="K512" s="426"/>
      <c r="L512" s="426"/>
      <c r="M512" s="331" t="str">
        <f>IF(G512="", "", VLOOKUP(AF512,【参考】数式用!$AZ$3:$BA$6, 2, FALSE))</f>
        <v/>
      </c>
      <c r="N512" s="332" t="str">
        <f>IF(G512="","",VLOOKUP(G512,【参考】数式用!$A$4:$L$54,MATCH('別紙様式2-3（個表） '!M512,【参考】数式用!$J$3:$L$3,0)+9,FALSE))</f>
        <v/>
      </c>
      <c r="O512" s="430" t="s">
        <v>197</v>
      </c>
      <c r="P512" s="333" t="str">
        <f t="shared" si="53"/>
        <v>未入力あり</v>
      </c>
      <c r="Q512" s="253" t="str">
        <f>IFERROR(IF(P512="未入力あり","",ROUNDDOWN(ROUNDDOWN($H512*$I512,0)*VLOOKUP($G512,【参考】数式用!$A$4:$E$54,3, FALSE),0)),"")</f>
        <v/>
      </c>
      <c r="R512" s="253" t="str">
        <f>IF(AD512="×", 0,IF(P512="未入力あり","",ROUNDDOWN(ROUNDDOWN($H512*$I512,0)*VLOOKUP($G512,【参考】数式用!$A$4:$E$54,4,FALSE),0)))</f>
        <v/>
      </c>
      <c r="S512" s="334" t="str">
        <f>IF(AE512="×", 0,IF(P512="未入力あり","",ROUNDDOWN(ROUNDDOWN($H512*$I512,0)*VLOOKUP($G512,【参考】数式用!$A$4:$E$54,5, FALSE),0)))</f>
        <v/>
      </c>
      <c r="Z512" s="336" t="e">
        <f>IF(#REF!="○", F512, "")</f>
        <v>#REF!</v>
      </c>
      <c r="AA512" s="46" t="e">
        <f>VLOOKUP('別紙様式2-3（個表） '!$G512,【参考】数式用!$P$4:$Q$54,2, FALSE)</f>
        <v>#N/A</v>
      </c>
      <c r="AB512" s="46" t="e">
        <f>VLOOKUP('別紙様式2-3（個表） '!$G512,【参考】数式用!$P$4:$W$54,8, FALSE)</f>
        <v>#N/A</v>
      </c>
      <c r="AC512" s="46" t="e">
        <f>VLOOKUP('別紙様式2-3（個表） '!$G512,【参考】数式用!$P$4:$AD$54,15, FALSE)</f>
        <v>#N/A</v>
      </c>
      <c r="AD512" s="46" t="str">
        <f t="shared" si="55"/>
        <v/>
      </c>
      <c r="AE512" s="46" t="str">
        <f t="shared" si="56"/>
        <v/>
      </c>
      <c r="AF512" s="46" t="str">
        <f t="shared" si="57"/>
        <v/>
      </c>
      <c r="AG512" s="46" t="str">
        <f>IF(G512="", "", VLOOKUP(G512,【参考】数式用!$A$4:$M$54,13,FALSE))</f>
        <v/>
      </c>
      <c r="AH512" s="46" t="str">
        <f t="shared" si="58"/>
        <v>―</v>
      </c>
    </row>
    <row r="513" spans="1:34" ht="45" customHeight="1">
      <c r="A513" s="113">
        <f>A512+1</f>
        <v>499</v>
      </c>
      <c r="B513" s="114" t="str">
        <f>IF(基本情報入力シート!B548="","",基本情報入力シート!B548)</f>
        <v/>
      </c>
      <c r="C513" s="115" t="str">
        <f>IF(基本情報入力シート!L548="","",基本情報入力シート!L548)</f>
        <v/>
      </c>
      <c r="D513" s="115" t="str">
        <f>IF(基本情報入力シート!Q548="","",基本情報入力シート!Q548)</f>
        <v/>
      </c>
      <c r="E513" s="115" t="str">
        <f>IF(基本情報入力シート!V548="","",基本情報入力シート!V548)</f>
        <v/>
      </c>
      <c r="F513" s="115" t="str">
        <f>IF(基本情報入力シート!W548="","",基本情報入力シート!W548)</f>
        <v/>
      </c>
      <c r="G513" s="115" t="str">
        <f>IF(基本情報入力シート!Z548="","",基本情報入力シート!Z548)</f>
        <v/>
      </c>
      <c r="H513" s="211" t="str">
        <f>IF(基本情報入力シート!AD548="","",基本情報入力シート!AD548)</f>
        <v/>
      </c>
      <c r="I513" s="330" t="str">
        <f>IF(基本情報入力シート!AE548="","",基本情報入力シート!AE548)</f>
        <v/>
      </c>
      <c r="J513" s="427"/>
      <c r="K513" s="426"/>
      <c r="L513" s="426"/>
      <c r="M513" s="331" t="str">
        <f>IF(G513="", "", VLOOKUP(AF513,【参考】数式用!$AZ$3:$BA$6, 2, FALSE))</f>
        <v/>
      </c>
      <c r="N513" s="332" t="str">
        <f>IF(G513="","",VLOOKUP(G513,【参考】数式用!$A$4:$L$54,MATCH('別紙様式2-3（個表） '!M513,【参考】数式用!$J$3:$L$3,0)+9,FALSE))</f>
        <v/>
      </c>
      <c r="O513" s="430" t="s">
        <v>197</v>
      </c>
      <c r="P513" s="333" t="str">
        <f t="shared" si="53"/>
        <v>未入力あり</v>
      </c>
      <c r="Q513" s="253" t="str">
        <f>IFERROR(IF(P513="未入力あり","",ROUNDDOWN(ROUNDDOWN($H513*$I513,0)*VLOOKUP($G513,【参考】数式用!$A$4:$E$54,3, FALSE),0)),"")</f>
        <v/>
      </c>
      <c r="R513" s="253" t="str">
        <f>IF(AD513="×", 0,IF(P513="未入力あり","",ROUNDDOWN(ROUNDDOWN($H513*$I513,0)*VLOOKUP($G513,【参考】数式用!$A$4:$E$54,4,FALSE),0)))</f>
        <v/>
      </c>
      <c r="S513" s="334" t="str">
        <f>IF(AE513="×", 0,IF(P513="未入力あり","",ROUNDDOWN(ROUNDDOWN($H513*$I513,0)*VLOOKUP($G513,【参考】数式用!$A$4:$E$54,5, FALSE),0)))</f>
        <v/>
      </c>
      <c r="Z513" s="336" t="e">
        <f>IF(#REF!="○", F513, "")</f>
        <v>#REF!</v>
      </c>
      <c r="AA513" s="46" t="e">
        <f>VLOOKUP('別紙様式2-3（個表） '!$G513,【参考】数式用!$P$4:$Q$54,2, FALSE)</f>
        <v>#N/A</v>
      </c>
      <c r="AB513" s="46" t="e">
        <f>VLOOKUP('別紙様式2-3（個表） '!$G513,【参考】数式用!$P$4:$W$54,8, FALSE)</f>
        <v>#N/A</v>
      </c>
      <c r="AC513" s="46" t="e">
        <f>VLOOKUP('別紙様式2-3（個表） '!$G513,【参考】数式用!$P$4:$AD$54,15, FALSE)</f>
        <v>#N/A</v>
      </c>
      <c r="AD513" s="46" t="str">
        <f t="shared" si="55"/>
        <v/>
      </c>
      <c r="AE513" s="46" t="str">
        <f t="shared" si="56"/>
        <v/>
      </c>
      <c r="AF513" s="46" t="str">
        <f t="shared" si="57"/>
        <v/>
      </c>
      <c r="AG513" s="46" t="str">
        <f>IF(G513="", "", VLOOKUP(G513,【参考】数式用!$A$4:$M$54,13,FALSE))</f>
        <v/>
      </c>
      <c r="AH513" s="46" t="str">
        <f t="shared" si="58"/>
        <v>―</v>
      </c>
    </row>
    <row r="514" spans="1:34" ht="45" customHeight="1">
      <c r="A514" s="113">
        <f t="shared" si="59"/>
        <v>500</v>
      </c>
      <c r="B514" s="114" t="str">
        <f>IF(基本情報入力シート!B549="","",基本情報入力シート!B549)</f>
        <v/>
      </c>
      <c r="C514" s="115" t="str">
        <f>IF(基本情報入力シート!L549="","",基本情報入力シート!L549)</f>
        <v/>
      </c>
      <c r="D514" s="115" t="str">
        <f>IF(基本情報入力シート!Q549="","",基本情報入力シート!Q549)</f>
        <v/>
      </c>
      <c r="E514" s="115" t="str">
        <f>IF(基本情報入力シート!V549="","",基本情報入力シート!V549)</f>
        <v/>
      </c>
      <c r="F514" s="115" t="str">
        <f>IF(基本情報入力シート!W549="","",基本情報入力シート!W549)</f>
        <v/>
      </c>
      <c r="G514" s="115" t="str">
        <f>IF(基本情報入力シート!Z549="","",基本情報入力シート!Z549)</f>
        <v/>
      </c>
      <c r="H514" s="211" t="str">
        <f>IF(基本情報入力シート!AD549="","",基本情報入力シート!AD549)</f>
        <v/>
      </c>
      <c r="I514" s="330" t="str">
        <f>IF(基本情報入力シート!AE549="","",基本情報入力シート!AE549)</f>
        <v/>
      </c>
      <c r="J514" s="427"/>
      <c r="K514" s="428"/>
      <c r="L514" s="426"/>
      <c r="M514" s="331" t="str">
        <f>IF(G514="", "", VLOOKUP(AF514,【参考】数式用!$AZ$3:$BA$6, 2, FALSE))</f>
        <v/>
      </c>
      <c r="N514" s="332" t="str">
        <f>IF(G514="","",VLOOKUP(G514,【参考】数式用!$A$4:$L$54,MATCH('別紙様式2-3（個表） '!M514,【参考】数式用!$J$3:$L$3,0)+9,FALSE))</f>
        <v/>
      </c>
      <c r="O514" s="429" t="s">
        <v>197</v>
      </c>
      <c r="P514" s="333" t="str">
        <f t="shared" si="53"/>
        <v>未入力あり</v>
      </c>
      <c r="Q514" s="253" t="str">
        <f>IFERROR(IF(P514="未入力あり","",ROUNDDOWN(ROUNDDOWN($H514*$I514,0)*VLOOKUP($G514,【参考】数式用!$A$4:$E$54,3, FALSE),0)),"")</f>
        <v/>
      </c>
      <c r="R514" s="253" t="str">
        <f>IF(AD514="×", 0,IF(P514="未入力あり","",ROUNDDOWN(ROUNDDOWN($H514*$I514,0)*VLOOKUP($G514,【参考】数式用!$A$4:$E$54,4,FALSE),0)))</f>
        <v/>
      </c>
      <c r="S514" s="334" t="str">
        <f>IF(AE514="×", 0,IF(P514="未入力あり","",ROUNDDOWN(ROUNDDOWN($H514*$I514,0)*VLOOKUP($G514,【参考】数式用!$A$4:$E$54,5, FALSE),0)))</f>
        <v/>
      </c>
      <c r="Z514" s="336" t="e">
        <f>IF(#REF!="○", F514, "")</f>
        <v>#REF!</v>
      </c>
      <c r="AA514" s="46" t="e">
        <f>VLOOKUP('別紙様式2-3（個表） '!$G514,【参考】数式用!$P$4:$Q$54,2, FALSE)</f>
        <v>#N/A</v>
      </c>
      <c r="AB514" s="46" t="e">
        <f>VLOOKUP('別紙様式2-3（個表） '!$G514,【参考】数式用!$P$4:$W$54,8, FALSE)</f>
        <v>#N/A</v>
      </c>
      <c r="AC514" s="46" t="e">
        <f>VLOOKUP('別紙様式2-3（個表） '!$G514,【参考】数式用!$P$4:$AD$54,15, FALSE)</f>
        <v>#N/A</v>
      </c>
      <c r="AD514" s="46" t="str">
        <f t="shared" si="55"/>
        <v/>
      </c>
      <c r="AE514" s="46" t="str">
        <f t="shared" si="56"/>
        <v/>
      </c>
      <c r="AF514" s="46" t="str">
        <f t="shared" si="57"/>
        <v/>
      </c>
      <c r="AG514" s="46" t="str">
        <f>IF(G514="", "", VLOOKUP(G514,【参考】数式用!$A$4:$M$54,13,FALSE))</f>
        <v/>
      </c>
      <c r="AH514" s="46" t="str">
        <f t="shared" si="58"/>
        <v>―</v>
      </c>
    </row>
    <row r="515" spans="1:34" ht="45" customHeight="1">
      <c r="A515" s="113">
        <f t="shared" si="59"/>
        <v>501</v>
      </c>
      <c r="B515" s="114" t="str">
        <f>IF(基本情報入力シート!B550="","",基本情報入力シート!B550)</f>
        <v/>
      </c>
      <c r="C515" s="115" t="str">
        <f>IF(基本情報入力シート!L550="","",基本情報入力シート!L550)</f>
        <v/>
      </c>
      <c r="D515" s="115" t="str">
        <f>IF(基本情報入力シート!Q550="","",基本情報入力シート!Q550)</f>
        <v/>
      </c>
      <c r="E515" s="115" t="str">
        <f>IF(基本情報入力シート!V550="","",基本情報入力シート!V550)</f>
        <v/>
      </c>
      <c r="F515" s="115" t="str">
        <f>IF(基本情報入力シート!W550="","",基本情報入力シート!W550)</f>
        <v/>
      </c>
      <c r="G515" s="115" t="str">
        <f>IF(基本情報入力シート!Z550="","",基本情報入力シート!Z550)</f>
        <v/>
      </c>
      <c r="H515" s="211" t="str">
        <f>IF(基本情報入力シート!AD550="","",基本情報入力シート!AD550)</f>
        <v/>
      </c>
      <c r="I515" s="330" t="str">
        <f>IF(基本情報入力シート!AE550="","",基本情報入力シート!AE550)</f>
        <v/>
      </c>
      <c r="J515" s="427"/>
      <c r="K515" s="428"/>
      <c r="L515" s="426"/>
      <c r="M515" s="331" t="str">
        <f>IF(G515="", "", VLOOKUP(AF515,【参考】数式用!$AZ$3:$BA$6, 2, FALSE))</f>
        <v/>
      </c>
      <c r="N515" s="332" t="str">
        <f>IF(G515="","",VLOOKUP(G515,【参考】数式用!$A$4:$L$54,MATCH('別紙様式2-3（個表） '!M515,【参考】数式用!$J$3:$L$3,0)+9,FALSE))</f>
        <v/>
      </c>
      <c r="O515" s="430" t="s">
        <v>197</v>
      </c>
      <c r="P515" s="333" t="str">
        <f t="shared" si="53"/>
        <v>未入力あり</v>
      </c>
      <c r="Q515" s="253" t="str">
        <f>IFERROR(IF(P515="未入力あり","",ROUNDDOWN(ROUNDDOWN($H515*$I515,0)*VLOOKUP($G515,【参考】数式用!$A$4:$E$54,3, FALSE),0)),"")</f>
        <v/>
      </c>
      <c r="R515" s="253" t="str">
        <f>IF(AD515="×", 0,IF(P515="未入力あり","",ROUNDDOWN(ROUNDDOWN($H515*$I515,0)*VLOOKUP($G515,【参考】数式用!$A$4:$E$54,4,FALSE),0)))</f>
        <v/>
      </c>
      <c r="S515" s="334" t="str">
        <f>IF(AE515="×", 0,IF(P515="未入力あり","",ROUNDDOWN(ROUNDDOWN($H515*$I515,0)*VLOOKUP($G515,【参考】数式用!$A$4:$E$54,5, FALSE),0)))</f>
        <v/>
      </c>
      <c r="Z515" s="336" t="e">
        <f>IF(#REF!="○", F515, "")</f>
        <v>#REF!</v>
      </c>
      <c r="AA515" s="46" t="e">
        <f>VLOOKUP('別紙様式2-3（個表） '!$G515,【参考】数式用!$P$4:$Q$54,2, FALSE)</f>
        <v>#N/A</v>
      </c>
      <c r="AB515" s="46" t="e">
        <f>VLOOKUP('別紙様式2-3（個表） '!$G515,【参考】数式用!$P$4:$W$54,8, FALSE)</f>
        <v>#N/A</v>
      </c>
      <c r="AC515" s="46" t="e">
        <f>VLOOKUP('別紙様式2-3（個表） '!$G515,【参考】数式用!$P$4:$AD$54,15, FALSE)</f>
        <v>#N/A</v>
      </c>
      <c r="AD515" s="46" t="str">
        <f t="shared" si="55"/>
        <v/>
      </c>
      <c r="AE515" s="46" t="str">
        <f t="shared" si="56"/>
        <v/>
      </c>
      <c r="AF515" s="46" t="str">
        <f t="shared" si="57"/>
        <v/>
      </c>
      <c r="AG515" s="46" t="str">
        <f>IF(G515="", "", VLOOKUP(G515,【参考】数式用!$A$4:$M$54,13,FALSE))</f>
        <v/>
      </c>
      <c r="AH515" s="46" t="str">
        <f t="shared" si="58"/>
        <v>―</v>
      </c>
    </row>
    <row r="516" spans="1:34" ht="45" customHeight="1">
      <c r="A516" s="113">
        <f t="shared" si="59"/>
        <v>502</v>
      </c>
      <c r="B516" s="114" t="str">
        <f>IF(基本情報入力シート!B551="","",基本情報入力シート!B551)</f>
        <v/>
      </c>
      <c r="C516" s="115" t="str">
        <f>IF(基本情報入力シート!L551="","",基本情報入力シート!L551)</f>
        <v/>
      </c>
      <c r="D516" s="115" t="str">
        <f>IF(基本情報入力シート!Q551="","",基本情報入力シート!Q551)</f>
        <v/>
      </c>
      <c r="E516" s="115" t="str">
        <f>IF(基本情報入力シート!V551="","",基本情報入力シート!V551)</f>
        <v/>
      </c>
      <c r="F516" s="115" t="str">
        <f>IF(基本情報入力シート!W551="","",基本情報入力シート!W551)</f>
        <v/>
      </c>
      <c r="G516" s="115" t="str">
        <f>IF(基本情報入力シート!Z551="","",基本情報入力シート!Z551)</f>
        <v/>
      </c>
      <c r="H516" s="211" t="str">
        <f>IF(基本情報入力シート!AD551="","",基本情報入力シート!AD551)</f>
        <v/>
      </c>
      <c r="I516" s="330" t="str">
        <f>IF(基本情報入力シート!AE551="","",基本情報入力シート!AE551)</f>
        <v/>
      </c>
      <c r="J516" s="427"/>
      <c r="K516" s="426"/>
      <c r="L516" s="426"/>
      <c r="M516" s="331" t="str">
        <f>IF(G516="", "", VLOOKUP(AF516,【参考】数式用!$AZ$3:$BA$6, 2, FALSE))</f>
        <v/>
      </c>
      <c r="N516" s="332" t="str">
        <f>IF(G516="","",VLOOKUP(G516,【参考】数式用!$A$4:$L$54,MATCH('別紙様式2-3（個表） '!M516,【参考】数式用!$J$3:$L$3,0)+9,FALSE))</f>
        <v/>
      </c>
      <c r="O516" s="430" t="s">
        <v>197</v>
      </c>
      <c r="P516" s="333" t="str">
        <f t="shared" si="53"/>
        <v>未入力あり</v>
      </c>
      <c r="Q516" s="253" t="str">
        <f>IFERROR(IF(P516="未入力あり","",ROUNDDOWN(ROUNDDOWN($H516*$I516,0)*VLOOKUP($G516,【参考】数式用!$A$4:$E$54,3, FALSE),0)),"")</f>
        <v/>
      </c>
      <c r="R516" s="253" t="str">
        <f>IF(AD516="×", 0,IF(P516="未入力あり","",ROUNDDOWN(ROUNDDOWN($H516*$I516,0)*VLOOKUP($G516,【参考】数式用!$A$4:$E$54,4,FALSE),0)))</f>
        <v/>
      </c>
      <c r="S516" s="334" t="str">
        <f>IF(AE516="×", 0,IF(P516="未入力あり","",ROUNDDOWN(ROUNDDOWN($H516*$I516,0)*VLOOKUP($G516,【参考】数式用!$A$4:$E$54,5, FALSE),0)))</f>
        <v/>
      </c>
      <c r="Z516" s="336" t="e">
        <f>IF(#REF!="○", F516, "")</f>
        <v>#REF!</v>
      </c>
      <c r="AA516" s="46" t="e">
        <f>VLOOKUP('別紙様式2-3（個表） '!$G516,【参考】数式用!$P$4:$Q$54,2, FALSE)</f>
        <v>#N/A</v>
      </c>
      <c r="AB516" s="46" t="e">
        <f>VLOOKUP('別紙様式2-3（個表） '!$G516,【参考】数式用!$P$4:$W$54,8, FALSE)</f>
        <v>#N/A</v>
      </c>
      <c r="AC516" s="46" t="e">
        <f>VLOOKUP('別紙様式2-3（個表） '!$G516,【参考】数式用!$P$4:$AD$54,15, FALSE)</f>
        <v>#N/A</v>
      </c>
      <c r="AD516" s="46" t="str">
        <f t="shared" si="55"/>
        <v/>
      </c>
      <c r="AE516" s="46" t="str">
        <f t="shared" si="56"/>
        <v/>
      </c>
      <c r="AF516" s="46" t="str">
        <f t="shared" si="57"/>
        <v/>
      </c>
      <c r="AG516" s="46" t="str">
        <f>IF(G516="", "", VLOOKUP(G516,【参考】数式用!$A$4:$M$54,13,FALSE))</f>
        <v/>
      </c>
      <c r="AH516" s="46" t="str">
        <f t="shared" si="58"/>
        <v>―</v>
      </c>
    </row>
    <row r="517" spans="1:34" ht="45" customHeight="1">
      <c r="A517" s="113">
        <f t="shared" si="59"/>
        <v>503</v>
      </c>
      <c r="B517" s="114" t="str">
        <f>IF(基本情報入力シート!B552="","",基本情報入力シート!B552)</f>
        <v/>
      </c>
      <c r="C517" s="115" t="str">
        <f>IF(基本情報入力シート!L552="","",基本情報入力シート!L552)</f>
        <v/>
      </c>
      <c r="D517" s="115" t="str">
        <f>IF(基本情報入力シート!Q552="","",基本情報入力シート!Q552)</f>
        <v/>
      </c>
      <c r="E517" s="115" t="str">
        <f>IF(基本情報入力シート!V552="","",基本情報入力シート!V552)</f>
        <v/>
      </c>
      <c r="F517" s="115" t="str">
        <f>IF(基本情報入力シート!W552="","",基本情報入力シート!W552)</f>
        <v/>
      </c>
      <c r="G517" s="115" t="str">
        <f>IF(基本情報入力シート!Z552="","",基本情報入力シート!Z552)</f>
        <v/>
      </c>
      <c r="H517" s="211" t="str">
        <f>IF(基本情報入力シート!AD552="","",基本情報入力シート!AD552)</f>
        <v/>
      </c>
      <c r="I517" s="330" t="str">
        <f>IF(基本情報入力シート!AE552="","",基本情報入力シート!AE552)</f>
        <v/>
      </c>
      <c r="J517" s="427"/>
      <c r="K517" s="426"/>
      <c r="L517" s="426"/>
      <c r="M517" s="331" t="str">
        <f>IF(G517="", "", VLOOKUP(AF517,【参考】数式用!$AZ$3:$BA$6, 2, FALSE))</f>
        <v/>
      </c>
      <c r="N517" s="332" t="str">
        <f>IF(G517="","",VLOOKUP(G517,【参考】数式用!$A$4:$L$54,MATCH('別紙様式2-3（個表） '!M517,【参考】数式用!$J$3:$L$3,0)+9,FALSE))</f>
        <v/>
      </c>
      <c r="O517" s="429" t="s">
        <v>197</v>
      </c>
      <c r="P517" s="333" t="str">
        <f t="shared" si="53"/>
        <v>未入力あり</v>
      </c>
      <c r="Q517" s="253" t="str">
        <f>IFERROR(IF(P517="未入力あり","",ROUNDDOWN(ROUNDDOWN($H517*$I517,0)*VLOOKUP($G517,【参考】数式用!$A$4:$E$54,3, FALSE),0)),"")</f>
        <v/>
      </c>
      <c r="R517" s="253" t="str">
        <f>IF(AD517="×", 0,IF(P517="未入力あり","",ROUNDDOWN(ROUNDDOWN($H517*$I517,0)*VLOOKUP($G517,【参考】数式用!$A$4:$E$54,4,FALSE),0)))</f>
        <v/>
      </c>
      <c r="S517" s="334" t="str">
        <f>IF(AE517="×", 0,IF(P517="未入力あり","",ROUNDDOWN(ROUNDDOWN($H517*$I517,0)*VLOOKUP($G517,【参考】数式用!$A$4:$E$54,5, FALSE),0)))</f>
        <v/>
      </c>
      <c r="Z517" s="336" t="e">
        <f>IF(#REF!="○", F517, "")</f>
        <v>#REF!</v>
      </c>
      <c r="AA517" s="46" t="e">
        <f>VLOOKUP('別紙様式2-3（個表） '!$G517,【参考】数式用!$P$4:$Q$54,2, FALSE)</f>
        <v>#N/A</v>
      </c>
      <c r="AB517" s="46" t="e">
        <f>VLOOKUP('別紙様式2-3（個表） '!$G517,【参考】数式用!$P$4:$W$54,8, FALSE)</f>
        <v>#N/A</v>
      </c>
      <c r="AC517" s="46" t="e">
        <f>VLOOKUP('別紙様式2-3（個表） '!$G517,【参考】数式用!$P$4:$AD$54,15, FALSE)</f>
        <v>#N/A</v>
      </c>
      <c r="AD517" s="46" t="str">
        <f t="shared" si="55"/>
        <v/>
      </c>
      <c r="AE517" s="46" t="str">
        <f t="shared" si="56"/>
        <v/>
      </c>
      <c r="AF517" s="46" t="str">
        <f t="shared" si="57"/>
        <v/>
      </c>
      <c r="AG517" s="46" t="str">
        <f>IF(G517="", "", VLOOKUP(G517,【参考】数式用!$A$4:$M$54,13,FALSE))</f>
        <v/>
      </c>
      <c r="AH517" s="46" t="str">
        <f t="shared" si="58"/>
        <v>―</v>
      </c>
    </row>
    <row r="518" spans="1:34" ht="45" customHeight="1">
      <c r="A518" s="113">
        <f t="shared" si="59"/>
        <v>504</v>
      </c>
      <c r="B518" s="114" t="str">
        <f>IF(基本情報入力シート!B553="","",基本情報入力シート!B553)</f>
        <v/>
      </c>
      <c r="C518" s="115" t="str">
        <f>IF(基本情報入力シート!L553="","",基本情報入力シート!L553)</f>
        <v/>
      </c>
      <c r="D518" s="115" t="str">
        <f>IF(基本情報入力シート!Q553="","",基本情報入力シート!Q553)</f>
        <v/>
      </c>
      <c r="E518" s="115" t="str">
        <f>IF(基本情報入力シート!V553="","",基本情報入力シート!V553)</f>
        <v/>
      </c>
      <c r="F518" s="115" t="str">
        <f>IF(基本情報入力シート!W553="","",基本情報入力シート!W553)</f>
        <v/>
      </c>
      <c r="G518" s="115" t="str">
        <f>IF(基本情報入力シート!Z553="","",基本情報入力シート!Z553)</f>
        <v/>
      </c>
      <c r="H518" s="211" t="str">
        <f>IF(基本情報入力シート!AD553="","",基本情報入力シート!AD553)</f>
        <v/>
      </c>
      <c r="I518" s="330" t="str">
        <f>IF(基本情報入力シート!AE553="","",基本情報入力シート!AE553)</f>
        <v/>
      </c>
      <c r="J518" s="427"/>
      <c r="K518" s="426"/>
      <c r="L518" s="426"/>
      <c r="M518" s="331" t="str">
        <f>IF(G518="", "", VLOOKUP(AF518,【参考】数式用!$AZ$3:$BA$6, 2, FALSE))</f>
        <v/>
      </c>
      <c r="N518" s="332" t="str">
        <f>IF(G518="","",VLOOKUP(G518,【参考】数式用!$A$4:$L$54,MATCH('別紙様式2-3（個表） '!M518,【参考】数式用!$J$3:$L$3,0)+9,FALSE))</f>
        <v/>
      </c>
      <c r="O518" s="430" t="s">
        <v>197</v>
      </c>
      <c r="P518" s="333" t="str">
        <f t="shared" si="53"/>
        <v>未入力あり</v>
      </c>
      <c r="Q518" s="253" t="str">
        <f>IFERROR(IF(P518="未入力あり","",ROUNDDOWN(ROUNDDOWN($H518*$I518,0)*VLOOKUP($G518,【参考】数式用!$A$4:$E$54,3, FALSE),0)),"")</f>
        <v/>
      </c>
      <c r="R518" s="253" t="str">
        <f>IF(AD518="×", 0,IF(P518="未入力あり","",ROUNDDOWN(ROUNDDOWN($H518*$I518,0)*VLOOKUP($G518,【参考】数式用!$A$4:$E$54,4,FALSE),0)))</f>
        <v/>
      </c>
      <c r="S518" s="334" t="str">
        <f>IF(AE518="×", 0,IF(P518="未入力あり","",ROUNDDOWN(ROUNDDOWN($H518*$I518,0)*VLOOKUP($G518,【参考】数式用!$A$4:$E$54,5, FALSE),0)))</f>
        <v/>
      </c>
      <c r="Z518" s="336" t="e">
        <f>IF(#REF!="○", F518, "")</f>
        <v>#REF!</v>
      </c>
      <c r="AA518" s="46" t="e">
        <f>VLOOKUP('別紙様式2-3（個表） '!$G518,【参考】数式用!$P$4:$Q$54,2, FALSE)</f>
        <v>#N/A</v>
      </c>
      <c r="AB518" s="46" t="e">
        <f>VLOOKUP('別紙様式2-3（個表） '!$G518,【参考】数式用!$P$4:$W$54,8, FALSE)</f>
        <v>#N/A</v>
      </c>
      <c r="AC518" s="46" t="e">
        <f>VLOOKUP('別紙様式2-3（個表） '!$G518,【参考】数式用!$P$4:$AD$54,15, FALSE)</f>
        <v>#N/A</v>
      </c>
      <c r="AD518" s="46" t="str">
        <f t="shared" si="55"/>
        <v/>
      </c>
      <c r="AE518" s="46" t="str">
        <f t="shared" si="56"/>
        <v/>
      </c>
      <c r="AF518" s="46" t="str">
        <f t="shared" si="57"/>
        <v/>
      </c>
      <c r="AG518" s="46" t="str">
        <f>IF(G518="", "", VLOOKUP(G518,【参考】数式用!$A$4:$M$54,13,FALSE))</f>
        <v/>
      </c>
      <c r="AH518" s="46" t="str">
        <f t="shared" si="58"/>
        <v>―</v>
      </c>
    </row>
    <row r="519" spans="1:34" ht="45" customHeight="1">
      <c r="A519" s="113">
        <f t="shared" si="59"/>
        <v>505</v>
      </c>
      <c r="B519" s="114" t="str">
        <f>IF(基本情報入力シート!B554="","",基本情報入力シート!B554)</f>
        <v/>
      </c>
      <c r="C519" s="115" t="str">
        <f>IF(基本情報入力シート!L554="","",基本情報入力シート!L554)</f>
        <v/>
      </c>
      <c r="D519" s="115" t="str">
        <f>IF(基本情報入力シート!Q554="","",基本情報入力シート!Q554)</f>
        <v/>
      </c>
      <c r="E519" s="115" t="str">
        <f>IF(基本情報入力シート!V554="","",基本情報入力シート!V554)</f>
        <v/>
      </c>
      <c r="F519" s="115" t="str">
        <f>IF(基本情報入力シート!W554="","",基本情報入力シート!W554)</f>
        <v/>
      </c>
      <c r="G519" s="115" t="str">
        <f>IF(基本情報入力シート!Z554="","",基本情報入力シート!Z554)</f>
        <v/>
      </c>
      <c r="H519" s="211" t="str">
        <f>IF(基本情報入力シート!AD554="","",基本情報入力シート!AD554)</f>
        <v/>
      </c>
      <c r="I519" s="330" t="str">
        <f>IF(基本情報入力シート!AE554="","",基本情報入力シート!AE554)</f>
        <v/>
      </c>
      <c r="J519" s="427"/>
      <c r="K519" s="426"/>
      <c r="L519" s="426"/>
      <c r="M519" s="331" t="str">
        <f>IF(G519="", "", VLOOKUP(AF519,【参考】数式用!$AZ$3:$BA$6, 2, FALSE))</f>
        <v/>
      </c>
      <c r="N519" s="332" t="str">
        <f>IF(G519="","",VLOOKUP(G519,【参考】数式用!$A$4:$L$54,MATCH('別紙様式2-3（個表） '!M519,【参考】数式用!$J$3:$L$3,0)+9,FALSE))</f>
        <v/>
      </c>
      <c r="O519" s="430" t="s">
        <v>197</v>
      </c>
      <c r="P519" s="333" t="str">
        <f t="shared" si="53"/>
        <v>未入力あり</v>
      </c>
      <c r="Q519" s="253" t="str">
        <f>IFERROR(IF(P519="未入力あり","",ROUNDDOWN(ROUNDDOWN($H519*$I519,0)*VLOOKUP($G519,【参考】数式用!$A$4:$E$54,3, FALSE),0)),"")</f>
        <v/>
      </c>
      <c r="R519" s="253" t="str">
        <f>IF(AD519="×", 0,IF(P519="未入力あり","",ROUNDDOWN(ROUNDDOWN($H519*$I519,0)*VLOOKUP($G519,【参考】数式用!$A$4:$E$54,4,FALSE),0)))</f>
        <v/>
      </c>
      <c r="S519" s="334" t="str">
        <f>IF(AE519="×", 0,IF(P519="未入力あり","",ROUNDDOWN(ROUNDDOWN($H519*$I519,0)*VLOOKUP($G519,【参考】数式用!$A$4:$E$54,5, FALSE),0)))</f>
        <v/>
      </c>
      <c r="Z519" s="336" t="e">
        <f>IF(#REF!="○", F519, "")</f>
        <v>#REF!</v>
      </c>
      <c r="AA519" s="46" t="e">
        <f>VLOOKUP('別紙様式2-3（個表） '!$G519,【参考】数式用!$P$4:$Q$54,2, FALSE)</f>
        <v>#N/A</v>
      </c>
      <c r="AB519" s="46" t="e">
        <f>VLOOKUP('別紙様式2-3（個表） '!$G519,【参考】数式用!$P$4:$W$54,8, FALSE)</f>
        <v>#N/A</v>
      </c>
      <c r="AC519" s="46" t="e">
        <f>VLOOKUP('別紙様式2-3（個表） '!$G519,【参考】数式用!$P$4:$AD$54,15, FALSE)</f>
        <v>#N/A</v>
      </c>
      <c r="AD519" s="46" t="str">
        <f t="shared" si="55"/>
        <v/>
      </c>
      <c r="AE519" s="46" t="str">
        <f t="shared" si="56"/>
        <v/>
      </c>
      <c r="AF519" s="46" t="str">
        <f t="shared" si="57"/>
        <v/>
      </c>
      <c r="AG519" s="46" t="str">
        <f>IF(G519="", "", VLOOKUP(G519,【参考】数式用!$A$4:$M$54,13,FALSE))</f>
        <v/>
      </c>
      <c r="AH519" s="46" t="str">
        <f t="shared" si="58"/>
        <v>―</v>
      </c>
    </row>
    <row r="520" spans="1:34" ht="45" customHeight="1">
      <c r="A520" s="113">
        <f t="shared" si="59"/>
        <v>506</v>
      </c>
      <c r="B520" s="114" t="str">
        <f>IF(基本情報入力シート!B555="","",基本情報入力シート!B555)</f>
        <v/>
      </c>
      <c r="C520" s="115" t="str">
        <f>IF(基本情報入力シート!L555="","",基本情報入力シート!L555)</f>
        <v/>
      </c>
      <c r="D520" s="115" t="str">
        <f>IF(基本情報入力シート!Q555="","",基本情報入力シート!Q555)</f>
        <v/>
      </c>
      <c r="E520" s="115" t="str">
        <f>IF(基本情報入力シート!V555="","",基本情報入力シート!V555)</f>
        <v/>
      </c>
      <c r="F520" s="115" t="str">
        <f>IF(基本情報入力シート!W555="","",基本情報入力シート!W555)</f>
        <v/>
      </c>
      <c r="G520" s="115" t="str">
        <f>IF(基本情報入力シート!Z555="","",基本情報入力シート!Z555)</f>
        <v/>
      </c>
      <c r="H520" s="211" t="str">
        <f>IF(基本情報入力シート!AD555="","",基本情報入力シート!AD555)</f>
        <v/>
      </c>
      <c r="I520" s="330" t="str">
        <f>IF(基本情報入力シート!AE555="","",基本情報入力シート!AE555)</f>
        <v/>
      </c>
      <c r="J520" s="427"/>
      <c r="K520" s="428"/>
      <c r="L520" s="426"/>
      <c r="M520" s="331" t="str">
        <f>IF(G520="", "", VLOOKUP(AF520,【参考】数式用!$AZ$3:$BA$6, 2, FALSE))</f>
        <v/>
      </c>
      <c r="N520" s="332" t="str">
        <f>IF(G520="","",VLOOKUP(G520,【参考】数式用!$A$4:$L$54,MATCH('別紙様式2-3（個表） '!M520,【参考】数式用!$J$3:$L$3,0)+9,FALSE))</f>
        <v/>
      </c>
      <c r="O520" s="429" t="s">
        <v>197</v>
      </c>
      <c r="P520" s="333" t="str">
        <f t="shared" si="53"/>
        <v>未入力あり</v>
      </c>
      <c r="Q520" s="253" t="str">
        <f>IFERROR(IF(P520="未入力あり","",ROUNDDOWN(ROUNDDOWN($H520*$I520,0)*VLOOKUP($G520,【参考】数式用!$A$4:$E$54,3, FALSE),0)),"")</f>
        <v/>
      </c>
      <c r="R520" s="253" t="str">
        <f>IF(AD520="×", 0,IF(P520="未入力あり","",ROUNDDOWN(ROUNDDOWN($H520*$I520,0)*VLOOKUP($G520,【参考】数式用!$A$4:$E$54,4,FALSE),0)))</f>
        <v/>
      </c>
      <c r="S520" s="334" t="str">
        <f>IF(AE520="×", 0,IF(P520="未入力あり","",ROUNDDOWN(ROUNDDOWN($H520*$I520,0)*VLOOKUP($G520,【参考】数式用!$A$4:$E$54,5, FALSE),0)))</f>
        <v/>
      </c>
      <c r="Z520" s="336" t="e">
        <f>IF(#REF!="○", F520, "")</f>
        <v>#REF!</v>
      </c>
      <c r="AA520" s="46" t="e">
        <f>VLOOKUP('別紙様式2-3（個表） '!$G520,【参考】数式用!$P$4:$Q$54,2, FALSE)</f>
        <v>#N/A</v>
      </c>
      <c r="AB520" s="46" t="e">
        <f>VLOOKUP('別紙様式2-3（個表） '!$G520,【参考】数式用!$P$4:$W$54,8, FALSE)</f>
        <v>#N/A</v>
      </c>
      <c r="AC520" s="46" t="e">
        <f>VLOOKUP('別紙様式2-3（個表） '!$G520,【参考】数式用!$P$4:$AD$54,15, FALSE)</f>
        <v>#N/A</v>
      </c>
      <c r="AD520" s="46" t="str">
        <f t="shared" si="55"/>
        <v/>
      </c>
      <c r="AE520" s="46" t="str">
        <f t="shared" si="56"/>
        <v/>
      </c>
      <c r="AF520" s="46" t="str">
        <f t="shared" si="57"/>
        <v/>
      </c>
      <c r="AG520" s="46" t="str">
        <f>IF(G520="", "", VLOOKUP(G520,【参考】数式用!$A$4:$M$54,13,FALSE))</f>
        <v/>
      </c>
      <c r="AH520" s="46" t="str">
        <f t="shared" si="58"/>
        <v>―</v>
      </c>
    </row>
    <row r="521" spans="1:34" ht="45" customHeight="1">
      <c r="A521" s="113">
        <f t="shared" si="59"/>
        <v>507</v>
      </c>
      <c r="B521" s="114" t="str">
        <f>IF(基本情報入力シート!B556="","",基本情報入力シート!B556)</f>
        <v/>
      </c>
      <c r="C521" s="115" t="str">
        <f>IF(基本情報入力シート!L556="","",基本情報入力シート!L556)</f>
        <v/>
      </c>
      <c r="D521" s="115" t="str">
        <f>IF(基本情報入力シート!Q556="","",基本情報入力シート!Q556)</f>
        <v/>
      </c>
      <c r="E521" s="115" t="str">
        <f>IF(基本情報入力シート!V556="","",基本情報入力シート!V556)</f>
        <v/>
      </c>
      <c r="F521" s="115" t="str">
        <f>IF(基本情報入力シート!W556="","",基本情報入力シート!W556)</f>
        <v/>
      </c>
      <c r="G521" s="115" t="str">
        <f>IF(基本情報入力シート!Z556="","",基本情報入力シート!Z556)</f>
        <v/>
      </c>
      <c r="H521" s="211" t="str">
        <f>IF(基本情報入力シート!AD556="","",基本情報入力シート!AD556)</f>
        <v/>
      </c>
      <c r="I521" s="330" t="str">
        <f>IF(基本情報入力シート!AE556="","",基本情報入力シート!AE556)</f>
        <v/>
      </c>
      <c r="J521" s="427"/>
      <c r="K521" s="428"/>
      <c r="L521" s="426"/>
      <c r="M521" s="331" t="str">
        <f>IF(G521="", "", VLOOKUP(AF521,【参考】数式用!$AZ$3:$BA$6, 2, FALSE))</f>
        <v/>
      </c>
      <c r="N521" s="332" t="str">
        <f>IF(G521="","",VLOOKUP(G521,【参考】数式用!$A$4:$L$54,MATCH('別紙様式2-3（個表） '!M521,【参考】数式用!$J$3:$L$3,0)+9,FALSE))</f>
        <v/>
      </c>
      <c r="O521" s="430" t="s">
        <v>197</v>
      </c>
      <c r="P521" s="333" t="str">
        <f t="shared" si="53"/>
        <v>未入力あり</v>
      </c>
      <c r="Q521" s="253" t="str">
        <f>IFERROR(IF(P521="未入力あり","",ROUNDDOWN(ROUNDDOWN($H521*$I521,0)*VLOOKUP($G521,【参考】数式用!$A$4:$E$54,3, FALSE),0)),"")</f>
        <v/>
      </c>
      <c r="R521" s="253" t="str">
        <f>IF(AD521="×", 0,IF(P521="未入力あり","",ROUNDDOWN(ROUNDDOWN($H521*$I521,0)*VLOOKUP($G521,【参考】数式用!$A$4:$E$54,4,FALSE),0)))</f>
        <v/>
      </c>
      <c r="S521" s="334" t="str">
        <f>IF(AE521="×", 0,IF(P521="未入力あり","",ROUNDDOWN(ROUNDDOWN($H521*$I521,0)*VLOOKUP($G521,【参考】数式用!$A$4:$E$54,5, FALSE),0)))</f>
        <v/>
      </c>
      <c r="Z521" s="336" t="e">
        <f>IF(#REF!="○", F521, "")</f>
        <v>#REF!</v>
      </c>
      <c r="AA521" s="46" t="e">
        <f>VLOOKUP('別紙様式2-3（個表） '!$G521,【参考】数式用!$P$4:$Q$54,2, FALSE)</f>
        <v>#N/A</v>
      </c>
      <c r="AB521" s="46" t="e">
        <f>VLOOKUP('別紙様式2-3（個表） '!$G521,【参考】数式用!$P$4:$W$54,8, FALSE)</f>
        <v>#N/A</v>
      </c>
      <c r="AC521" s="46" t="e">
        <f>VLOOKUP('別紙様式2-3（個表） '!$G521,【参考】数式用!$P$4:$AD$54,15, FALSE)</f>
        <v>#N/A</v>
      </c>
      <c r="AD521" s="46" t="str">
        <f t="shared" si="55"/>
        <v/>
      </c>
      <c r="AE521" s="46" t="str">
        <f t="shared" si="56"/>
        <v/>
      </c>
      <c r="AF521" s="46" t="str">
        <f t="shared" si="57"/>
        <v/>
      </c>
      <c r="AG521" s="46" t="str">
        <f>IF(G521="", "", VLOOKUP(G521,【参考】数式用!$A$4:$M$54,13,FALSE))</f>
        <v/>
      </c>
      <c r="AH521" s="46" t="str">
        <f t="shared" si="58"/>
        <v>―</v>
      </c>
    </row>
    <row r="522" spans="1:34" ht="45" customHeight="1">
      <c r="A522" s="113">
        <f t="shared" si="59"/>
        <v>508</v>
      </c>
      <c r="B522" s="114" t="str">
        <f>IF(基本情報入力シート!B557="","",基本情報入力シート!B557)</f>
        <v/>
      </c>
      <c r="C522" s="115" t="str">
        <f>IF(基本情報入力シート!L557="","",基本情報入力シート!L557)</f>
        <v/>
      </c>
      <c r="D522" s="115" t="str">
        <f>IF(基本情報入力シート!Q557="","",基本情報入力シート!Q557)</f>
        <v/>
      </c>
      <c r="E522" s="115" t="str">
        <f>IF(基本情報入力シート!V557="","",基本情報入力シート!V557)</f>
        <v/>
      </c>
      <c r="F522" s="115" t="str">
        <f>IF(基本情報入力シート!W557="","",基本情報入力シート!W557)</f>
        <v/>
      </c>
      <c r="G522" s="115" t="str">
        <f>IF(基本情報入力シート!Z557="","",基本情報入力シート!Z557)</f>
        <v/>
      </c>
      <c r="H522" s="211" t="str">
        <f>IF(基本情報入力シート!AD557="","",基本情報入力シート!AD557)</f>
        <v/>
      </c>
      <c r="I522" s="330" t="str">
        <f>IF(基本情報入力シート!AE557="","",基本情報入力シート!AE557)</f>
        <v/>
      </c>
      <c r="J522" s="427"/>
      <c r="K522" s="426"/>
      <c r="L522" s="426"/>
      <c r="M522" s="331" t="str">
        <f>IF(G522="", "", VLOOKUP(AF522,【参考】数式用!$AZ$3:$BA$6, 2, FALSE))</f>
        <v/>
      </c>
      <c r="N522" s="332" t="str">
        <f>IF(G522="","",VLOOKUP(G522,【参考】数式用!$A$4:$L$54,MATCH('別紙様式2-3（個表） '!M522,【参考】数式用!$J$3:$L$3,0)+9,FALSE))</f>
        <v/>
      </c>
      <c r="O522" s="430" t="s">
        <v>197</v>
      </c>
      <c r="P522" s="333" t="str">
        <f t="shared" si="53"/>
        <v>未入力あり</v>
      </c>
      <c r="Q522" s="253" t="str">
        <f>IFERROR(IF(P522="未入力あり","",ROUNDDOWN(ROUNDDOWN($H522*$I522,0)*VLOOKUP($G522,【参考】数式用!$A$4:$E$54,3, FALSE),0)),"")</f>
        <v/>
      </c>
      <c r="R522" s="253" t="str">
        <f>IF(AD522="×", 0,IF(P522="未入力あり","",ROUNDDOWN(ROUNDDOWN($H522*$I522,0)*VLOOKUP($G522,【参考】数式用!$A$4:$E$54,4,FALSE),0)))</f>
        <v/>
      </c>
      <c r="S522" s="334" t="str">
        <f>IF(AE522="×", 0,IF(P522="未入力あり","",ROUNDDOWN(ROUNDDOWN($H522*$I522,0)*VLOOKUP($G522,【参考】数式用!$A$4:$E$54,5, FALSE),0)))</f>
        <v/>
      </c>
      <c r="Z522" s="336" t="e">
        <f>IF(#REF!="○", F522, "")</f>
        <v>#REF!</v>
      </c>
      <c r="AA522" s="46" t="e">
        <f>VLOOKUP('別紙様式2-3（個表） '!$G522,【参考】数式用!$P$4:$Q$54,2, FALSE)</f>
        <v>#N/A</v>
      </c>
      <c r="AB522" s="46" t="e">
        <f>VLOOKUP('別紙様式2-3（個表） '!$G522,【参考】数式用!$P$4:$W$54,8, FALSE)</f>
        <v>#N/A</v>
      </c>
      <c r="AC522" s="46" t="e">
        <f>VLOOKUP('別紙様式2-3（個表） '!$G522,【参考】数式用!$P$4:$AD$54,15, FALSE)</f>
        <v>#N/A</v>
      </c>
      <c r="AD522" s="46" t="str">
        <f t="shared" si="55"/>
        <v/>
      </c>
      <c r="AE522" s="46" t="str">
        <f t="shared" si="56"/>
        <v/>
      </c>
      <c r="AF522" s="46" t="str">
        <f t="shared" si="57"/>
        <v/>
      </c>
      <c r="AG522" s="46" t="str">
        <f>IF(G522="", "", VLOOKUP(G522,【参考】数式用!$A$4:$M$54,13,FALSE))</f>
        <v/>
      </c>
      <c r="AH522" s="46" t="str">
        <f t="shared" si="58"/>
        <v>―</v>
      </c>
    </row>
    <row r="523" spans="1:34" ht="45" customHeight="1">
      <c r="A523" s="113">
        <f t="shared" si="59"/>
        <v>509</v>
      </c>
      <c r="B523" s="114" t="str">
        <f>IF(基本情報入力シート!B558="","",基本情報入力シート!B558)</f>
        <v/>
      </c>
      <c r="C523" s="115" t="str">
        <f>IF(基本情報入力シート!L558="","",基本情報入力シート!L558)</f>
        <v/>
      </c>
      <c r="D523" s="115" t="str">
        <f>IF(基本情報入力シート!Q558="","",基本情報入力シート!Q558)</f>
        <v/>
      </c>
      <c r="E523" s="115" t="str">
        <f>IF(基本情報入力シート!V558="","",基本情報入力シート!V558)</f>
        <v/>
      </c>
      <c r="F523" s="115" t="str">
        <f>IF(基本情報入力シート!W558="","",基本情報入力シート!W558)</f>
        <v/>
      </c>
      <c r="G523" s="115" t="str">
        <f>IF(基本情報入力シート!Z558="","",基本情報入力シート!Z558)</f>
        <v/>
      </c>
      <c r="H523" s="211" t="str">
        <f>IF(基本情報入力シート!AD558="","",基本情報入力シート!AD558)</f>
        <v/>
      </c>
      <c r="I523" s="330" t="str">
        <f>IF(基本情報入力シート!AE558="","",基本情報入力シート!AE558)</f>
        <v/>
      </c>
      <c r="J523" s="427"/>
      <c r="K523" s="426"/>
      <c r="L523" s="426"/>
      <c r="M523" s="331" t="str">
        <f>IF(G523="", "", VLOOKUP(AF523,【参考】数式用!$AZ$3:$BA$6, 2, FALSE))</f>
        <v/>
      </c>
      <c r="N523" s="332" t="str">
        <f>IF(G523="","",VLOOKUP(G523,【参考】数式用!$A$4:$L$54,MATCH('別紙様式2-3（個表） '!M523,【参考】数式用!$J$3:$L$3,0)+9,FALSE))</f>
        <v/>
      </c>
      <c r="O523" s="429" t="s">
        <v>197</v>
      </c>
      <c r="P523" s="333" t="str">
        <f t="shared" si="53"/>
        <v>未入力あり</v>
      </c>
      <c r="Q523" s="253" t="str">
        <f>IFERROR(IF(P523="未入力あり","",ROUNDDOWN(ROUNDDOWN($H523*$I523,0)*VLOOKUP($G523,【参考】数式用!$A$4:$E$54,3, FALSE),0)),"")</f>
        <v/>
      </c>
      <c r="R523" s="253" t="str">
        <f>IF(AD523="×", 0,IF(P523="未入力あり","",ROUNDDOWN(ROUNDDOWN($H523*$I523,0)*VLOOKUP($G523,【参考】数式用!$A$4:$E$54,4,FALSE),0)))</f>
        <v/>
      </c>
      <c r="S523" s="334" t="str">
        <f>IF(AE523="×", 0,IF(P523="未入力あり","",ROUNDDOWN(ROUNDDOWN($H523*$I523,0)*VLOOKUP($G523,【参考】数式用!$A$4:$E$54,5, FALSE),0)))</f>
        <v/>
      </c>
      <c r="Z523" s="336" t="e">
        <f>IF(#REF!="○", F523, "")</f>
        <v>#REF!</v>
      </c>
      <c r="AA523" s="46" t="e">
        <f>VLOOKUP('別紙様式2-3（個表） '!$G523,【参考】数式用!$P$4:$Q$54,2, FALSE)</f>
        <v>#N/A</v>
      </c>
      <c r="AB523" s="46" t="e">
        <f>VLOOKUP('別紙様式2-3（個表） '!$G523,【参考】数式用!$P$4:$W$54,8, FALSE)</f>
        <v>#N/A</v>
      </c>
      <c r="AC523" s="46" t="e">
        <f>VLOOKUP('別紙様式2-3（個表） '!$G523,【参考】数式用!$P$4:$AD$54,15, FALSE)</f>
        <v>#N/A</v>
      </c>
      <c r="AD523" s="46" t="str">
        <f t="shared" si="55"/>
        <v/>
      </c>
      <c r="AE523" s="46" t="str">
        <f t="shared" si="56"/>
        <v/>
      </c>
      <c r="AF523" s="46" t="str">
        <f t="shared" si="57"/>
        <v/>
      </c>
      <c r="AG523" s="46" t="str">
        <f>IF(G523="", "", VLOOKUP(G523,【参考】数式用!$A$4:$M$54,13,FALSE))</f>
        <v/>
      </c>
      <c r="AH523" s="46" t="str">
        <f t="shared" si="58"/>
        <v>―</v>
      </c>
    </row>
    <row r="524" spans="1:34" ht="45" customHeight="1">
      <c r="A524" s="113">
        <f t="shared" si="59"/>
        <v>510</v>
      </c>
      <c r="B524" s="114" t="str">
        <f>IF(基本情報入力シート!B559="","",基本情報入力シート!B559)</f>
        <v/>
      </c>
      <c r="C524" s="115" t="str">
        <f>IF(基本情報入力シート!L559="","",基本情報入力シート!L559)</f>
        <v/>
      </c>
      <c r="D524" s="115" t="str">
        <f>IF(基本情報入力シート!Q559="","",基本情報入力シート!Q559)</f>
        <v/>
      </c>
      <c r="E524" s="115" t="str">
        <f>IF(基本情報入力シート!V559="","",基本情報入力シート!V559)</f>
        <v/>
      </c>
      <c r="F524" s="115" t="str">
        <f>IF(基本情報入力シート!W559="","",基本情報入力シート!W559)</f>
        <v/>
      </c>
      <c r="G524" s="115" t="str">
        <f>IF(基本情報入力シート!Z559="","",基本情報入力シート!Z559)</f>
        <v/>
      </c>
      <c r="H524" s="211" t="str">
        <f>IF(基本情報入力シート!AD559="","",基本情報入力シート!AD559)</f>
        <v/>
      </c>
      <c r="I524" s="330" t="str">
        <f>IF(基本情報入力シート!AE559="","",基本情報入力シート!AE559)</f>
        <v/>
      </c>
      <c r="J524" s="427"/>
      <c r="K524" s="426"/>
      <c r="L524" s="426"/>
      <c r="M524" s="331" t="str">
        <f>IF(G524="", "", VLOOKUP(AF524,【参考】数式用!$AZ$3:$BA$6, 2, FALSE))</f>
        <v/>
      </c>
      <c r="N524" s="332" t="str">
        <f>IF(G524="","",VLOOKUP(G524,【参考】数式用!$A$4:$L$54,MATCH('別紙様式2-3（個表） '!M524,【参考】数式用!$J$3:$L$3,0)+9,FALSE))</f>
        <v/>
      </c>
      <c r="O524" s="430" t="s">
        <v>197</v>
      </c>
      <c r="P524" s="333" t="str">
        <f t="shared" si="53"/>
        <v>未入力あり</v>
      </c>
      <c r="Q524" s="253" t="str">
        <f>IFERROR(IF(P524="未入力あり","",ROUNDDOWN(ROUNDDOWN($H524*$I524,0)*VLOOKUP($G524,【参考】数式用!$A$4:$E$54,3, FALSE),0)),"")</f>
        <v/>
      </c>
      <c r="R524" s="253" t="str">
        <f>IF(AD524="×", 0,IF(P524="未入力あり","",ROUNDDOWN(ROUNDDOWN($H524*$I524,0)*VLOOKUP($G524,【参考】数式用!$A$4:$E$54,4,FALSE),0)))</f>
        <v/>
      </c>
      <c r="S524" s="334" t="str">
        <f>IF(AE524="×", 0,IF(P524="未入力あり","",ROUNDDOWN(ROUNDDOWN($H524*$I524,0)*VLOOKUP($G524,【参考】数式用!$A$4:$E$54,5, FALSE),0)))</f>
        <v/>
      </c>
      <c r="Z524" s="336" t="e">
        <f>IF(#REF!="○", F524, "")</f>
        <v>#REF!</v>
      </c>
      <c r="AA524" s="46" t="e">
        <f>VLOOKUP('別紙様式2-3（個表） '!$G524,【参考】数式用!$P$4:$Q$54,2, FALSE)</f>
        <v>#N/A</v>
      </c>
      <c r="AB524" s="46" t="e">
        <f>VLOOKUP('別紙様式2-3（個表） '!$G524,【参考】数式用!$P$4:$W$54,8, FALSE)</f>
        <v>#N/A</v>
      </c>
      <c r="AC524" s="46" t="e">
        <f>VLOOKUP('別紙様式2-3（個表） '!$G524,【参考】数式用!$P$4:$AD$54,15, FALSE)</f>
        <v>#N/A</v>
      </c>
      <c r="AD524" s="46" t="str">
        <f t="shared" si="55"/>
        <v/>
      </c>
      <c r="AE524" s="46" t="str">
        <f t="shared" si="56"/>
        <v/>
      </c>
      <c r="AF524" s="46" t="str">
        <f t="shared" si="57"/>
        <v/>
      </c>
      <c r="AG524" s="46" t="str">
        <f>IF(G524="", "", VLOOKUP(G524,【参考】数式用!$A$4:$M$54,13,FALSE))</f>
        <v/>
      </c>
      <c r="AH524" s="46" t="str">
        <f t="shared" si="58"/>
        <v>―</v>
      </c>
    </row>
    <row r="525" spans="1:34" ht="45" customHeight="1">
      <c r="A525" s="113">
        <f t="shared" si="59"/>
        <v>511</v>
      </c>
      <c r="B525" s="114" t="str">
        <f>IF(基本情報入力シート!B560="","",基本情報入力シート!B560)</f>
        <v/>
      </c>
      <c r="C525" s="115" t="str">
        <f>IF(基本情報入力シート!L560="","",基本情報入力シート!L560)</f>
        <v/>
      </c>
      <c r="D525" s="115" t="str">
        <f>IF(基本情報入力シート!Q560="","",基本情報入力シート!Q560)</f>
        <v/>
      </c>
      <c r="E525" s="115" t="str">
        <f>IF(基本情報入力シート!V560="","",基本情報入力シート!V560)</f>
        <v/>
      </c>
      <c r="F525" s="115" t="str">
        <f>IF(基本情報入力シート!W560="","",基本情報入力シート!W560)</f>
        <v/>
      </c>
      <c r="G525" s="115" t="str">
        <f>IF(基本情報入力シート!Z560="","",基本情報入力シート!Z560)</f>
        <v/>
      </c>
      <c r="H525" s="211" t="str">
        <f>IF(基本情報入力シート!AD560="","",基本情報入力シート!AD560)</f>
        <v/>
      </c>
      <c r="I525" s="330" t="str">
        <f>IF(基本情報入力シート!AE560="","",基本情報入力シート!AE560)</f>
        <v/>
      </c>
      <c r="J525" s="427"/>
      <c r="K525" s="426"/>
      <c r="L525" s="426"/>
      <c r="M525" s="331" t="str">
        <f>IF(G525="", "", VLOOKUP(AF525,【参考】数式用!$AZ$3:$BA$6, 2, FALSE))</f>
        <v/>
      </c>
      <c r="N525" s="332" t="str">
        <f>IF(G525="","",VLOOKUP(G525,【参考】数式用!$A$4:$L$54,MATCH('別紙様式2-3（個表） '!M525,【参考】数式用!$J$3:$L$3,0)+9,FALSE))</f>
        <v/>
      </c>
      <c r="O525" s="430" t="s">
        <v>197</v>
      </c>
      <c r="P525" s="333" t="str">
        <f t="shared" si="53"/>
        <v>未入力あり</v>
      </c>
      <c r="Q525" s="253" t="str">
        <f>IFERROR(IF(P525="未入力あり","",ROUNDDOWN(ROUNDDOWN($H525*$I525,0)*VLOOKUP($G525,【参考】数式用!$A$4:$E$54,3, FALSE),0)),"")</f>
        <v/>
      </c>
      <c r="R525" s="253" t="str">
        <f>IF(AD525="×", 0,IF(P525="未入力あり","",ROUNDDOWN(ROUNDDOWN($H525*$I525,0)*VLOOKUP($G525,【参考】数式用!$A$4:$E$54,4,FALSE),0)))</f>
        <v/>
      </c>
      <c r="S525" s="334" t="str">
        <f>IF(AE525="×", 0,IF(P525="未入力あり","",ROUNDDOWN(ROUNDDOWN($H525*$I525,0)*VLOOKUP($G525,【参考】数式用!$A$4:$E$54,5, FALSE),0)))</f>
        <v/>
      </c>
      <c r="Z525" s="336" t="e">
        <f>IF(#REF!="○", F525, "")</f>
        <v>#REF!</v>
      </c>
      <c r="AA525" s="46" t="e">
        <f>VLOOKUP('別紙様式2-3（個表） '!$G525,【参考】数式用!$P$4:$Q$54,2, FALSE)</f>
        <v>#N/A</v>
      </c>
      <c r="AB525" s="46" t="e">
        <f>VLOOKUP('別紙様式2-3（個表） '!$G525,【参考】数式用!$P$4:$W$54,8, FALSE)</f>
        <v>#N/A</v>
      </c>
      <c r="AC525" s="46" t="e">
        <f>VLOOKUP('別紙様式2-3（個表） '!$G525,【参考】数式用!$P$4:$AD$54,15, FALSE)</f>
        <v>#N/A</v>
      </c>
      <c r="AD525" s="46" t="str">
        <f t="shared" si="55"/>
        <v/>
      </c>
      <c r="AE525" s="46" t="str">
        <f t="shared" si="56"/>
        <v/>
      </c>
      <c r="AF525" s="46" t="str">
        <f t="shared" si="57"/>
        <v/>
      </c>
      <c r="AG525" s="46" t="str">
        <f>IF(G525="", "", VLOOKUP(G525,【参考】数式用!$A$4:$M$54,13,FALSE))</f>
        <v/>
      </c>
      <c r="AH525" s="46" t="str">
        <f t="shared" si="58"/>
        <v>―</v>
      </c>
    </row>
    <row r="526" spans="1:34" ht="45" customHeight="1">
      <c r="A526" s="113">
        <f t="shared" si="59"/>
        <v>512</v>
      </c>
      <c r="B526" s="114" t="str">
        <f>IF(基本情報入力シート!B561="","",基本情報入力シート!B561)</f>
        <v/>
      </c>
      <c r="C526" s="115" t="str">
        <f>IF(基本情報入力シート!L561="","",基本情報入力シート!L561)</f>
        <v/>
      </c>
      <c r="D526" s="115" t="str">
        <f>IF(基本情報入力シート!Q561="","",基本情報入力シート!Q561)</f>
        <v/>
      </c>
      <c r="E526" s="115" t="str">
        <f>IF(基本情報入力シート!V561="","",基本情報入力シート!V561)</f>
        <v/>
      </c>
      <c r="F526" s="115" t="str">
        <f>IF(基本情報入力シート!W561="","",基本情報入力シート!W561)</f>
        <v/>
      </c>
      <c r="G526" s="115" t="str">
        <f>IF(基本情報入力シート!Z561="","",基本情報入力シート!Z561)</f>
        <v/>
      </c>
      <c r="H526" s="211" t="str">
        <f>IF(基本情報入力シート!AD561="","",基本情報入力シート!AD561)</f>
        <v/>
      </c>
      <c r="I526" s="330" t="str">
        <f>IF(基本情報入力シート!AE561="","",基本情報入力シート!AE561)</f>
        <v/>
      </c>
      <c r="J526" s="427"/>
      <c r="K526" s="428"/>
      <c r="L526" s="426"/>
      <c r="M526" s="331" t="str">
        <f>IF(G526="", "", VLOOKUP(AF526,【参考】数式用!$AZ$3:$BA$6, 2, FALSE))</f>
        <v/>
      </c>
      <c r="N526" s="332" t="str">
        <f>IF(G526="","",VLOOKUP(G526,【参考】数式用!$A$4:$L$54,MATCH('別紙様式2-3（個表） '!M526,【参考】数式用!$J$3:$L$3,0)+9,FALSE))</f>
        <v/>
      </c>
      <c r="O526" s="429" t="s">
        <v>197</v>
      </c>
      <c r="P526" s="333" t="str">
        <f t="shared" si="53"/>
        <v>未入力あり</v>
      </c>
      <c r="Q526" s="253" t="str">
        <f>IFERROR(IF(P526="未入力あり","",ROUNDDOWN(ROUNDDOWN($H526*$I526,0)*VLOOKUP($G526,【参考】数式用!$A$4:$E$54,3, FALSE),0)),"")</f>
        <v/>
      </c>
      <c r="R526" s="253" t="str">
        <f>IF(AD526="×", 0,IF(P526="未入力あり","",ROUNDDOWN(ROUNDDOWN($H526*$I526,0)*VLOOKUP($G526,【参考】数式用!$A$4:$E$54,4,FALSE),0)))</f>
        <v/>
      </c>
      <c r="S526" s="334" t="str">
        <f>IF(AE526="×", 0,IF(P526="未入力あり","",ROUNDDOWN(ROUNDDOWN($H526*$I526,0)*VLOOKUP($G526,【参考】数式用!$A$4:$E$54,5, FALSE),0)))</f>
        <v/>
      </c>
      <c r="Z526" s="336" t="e">
        <f>IF(#REF!="○", F526, "")</f>
        <v>#REF!</v>
      </c>
      <c r="AA526" s="46" t="e">
        <f>VLOOKUP('別紙様式2-3（個表） '!$G526,【参考】数式用!$P$4:$Q$54,2, FALSE)</f>
        <v>#N/A</v>
      </c>
      <c r="AB526" s="46" t="e">
        <f>VLOOKUP('別紙様式2-3（個表） '!$G526,【参考】数式用!$P$4:$W$54,8, FALSE)</f>
        <v>#N/A</v>
      </c>
      <c r="AC526" s="46" t="e">
        <f>VLOOKUP('別紙様式2-3（個表） '!$G526,【参考】数式用!$P$4:$AD$54,15, FALSE)</f>
        <v>#N/A</v>
      </c>
      <c r="AD526" s="46" t="str">
        <f t="shared" si="55"/>
        <v/>
      </c>
      <c r="AE526" s="46" t="str">
        <f t="shared" si="56"/>
        <v/>
      </c>
      <c r="AF526" s="46" t="str">
        <f t="shared" si="57"/>
        <v/>
      </c>
      <c r="AG526" s="46" t="str">
        <f>IF(G526="", "", VLOOKUP(G526,【参考】数式用!$A$4:$M$54,13,FALSE))</f>
        <v/>
      </c>
      <c r="AH526" s="46" t="str">
        <f t="shared" si="58"/>
        <v>―</v>
      </c>
    </row>
    <row r="527" spans="1:34" ht="45" customHeight="1">
      <c r="A527" s="113">
        <f t="shared" si="59"/>
        <v>513</v>
      </c>
      <c r="B527" s="114" t="str">
        <f>IF(基本情報入力シート!B562="","",基本情報入力シート!B562)</f>
        <v/>
      </c>
      <c r="C527" s="115" t="str">
        <f>IF(基本情報入力シート!L562="","",基本情報入力シート!L562)</f>
        <v/>
      </c>
      <c r="D527" s="115" t="str">
        <f>IF(基本情報入力シート!Q562="","",基本情報入力シート!Q562)</f>
        <v/>
      </c>
      <c r="E527" s="115" t="str">
        <f>IF(基本情報入力シート!V562="","",基本情報入力シート!V562)</f>
        <v/>
      </c>
      <c r="F527" s="115" t="str">
        <f>IF(基本情報入力シート!W562="","",基本情報入力シート!W562)</f>
        <v/>
      </c>
      <c r="G527" s="115" t="str">
        <f>IF(基本情報入力シート!Z562="","",基本情報入力シート!Z562)</f>
        <v/>
      </c>
      <c r="H527" s="211" t="str">
        <f>IF(基本情報入力シート!AD562="","",基本情報入力シート!AD562)</f>
        <v/>
      </c>
      <c r="I527" s="330" t="str">
        <f>IF(基本情報入力シート!AE562="","",基本情報入力シート!AE562)</f>
        <v/>
      </c>
      <c r="J527" s="427"/>
      <c r="K527" s="428"/>
      <c r="L527" s="426"/>
      <c r="M527" s="331" t="str">
        <f>IF(G527="", "", VLOOKUP(AF527,【参考】数式用!$AZ$3:$BA$6, 2, FALSE))</f>
        <v/>
      </c>
      <c r="N527" s="332" t="str">
        <f>IF(G527="","",VLOOKUP(G527,【参考】数式用!$A$4:$L$54,MATCH('別紙様式2-3（個表） '!M527,【参考】数式用!$J$3:$L$3,0)+9,FALSE))</f>
        <v/>
      </c>
      <c r="O527" s="430" t="s">
        <v>197</v>
      </c>
      <c r="P527" s="333" t="str">
        <f t="shared" si="53"/>
        <v>未入力あり</v>
      </c>
      <c r="Q527" s="253" t="str">
        <f>IFERROR(IF(P527="未入力あり","",ROUNDDOWN(ROUNDDOWN($H527*$I527,0)*VLOOKUP($G527,【参考】数式用!$A$4:$E$54,3, FALSE),0)),"")</f>
        <v/>
      </c>
      <c r="R527" s="253" t="str">
        <f>IF(AD527="×", 0,IF(P527="未入力あり","",ROUNDDOWN(ROUNDDOWN($H527*$I527,0)*VLOOKUP($G527,【参考】数式用!$A$4:$E$54,4,FALSE),0)))</f>
        <v/>
      </c>
      <c r="S527" s="334" t="str">
        <f>IF(AE527="×", 0,IF(P527="未入力あり","",ROUNDDOWN(ROUNDDOWN($H527*$I527,0)*VLOOKUP($G527,【参考】数式用!$A$4:$E$54,5, FALSE),0)))</f>
        <v/>
      </c>
      <c r="Z527" s="336" t="e">
        <f>IF(#REF!="○", F527, "")</f>
        <v>#REF!</v>
      </c>
      <c r="AA527" s="46" t="e">
        <f>VLOOKUP('別紙様式2-3（個表） '!$G527,【参考】数式用!$P$4:$Q$54,2, FALSE)</f>
        <v>#N/A</v>
      </c>
      <c r="AB527" s="46" t="e">
        <f>VLOOKUP('別紙様式2-3（個表） '!$G527,【参考】数式用!$P$4:$W$54,8, FALSE)</f>
        <v>#N/A</v>
      </c>
      <c r="AC527" s="46" t="e">
        <f>VLOOKUP('別紙様式2-3（個表） '!$G527,【参考】数式用!$P$4:$AD$54,15, FALSE)</f>
        <v>#N/A</v>
      </c>
      <c r="AD527" s="46" t="str">
        <f t="shared" si="55"/>
        <v/>
      </c>
      <c r="AE527" s="46" t="str">
        <f t="shared" si="56"/>
        <v/>
      </c>
      <c r="AF527" s="46" t="str">
        <f t="shared" si="57"/>
        <v/>
      </c>
      <c r="AG527" s="46" t="str">
        <f>IF(G527="", "", VLOOKUP(G527,【参考】数式用!$A$4:$M$54,13,FALSE))</f>
        <v/>
      </c>
      <c r="AH527" s="46" t="str">
        <f t="shared" si="58"/>
        <v>―</v>
      </c>
    </row>
    <row r="528" spans="1:34" ht="45" customHeight="1">
      <c r="A528" s="113">
        <f t="shared" si="59"/>
        <v>514</v>
      </c>
      <c r="B528" s="114" t="str">
        <f>IF(基本情報入力シート!B563="","",基本情報入力シート!B563)</f>
        <v/>
      </c>
      <c r="C528" s="115" t="str">
        <f>IF(基本情報入力シート!L563="","",基本情報入力シート!L563)</f>
        <v/>
      </c>
      <c r="D528" s="115" t="str">
        <f>IF(基本情報入力シート!Q563="","",基本情報入力シート!Q563)</f>
        <v/>
      </c>
      <c r="E528" s="115" t="str">
        <f>IF(基本情報入力シート!V563="","",基本情報入力シート!V563)</f>
        <v/>
      </c>
      <c r="F528" s="115" t="str">
        <f>IF(基本情報入力シート!W563="","",基本情報入力シート!W563)</f>
        <v/>
      </c>
      <c r="G528" s="115" t="str">
        <f>IF(基本情報入力シート!Z563="","",基本情報入力シート!Z563)</f>
        <v/>
      </c>
      <c r="H528" s="211" t="str">
        <f>IF(基本情報入力シート!AD563="","",基本情報入力シート!AD563)</f>
        <v/>
      </c>
      <c r="I528" s="330" t="str">
        <f>IF(基本情報入力シート!AE563="","",基本情報入力シート!AE563)</f>
        <v/>
      </c>
      <c r="J528" s="427"/>
      <c r="K528" s="426"/>
      <c r="L528" s="426"/>
      <c r="M528" s="331" t="str">
        <f>IF(G528="", "", VLOOKUP(AF528,【参考】数式用!$AZ$3:$BA$6, 2, FALSE))</f>
        <v/>
      </c>
      <c r="N528" s="332" t="str">
        <f>IF(G528="","",VLOOKUP(G528,【参考】数式用!$A$4:$L$54,MATCH('別紙様式2-3（個表） '!M528,【参考】数式用!$J$3:$L$3,0)+9,FALSE))</f>
        <v/>
      </c>
      <c r="O528" s="430" t="s">
        <v>197</v>
      </c>
      <c r="P528" s="333" t="str">
        <f t="shared" ref="P528:P591" si="60">IFERROR(ROUNDDOWN(ROUNDDOWN($H528*$I528,0)*$N528,0),"未入力あり")</f>
        <v>未入力あり</v>
      </c>
      <c r="Q528" s="253" t="str">
        <f>IFERROR(IF(P528="未入力あり","",ROUNDDOWN(ROUNDDOWN($H528*$I528,0)*VLOOKUP($G528,【参考】数式用!$A$4:$E$54,3, FALSE),0)),"")</f>
        <v/>
      </c>
      <c r="R528" s="253" t="str">
        <f>IF(AD528="×", 0,IF(P528="未入力あり","",ROUNDDOWN(ROUNDDOWN($H528*$I528,0)*VLOOKUP($G528,【参考】数式用!$A$4:$E$54,4,FALSE),0)))</f>
        <v/>
      </c>
      <c r="S528" s="334" t="str">
        <f>IF(AE528="×", 0,IF(P528="未入力あり","",ROUNDDOWN(ROUNDDOWN($H528*$I528,0)*VLOOKUP($G528,【参考】数式用!$A$4:$E$54,5, FALSE),0)))</f>
        <v/>
      </c>
      <c r="Z528" s="336" t="e">
        <f>IF(#REF!="○", F528, "")</f>
        <v>#REF!</v>
      </c>
      <c r="AA528" s="46" t="e">
        <f>VLOOKUP('別紙様式2-3（個表） '!$G528,【参考】数式用!$P$4:$Q$54,2, FALSE)</f>
        <v>#N/A</v>
      </c>
      <c r="AB528" s="46" t="e">
        <f>VLOOKUP('別紙様式2-3（個表） '!$G528,【参考】数式用!$P$4:$W$54,8, FALSE)</f>
        <v>#N/A</v>
      </c>
      <c r="AC528" s="46" t="e">
        <f>VLOOKUP('別紙様式2-3（個表） '!$G528,【参考】数式用!$P$4:$AD$54,15, FALSE)</f>
        <v>#N/A</v>
      </c>
      <c r="AD528" s="46" t="str">
        <f t="shared" si="55"/>
        <v/>
      </c>
      <c r="AE528" s="46" t="str">
        <f t="shared" si="56"/>
        <v/>
      </c>
      <c r="AF528" s="46" t="str">
        <f t="shared" si="57"/>
        <v/>
      </c>
      <c r="AG528" s="46" t="str">
        <f>IF(G528="", "", VLOOKUP(G528,【参考】数式用!$A$4:$M$54,13,FALSE))</f>
        <v/>
      </c>
      <c r="AH528" s="46" t="str">
        <f t="shared" si="58"/>
        <v>―</v>
      </c>
    </row>
    <row r="529" spans="1:34" ht="45" customHeight="1">
      <c r="A529" s="113">
        <f t="shared" si="59"/>
        <v>515</v>
      </c>
      <c r="B529" s="114" t="str">
        <f>IF(基本情報入力シート!B564="","",基本情報入力シート!B564)</f>
        <v/>
      </c>
      <c r="C529" s="115" t="str">
        <f>IF(基本情報入力シート!L564="","",基本情報入力シート!L564)</f>
        <v/>
      </c>
      <c r="D529" s="115" t="str">
        <f>IF(基本情報入力シート!Q564="","",基本情報入力シート!Q564)</f>
        <v/>
      </c>
      <c r="E529" s="115" t="str">
        <f>IF(基本情報入力シート!V564="","",基本情報入力シート!V564)</f>
        <v/>
      </c>
      <c r="F529" s="115" t="str">
        <f>IF(基本情報入力シート!W564="","",基本情報入力シート!W564)</f>
        <v/>
      </c>
      <c r="G529" s="115" t="str">
        <f>IF(基本情報入力シート!Z564="","",基本情報入力シート!Z564)</f>
        <v/>
      </c>
      <c r="H529" s="211" t="str">
        <f>IF(基本情報入力シート!AD564="","",基本情報入力シート!AD564)</f>
        <v/>
      </c>
      <c r="I529" s="330" t="str">
        <f>IF(基本情報入力シート!AE564="","",基本情報入力シート!AE564)</f>
        <v/>
      </c>
      <c r="J529" s="427"/>
      <c r="K529" s="426"/>
      <c r="L529" s="426"/>
      <c r="M529" s="331" t="str">
        <f>IF(G529="", "", VLOOKUP(AF529,【参考】数式用!$AZ$3:$BA$6, 2, FALSE))</f>
        <v/>
      </c>
      <c r="N529" s="332" t="str">
        <f>IF(G529="","",VLOOKUP(G529,【参考】数式用!$A$4:$L$54,MATCH('別紙様式2-3（個表） '!M529,【参考】数式用!$J$3:$L$3,0)+9,FALSE))</f>
        <v/>
      </c>
      <c r="O529" s="429" t="s">
        <v>197</v>
      </c>
      <c r="P529" s="333" t="str">
        <f t="shared" si="60"/>
        <v>未入力あり</v>
      </c>
      <c r="Q529" s="253" t="str">
        <f>IFERROR(IF(P529="未入力あり","",ROUNDDOWN(ROUNDDOWN($H529*$I529,0)*VLOOKUP($G529,【参考】数式用!$A$4:$E$54,3, FALSE),0)),"")</f>
        <v/>
      </c>
      <c r="R529" s="253" t="str">
        <f>IF(AD529="×", 0,IF(P529="未入力あり","",ROUNDDOWN(ROUNDDOWN($H529*$I529,0)*VLOOKUP($G529,【参考】数式用!$A$4:$E$54,4,FALSE),0)))</f>
        <v/>
      </c>
      <c r="S529" s="334" t="str">
        <f>IF(AE529="×", 0,IF(P529="未入力あり","",ROUNDDOWN(ROUNDDOWN($H529*$I529,0)*VLOOKUP($G529,【参考】数式用!$A$4:$E$54,5, FALSE),0)))</f>
        <v/>
      </c>
      <c r="Z529" s="336" t="e">
        <f>IF(#REF!="○", F529, "")</f>
        <v>#REF!</v>
      </c>
      <c r="AA529" s="46" t="e">
        <f>VLOOKUP('別紙様式2-3（個表） '!$G529,【参考】数式用!$P$4:$Q$54,2, FALSE)</f>
        <v>#N/A</v>
      </c>
      <c r="AB529" s="46" t="e">
        <f>VLOOKUP('別紙様式2-3（個表） '!$G529,【参考】数式用!$P$4:$W$54,8, FALSE)</f>
        <v>#N/A</v>
      </c>
      <c r="AC529" s="46" t="e">
        <f>VLOOKUP('別紙様式2-3（個表） '!$G529,【参考】数式用!$P$4:$AD$54,15, FALSE)</f>
        <v>#N/A</v>
      </c>
      <c r="AD529" s="46" t="str">
        <f t="shared" si="55"/>
        <v/>
      </c>
      <c r="AE529" s="46" t="str">
        <f t="shared" si="56"/>
        <v/>
      </c>
      <c r="AF529" s="46" t="str">
        <f t="shared" si="57"/>
        <v/>
      </c>
      <c r="AG529" s="46" t="str">
        <f>IF(G529="", "", VLOOKUP(G529,【参考】数式用!$A$4:$M$54,13,FALSE))</f>
        <v/>
      </c>
      <c r="AH529" s="46" t="str">
        <f t="shared" si="58"/>
        <v>―</v>
      </c>
    </row>
    <row r="530" spans="1:34" ht="45" customHeight="1">
      <c r="A530" s="113">
        <f t="shared" si="59"/>
        <v>516</v>
      </c>
      <c r="B530" s="114" t="str">
        <f>IF(基本情報入力シート!B565="","",基本情報入力シート!B565)</f>
        <v/>
      </c>
      <c r="C530" s="115" t="str">
        <f>IF(基本情報入力シート!L565="","",基本情報入力シート!L565)</f>
        <v/>
      </c>
      <c r="D530" s="115" t="str">
        <f>IF(基本情報入力シート!Q565="","",基本情報入力シート!Q565)</f>
        <v/>
      </c>
      <c r="E530" s="115" t="str">
        <f>IF(基本情報入力シート!V565="","",基本情報入力シート!V565)</f>
        <v/>
      </c>
      <c r="F530" s="115" t="str">
        <f>IF(基本情報入力シート!W565="","",基本情報入力シート!W565)</f>
        <v/>
      </c>
      <c r="G530" s="115" t="str">
        <f>IF(基本情報入力シート!Z565="","",基本情報入力シート!Z565)</f>
        <v/>
      </c>
      <c r="H530" s="211" t="str">
        <f>IF(基本情報入力シート!AD565="","",基本情報入力シート!AD565)</f>
        <v/>
      </c>
      <c r="I530" s="330" t="str">
        <f>IF(基本情報入力シート!AE565="","",基本情報入力シート!AE565)</f>
        <v/>
      </c>
      <c r="J530" s="427"/>
      <c r="K530" s="426"/>
      <c r="L530" s="426"/>
      <c r="M530" s="331" t="str">
        <f>IF(G530="", "", VLOOKUP(AF530,【参考】数式用!$AZ$3:$BA$6, 2, FALSE))</f>
        <v/>
      </c>
      <c r="N530" s="332" t="str">
        <f>IF(G530="","",VLOOKUP(G530,【参考】数式用!$A$4:$L$54,MATCH('別紙様式2-3（個表） '!M530,【参考】数式用!$J$3:$L$3,0)+9,FALSE))</f>
        <v/>
      </c>
      <c r="O530" s="430" t="s">
        <v>197</v>
      </c>
      <c r="P530" s="333" t="str">
        <f t="shared" si="60"/>
        <v>未入力あり</v>
      </c>
      <c r="Q530" s="253" t="str">
        <f>IFERROR(IF(P530="未入力あり","",ROUNDDOWN(ROUNDDOWN($H530*$I530,0)*VLOOKUP($G530,【参考】数式用!$A$4:$E$54,3, FALSE),0)),"")</f>
        <v/>
      </c>
      <c r="R530" s="253" t="str">
        <f>IF(AD530="×", 0,IF(P530="未入力あり","",ROUNDDOWN(ROUNDDOWN($H530*$I530,0)*VLOOKUP($G530,【参考】数式用!$A$4:$E$54,4,FALSE),0)))</f>
        <v/>
      </c>
      <c r="S530" s="334" t="str">
        <f>IF(AE530="×", 0,IF(P530="未入力あり","",ROUNDDOWN(ROUNDDOWN($H530*$I530,0)*VLOOKUP($G530,【参考】数式用!$A$4:$E$54,5, FALSE),0)))</f>
        <v/>
      </c>
      <c r="Z530" s="336" t="e">
        <f>IF(#REF!="○", F530, "")</f>
        <v>#REF!</v>
      </c>
      <c r="AA530" s="46" t="e">
        <f>VLOOKUP('別紙様式2-3（個表） '!$G530,【参考】数式用!$P$4:$Q$54,2, FALSE)</f>
        <v>#N/A</v>
      </c>
      <c r="AB530" s="46" t="e">
        <f>VLOOKUP('別紙様式2-3（個表） '!$G530,【参考】数式用!$P$4:$W$54,8, FALSE)</f>
        <v>#N/A</v>
      </c>
      <c r="AC530" s="46" t="e">
        <f>VLOOKUP('別紙様式2-3（個表） '!$G530,【参考】数式用!$P$4:$AD$54,15, FALSE)</f>
        <v>#N/A</v>
      </c>
      <c r="AD530" s="46" t="str">
        <f t="shared" si="55"/>
        <v/>
      </c>
      <c r="AE530" s="46" t="str">
        <f t="shared" si="56"/>
        <v/>
      </c>
      <c r="AF530" s="46" t="str">
        <f t="shared" si="57"/>
        <v/>
      </c>
      <c r="AG530" s="46" t="str">
        <f>IF(G530="", "", VLOOKUP(G530,【参考】数式用!$A$4:$M$54,13,FALSE))</f>
        <v/>
      </c>
      <c r="AH530" s="46" t="str">
        <f t="shared" si="58"/>
        <v>―</v>
      </c>
    </row>
    <row r="531" spans="1:34" ht="45" customHeight="1">
      <c r="A531" s="113">
        <f t="shared" si="59"/>
        <v>517</v>
      </c>
      <c r="B531" s="114" t="str">
        <f>IF(基本情報入力シート!B566="","",基本情報入力シート!B566)</f>
        <v/>
      </c>
      <c r="C531" s="115" t="str">
        <f>IF(基本情報入力シート!L566="","",基本情報入力シート!L566)</f>
        <v/>
      </c>
      <c r="D531" s="115" t="str">
        <f>IF(基本情報入力シート!Q566="","",基本情報入力シート!Q566)</f>
        <v/>
      </c>
      <c r="E531" s="115" t="str">
        <f>IF(基本情報入力シート!V566="","",基本情報入力シート!V566)</f>
        <v/>
      </c>
      <c r="F531" s="115" t="str">
        <f>IF(基本情報入力シート!W566="","",基本情報入力シート!W566)</f>
        <v/>
      </c>
      <c r="G531" s="115" t="str">
        <f>IF(基本情報入力シート!Z566="","",基本情報入力シート!Z566)</f>
        <v/>
      </c>
      <c r="H531" s="211" t="str">
        <f>IF(基本情報入力シート!AD566="","",基本情報入力シート!AD566)</f>
        <v/>
      </c>
      <c r="I531" s="330" t="str">
        <f>IF(基本情報入力シート!AE566="","",基本情報入力シート!AE566)</f>
        <v/>
      </c>
      <c r="J531" s="427"/>
      <c r="K531" s="426"/>
      <c r="L531" s="426"/>
      <c r="M531" s="331" t="str">
        <f>IF(G531="", "", VLOOKUP(AF531,【参考】数式用!$AZ$3:$BA$6, 2, FALSE))</f>
        <v/>
      </c>
      <c r="N531" s="332" t="str">
        <f>IF(G531="","",VLOOKUP(G531,【参考】数式用!$A$4:$L$54,MATCH('別紙様式2-3（個表） '!M531,【参考】数式用!$J$3:$L$3,0)+9,FALSE))</f>
        <v/>
      </c>
      <c r="O531" s="430" t="s">
        <v>197</v>
      </c>
      <c r="P531" s="333" t="str">
        <f t="shared" si="60"/>
        <v>未入力あり</v>
      </c>
      <c r="Q531" s="253" t="str">
        <f>IFERROR(IF(P531="未入力あり","",ROUNDDOWN(ROUNDDOWN($H531*$I531,0)*VLOOKUP($G531,【参考】数式用!$A$4:$E$54,3, FALSE),0)),"")</f>
        <v/>
      </c>
      <c r="R531" s="253" t="str">
        <f>IF(AD531="×", 0,IF(P531="未入力あり","",ROUNDDOWN(ROUNDDOWN($H531*$I531,0)*VLOOKUP($G531,【参考】数式用!$A$4:$E$54,4,FALSE),0)))</f>
        <v/>
      </c>
      <c r="S531" s="334" t="str">
        <f>IF(AE531="×", 0,IF(P531="未入力あり","",ROUNDDOWN(ROUNDDOWN($H531*$I531,0)*VLOOKUP($G531,【参考】数式用!$A$4:$E$54,5, FALSE),0)))</f>
        <v/>
      </c>
      <c r="Z531" s="336" t="e">
        <f>IF(#REF!="○", F531, "")</f>
        <v>#REF!</v>
      </c>
      <c r="AA531" s="46" t="e">
        <f>VLOOKUP('別紙様式2-3（個表） '!$G531,【参考】数式用!$P$4:$Q$54,2, FALSE)</f>
        <v>#N/A</v>
      </c>
      <c r="AB531" s="46" t="e">
        <f>VLOOKUP('別紙様式2-3（個表） '!$G531,【参考】数式用!$P$4:$W$54,8, FALSE)</f>
        <v>#N/A</v>
      </c>
      <c r="AC531" s="46" t="e">
        <f>VLOOKUP('別紙様式2-3（個表） '!$G531,【参考】数式用!$P$4:$AD$54,15, FALSE)</f>
        <v>#N/A</v>
      </c>
      <c r="AD531" s="46" t="str">
        <f t="shared" si="55"/>
        <v/>
      </c>
      <c r="AE531" s="46" t="str">
        <f t="shared" si="56"/>
        <v/>
      </c>
      <c r="AF531" s="46" t="str">
        <f t="shared" si="57"/>
        <v/>
      </c>
      <c r="AG531" s="46" t="str">
        <f>IF(G531="", "", VLOOKUP(G531,【参考】数式用!$A$4:$M$54,13,FALSE))</f>
        <v/>
      </c>
      <c r="AH531" s="46" t="str">
        <f t="shared" si="58"/>
        <v>―</v>
      </c>
    </row>
    <row r="532" spans="1:34" ht="45" customHeight="1">
      <c r="A532" s="113">
        <f t="shared" si="59"/>
        <v>518</v>
      </c>
      <c r="B532" s="114" t="str">
        <f>IF(基本情報入力シート!B567="","",基本情報入力シート!B567)</f>
        <v/>
      </c>
      <c r="C532" s="115" t="str">
        <f>IF(基本情報入力シート!L567="","",基本情報入力シート!L567)</f>
        <v/>
      </c>
      <c r="D532" s="115" t="str">
        <f>IF(基本情報入力シート!Q567="","",基本情報入力シート!Q567)</f>
        <v/>
      </c>
      <c r="E532" s="115" t="str">
        <f>IF(基本情報入力シート!V567="","",基本情報入力シート!V567)</f>
        <v/>
      </c>
      <c r="F532" s="115" t="str">
        <f>IF(基本情報入力シート!W567="","",基本情報入力シート!W567)</f>
        <v/>
      </c>
      <c r="G532" s="115" t="str">
        <f>IF(基本情報入力シート!Z567="","",基本情報入力シート!Z567)</f>
        <v/>
      </c>
      <c r="H532" s="211" t="str">
        <f>IF(基本情報入力シート!AD567="","",基本情報入力シート!AD567)</f>
        <v/>
      </c>
      <c r="I532" s="330" t="str">
        <f>IF(基本情報入力シート!AE567="","",基本情報入力シート!AE567)</f>
        <v/>
      </c>
      <c r="J532" s="427"/>
      <c r="K532" s="428"/>
      <c r="L532" s="426"/>
      <c r="M532" s="331" t="str">
        <f>IF(G532="", "", VLOOKUP(AF532,【参考】数式用!$AZ$3:$BA$6, 2, FALSE))</f>
        <v/>
      </c>
      <c r="N532" s="332" t="str">
        <f>IF(G532="","",VLOOKUP(G532,【参考】数式用!$A$4:$L$54,MATCH('別紙様式2-3（個表） '!M532,【参考】数式用!$J$3:$L$3,0)+9,FALSE))</f>
        <v/>
      </c>
      <c r="O532" s="429" t="s">
        <v>197</v>
      </c>
      <c r="P532" s="333" t="str">
        <f t="shared" si="60"/>
        <v>未入力あり</v>
      </c>
      <c r="Q532" s="253" t="str">
        <f>IFERROR(IF(P532="未入力あり","",ROUNDDOWN(ROUNDDOWN($H532*$I532,0)*VLOOKUP($G532,【参考】数式用!$A$4:$E$54,3, FALSE),0)),"")</f>
        <v/>
      </c>
      <c r="R532" s="253" t="str">
        <f>IF(AD532="×", 0,IF(P532="未入力あり","",ROUNDDOWN(ROUNDDOWN($H532*$I532,0)*VLOOKUP($G532,【参考】数式用!$A$4:$E$54,4,FALSE),0)))</f>
        <v/>
      </c>
      <c r="S532" s="334" t="str">
        <f>IF(AE532="×", 0,IF(P532="未入力あり","",ROUNDDOWN(ROUNDDOWN($H532*$I532,0)*VLOOKUP($G532,【参考】数式用!$A$4:$E$54,5, FALSE),0)))</f>
        <v/>
      </c>
      <c r="Z532" s="336" t="e">
        <f>IF(#REF!="○", F532, "")</f>
        <v>#REF!</v>
      </c>
      <c r="AA532" s="46" t="e">
        <f>VLOOKUP('別紙様式2-3（個表） '!$G532,【参考】数式用!$P$4:$Q$54,2, FALSE)</f>
        <v>#N/A</v>
      </c>
      <c r="AB532" s="46" t="e">
        <f>VLOOKUP('別紙様式2-3（個表） '!$G532,【参考】数式用!$P$4:$W$54,8, FALSE)</f>
        <v>#N/A</v>
      </c>
      <c r="AC532" s="46" t="e">
        <f>VLOOKUP('別紙様式2-3（個表） '!$G532,【参考】数式用!$P$4:$AD$54,15, FALSE)</f>
        <v>#N/A</v>
      </c>
      <c r="AD532" s="46" t="str">
        <f t="shared" si="55"/>
        <v/>
      </c>
      <c r="AE532" s="46" t="str">
        <f t="shared" si="56"/>
        <v/>
      </c>
      <c r="AF532" s="46" t="str">
        <f t="shared" si="57"/>
        <v/>
      </c>
      <c r="AG532" s="46" t="str">
        <f>IF(G532="", "", VLOOKUP(G532,【参考】数式用!$A$4:$M$54,13,FALSE))</f>
        <v/>
      </c>
      <c r="AH532" s="46" t="str">
        <f t="shared" si="58"/>
        <v>―</v>
      </c>
    </row>
    <row r="533" spans="1:34" ht="45" customHeight="1">
      <c r="A533" s="113">
        <f t="shared" si="59"/>
        <v>519</v>
      </c>
      <c r="B533" s="114" t="str">
        <f>IF(基本情報入力シート!B568="","",基本情報入力シート!B568)</f>
        <v/>
      </c>
      <c r="C533" s="115" t="str">
        <f>IF(基本情報入力シート!L568="","",基本情報入力シート!L568)</f>
        <v/>
      </c>
      <c r="D533" s="115" t="str">
        <f>IF(基本情報入力シート!Q568="","",基本情報入力シート!Q568)</f>
        <v/>
      </c>
      <c r="E533" s="115" t="str">
        <f>IF(基本情報入力シート!V568="","",基本情報入力シート!V568)</f>
        <v/>
      </c>
      <c r="F533" s="115" t="str">
        <f>IF(基本情報入力シート!W568="","",基本情報入力シート!W568)</f>
        <v/>
      </c>
      <c r="G533" s="115" t="str">
        <f>IF(基本情報入力シート!Z568="","",基本情報入力シート!Z568)</f>
        <v/>
      </c>
      <c r="H533" s="211" t="str">
        <f>IF(基本情報入力シート!AD568="","",基本情報入力シート!AD568)</f>
        <v/>
      </c>
      <c r="I533" s="330" t="str">
        <f>IF(基本情報入力シート!AE568="","",基本情報入力シート!AE568)</f>
        <v/>
      </c>
      <c r="J533" s="427"/>
      <c r="K533" s="428"/>
      <c r="L533" s="426"/>
      <c r="M533" s="331" t="str">
        <f>IF(G533="", "", VLOOKUP(AF533,【参考】数式用!$AZ$3:$BA$6, 2, FALSE))</f>
        <v/>
      </c>
      <c r="N533" s="332" t="str">
        <f>IF(G533="","",VLOOKUP(G533,【参考】数式用!$A$4:$L$54,MATCH('別紙様式2-3（個表） '!M533,【参考】数式用!$J$3:$L$3,0)+9,FALSE))</f>
        <v/>
      </c>
      <c r="O533" s="430" t="s">
        <v>197</v>
      </c>
      <c r="P533" s="333" t="str">
        <f t="shared" si="60"/>
        <v>未入力あり</v>
      </c>
      <c r="Q533" s="253" t="str">
        <f>IFERROR(IF(P533="未入力あり","",ROUNDDOWN(ROUNDDOWN($H533*$I533,0)*VLOOKUP($G533,【参考】数式用!$A$4:$E$54,3, FALSE),0)),"")</f>
        <v/>
      </c>
      <c r="R533" s="253" t="str">
        <f>IF(AD533="×", 0,IF(P533="未入力あり","",ROUNDDOWN(ROUNDDOWN($H533*$I533,0)*VLOOKUP($G533,【参考】数式用!$A$4:$E$54,4,FALSE),0)))</f>
        <v/>
      </c>
      <c r="S533" s="334" t="str">
        <f>IF(AE533="×", 0,IF(P533="未入力あり","",ROUNDDOWN(ROUNDDOWN($H533*$I533,0)*VLOOKUP($G533,【参考】数式用!$A$4:$E$54,5, FALSE),0)))</f>
        <v/>
      </c>
      <c r="Z533" s="336" t="e">
        <f>IF(#REF!="○", F533, "")</f>
        <v>#REF!</v>
      </c>
      <c r="AA533" s="46" t="e">
        <f>VLOOKUP('別紙様式2-3（個表） '!$G533,【参考】数式用!$P$4:$Q$54,2, FALSE)</f>
        <v>#N/A</v>
      </c>
      <c r="AB533" s="46" t="e">
        <f>VLOOKUP('別紙様式2-3（個表） '!$G533,【参考】数式用!$P$4:$W$54,8, FALSE)</f>
        <v>#N/A</v>
      </c>
      <c r="AC533" s="46" t="e">
        <f>VLOOKUP('別紙様式2-3（個表） '!$G533,【参考】数式用!$P$4:$AD$54,15, FALSE)</f>
        <v>#N/A</v>
      </c>
      <c r="AD533" s="46" t="str">
        <f t="shared" si="55"/>
        <v/>
      </c>
      <c r="AE533" s="46" t="str">
        <f t="shared" si="56"/>
        <v/>
      </c>
      <c r="AF533" s="46" t="str">
        <f t="shared" si="57"/>
        <v/>
      </c>
      <c r="AG533" s="46" t="str">
        <f>IF(G533="", "", VLOOKUP(G533,【参考】数式用!$A$4:$M$54,13,FALSE))</f>
        <v/>
      </c>
      <c r="AH533" s="46" t="str">
        <f t="shared" si="58"/>
        <v>―</v>
      </c>
    </row>
    <row r="534" spans="1:34" ht="45" customHeight="1">
      <c r="A534" s="113">
        <f t="shared" si="59"/>
        <v>520</v>
      </c>
      <c r="B534" s="114" t="str">
        <f>IF(基本情報入力シート!B569="","",基本情報入力シート!B569)</f>
        <v/>
      </c>
      <c r="C534" s="115" t="str">
        <f>IF(基本情報入力シート!L569="","",基本情報入力シート!L569)</f>
        <v/>
      </c>
      <c r="D534" s="115" t="str">
        <f>IF(基本情報入力シート!Q569="","",基本情報入力シート!Q569)</f>
        <v/>
      </c>
      <c r="E534" s="115" t="str">
        <f>IF(基本情報入力シート!V569="","",基本情報入力シート!V569)</f>
        <v/>
      </c>
      <c r="F534" s="115" t="str">
        <f>IF(基本情報入力シート!W569="","",基本情報入力シート!W569)</f>
        <v/>
      </c>
      <c r="G534" s="115" t="str">
        <f>IF(基本情報入力シート!Z569="","",基本情報入力シート!Z569)</f>
        <v/>
      </c>
      <c r="H534" s="211" t="str">
        <f>IF(基本情報入力シート!AD569="","",基本情報入力シート!AD569)</f>
        <v/>
      </c>
      <c r="I534" s="330" t="str">
        <f>IF(基本情報入力シート!AE569="","",基本情報入力シート!AE569)</f>
        <v/>
      </c>
      <c r="J534" s="427"/>
      <c r="K534" s="426"/>
      <c r="L534" s="426"/>
      <c r="M534" s="331" t="str">
        <f>IF(G534="", "", VLOOKUP(AF534,【参考】数式用!$AZ$3:$BA$6, 2, FALSE))</f>
        <v/>
      </c>
      <c r="N534" s="332" t="str">
        <f>IF(G534="","",VLOOKUP(G534,【参考】数式用!$A$4:$L$54,MATCH('別紙様式2-3（個表） '!M534,【参考】数式用!$J$3:$L$3,0)+9,FALSE))</f>
        <v/>
      </c>
      <c r="O534" s="430" t="s">
        <v>197</v>
      </c>
      <c r="P534" s="333" t="str">
        <f t="shared" si="60"/>
        <v>未入力あり</v>
      </c>
      <c r="Q534" s="253" t="str">
        <f>IFERROR(IF(P534="未入力あり","",ROUNDDOWN(ROUNDDOWN($H534*$I534,0)*VLOOKUP($G534,【参考】数式用!$A$4:$E$54,3, FALSE),0)),"")</f>
        <v/>
      </c>
      <c r="R534" s="253" t="str">
        <f>IF(AD534="×", 0,IF(P534="未入力あり","",ROUNDDOWN(ROUNDDOWN($H534*$I534,0)*VLOOKUP($G534,【参考】数式用!$A$4:$E$54,4,FALSE),0)))</f>
        <v/>
      </c>
      <c r="S534" s="334" t="str">
        <f>IF(AE534="×", 0,IF(P534="未入力あり","",ROUNDDOWN(ROUNDDOWN($H534*$I534,0)*VLOOKUP($G534,【参考】数式用!$A$4:$E$54,5, FALSE),0)))</f>
        <v/>
      </c>
      <c r="Z534" s="336" t="e">
        <f>IF(#REF!="○", F534, "")</f>
        <v>#REF!</v>
      </c>
      <c r="AA534" s="46" t="e">
        <f>VLOOKUP('別紙様式2-3（個表） '!$G534,【参考】数式用!$P$4:$Q$54,2, FALSE)</f>
        <v>#N/A</v>
      </c>
      <c r="AB534" s="46" t="e">
        <f>VLOOKUP('別紙様式2-3（個表） '!$G534,【参考】数式用!$P$4:$W$54,8, FALSE)</f>
        <v>#N/A</v>
      </c>
      <c r="AC534" s="46" t="e">
        <f>VLOOKUP('別紙様式2-3（個表） '!$G534,【参考】数式用!$P$4:$AD$54,15, FALSE)</f>
        <v>#N/A</v>
      </c>
      <c r="AD534" s="46" t="str">
        <f t="shared" si="55"/>
        <v/>
      </c>
      <c r="AE534" s="46" t="str">
        <f t="shared" si="56"/>
        <v/>
      </c>
      <c r="AF534" s="46" t="str">
        <f t="shared" si="57"/>
        <v/>
      </c>
      <c r="AG534" s="46" t="str">
        <f>IF(G534="", "", VLOOKUP(G534,【参考】数式用!$A$4:$M$54,13,FALSE))</f>
        <v/>
      </c>
      <c r="AH534" s="46" t="str">
        <f t="shared" si="58"/>
        <v>―</v>
      </c>
    </row>
    <row r="535" spans="1:34" ht="45" customHeight="1">
      <c r="A535" s="113">
        <f t="shared" si="59"/>
        <v>521</v>
      </c>
      <c r="B535" s="114" t="str">
        <f>IF(基本情報入力シート!B570="","",基本情報入力シート!B570)</f>
        <v/>
      </c>
      <c r="C535" s="115" t="str">
        <f>IF(基本情報入力シート!L570="","",基本情報入力シート!L570)</f>
        <v/>
      </c>
      <c r="D535" s="115" t="str">
        <f>IF(基本情報入力シート!Q570="","",基本情報入力シート!Q570)</f>
        <v/>
      </c>
      <c r="E535" s="115" t="str">
        <f>IF(基本情報入力シート!V570="","",基本情報入力シート!V570)</f>
        <v/>
      </c>
      <c r="F535" s="115" t="str">
        <f>IF(基本情報入力シート!W570="","",基本情報入力シート!W570)</f>
        <v/>
      </c>
      <c r="G535" s="115" t="str">
        <f>IF(基本情報入力シート!Z570="","",基本情報入力シート!Z570)</f>
        <v/>
      </c>
      <c r="H535" s="211" t="str">
        <f>IF(基本情報入力シート!AD570="","",基本情報入力シート!AD570)</f>
        <v/>
      </c>
      <c r="I535" s="330" t="str">
        <f>IF(基本情報入力シート!AE570="","",基本情報入力シート!AE570)</f>
        <v/>
      </c>
      <c r="J535" s="427"/>
      <c r="K535" s="426"/>
      <c r="L535" s="426"/>
      <c r="M535" s="331" t="str">
        <f>IF(G535="", "", VLOOKUP(AF535,【参考】数式用!$AZ$3:$BA$6, 2, FALSE))</f>
        <v/>
      </c>
      <c r="N535" s="332" t="str">
        <f>IF(G535="","",VLOOKUP(G535,【参考】数式用!$A$4:$L$54,MATCH('別紙様式2-3（個表） '!M535,【参考】数式用!$J$3:$L$3,0)+9,FALSE))</f>
        <v/>
      </c>
      <c r="O535" s="429" t="s">
        <v>197</v>
      </c>
      <c r="P535" s="333" t="str">
        <f t="shared" si="60"/>
        <v>未入力あり</v>
      </c>
      <c r="Q535" s="253" t="str">
        <f>IFERROR(IF(P535="未入力あり","",ROUNDDOWN(ROUNDDOWN($H535*$I535,0)*VLOOKUP($G535,【参考】数式用!$A$4:$E$54,3, FALSE),0)),"")</f>
        <v/>
      </c>
      <c r="R535" s="253" t="str">
        <f>IF(AD535="×", 0,IF(P535="未入力あり","",ROUNDDOWN(ROUNDDOWN($H535*$I535,0)*VLOOKUP($G535,【参考】数式用!$A$4:$E$54,4,FALSE),0)))</f>
        <v/>
      </c>
      <c r="S535" s="334" t="str">
        <f>IF(AE535="×", 0,IF(P535="未入力あり","",ROUNDDOWN(ROUNDDOWN($H535*$I535,0)*VLOOKUP($G535,【参考】数式用!$A$4:$E$54,5, FALSE),0)))</f>
        <v/>
      </c>
      <c r="Z535" s="336" t="e">
        <f>IF(#REF!="○", F535, "")</f>
        <v>#REF!</v>
      </c>
      <c r="AA535" s="46" t="e">
        <f>VLOOKUP('別紙様式2-3（個表） '!$G535,【参考】数式用!$P$4:$Q$54,2, FALSE)</f>
        <v>#N/A</v>
      </c>
      <c r="AB535" s="46" t="e">
        <f>VLOOKUP('別紙様式2-3（個表） '!$G535,【参考】数式用!$P$4:$W$54,8, FALSE)</f>
        <v>#N/A</v>
      </c>
      <c r="AC535" s="46" t="e">
        <f>VLOOKUP('別紙様式2-3（個表） '!$G535,【参考】数式用!$P$4:$AD$54,15, FALSE)</f>
        <v>#N/A</v>
      </c>
      <c r="AD535" s="46" t="str">
        <f t="shared" si="55"/>
        <v/>
      </c>
      <c r="AE535" s="46" t="str">
        <f t="shared" si="56"/>
        <v/>
      </c>
      <c r="AF535" s="46" t="str">
        <f t="shared" si="57"/>
        <v/>
      </c>
      <c r="AG535" s="46" t="str">
        <f>IF(G535="", "", VLOOKUP(G535,【参考】数式用!$A$4:$M$54,13,FALSE))</f>
        <v/>
      </c>
      <c r="AH535" s="46" t="str">
        <f t="shared" si="58"/>
        <v>―</v>
      </c>
    </row>
    <row r="536" spans="1:34" ht="45" customHeight="1">
      <c r="A536" s="113">
        <f t="shared" si="59"/>
        <v>522</v>
      </c>
      <c r="B536" s="114" t="str">
        <f>IF(基本情報入力シート!B571="","",基本情報入力シート!B571)</f>
        <v/>
      </c>
      <c r="C536" s="115" t="str">
        <f>IF(基本情報入力シート!L571="","",基本情報入力シート!L571)</f>
        <v/>
      </c>
      <c r="D536" s="115" t="str">
        <f>IF(基本情報入力シート!Q571="","",基本情報入力シート!Q571)</f>
        <v/>
      </c>
      <c r="E536" s="115" t="str">
        <f>IF(基本情報入力シート!V571="","",基本情報入力シート!V571)</f>
        <v/>
      </c>
      <c r="F536" s="115" t="str">
        <f>IF(基本情報入力シート!W571="","",基本情報入力シート!W571)</f>
        <v/>
      </c>
      <c r="G536" s="115" t="str">
        <f>IF(基本情報入力シート!Z571="","",基本情報入力シート!Z571)</f>
        <v/>
      </c>
      <c r="H536" s="211" t="str">
        <f>IF(基本情報入力シート!AD571="","",基本情報入力シート!AD571)</f>
        <v/>
      </c>
      <c r="I536" s="330" t="str">
        <f>IF(基本情報入力シート!AE571="","",基本情報入力シート!AE571)</f>
        <v/>
      </c>
      <c r="J536" s="427"/>
      <c r="K536" s="426"/>
      <c r="L536" s="426"/>
      <c r="M536" s="331" t="str">
        <f>IF(G536="", "", VLOOKUP(AF536,【参考】数式用!$AZ$3:$BA$6, 2, FALSE))</f>
        <v/>
      </c>
      <c r="N536" s="332" t="str">
        <f>IF(G536="","",VLOOKUP(G536,【参考】数式用!$A$4:$L$54,MATCH('別紙様式2-3（個表） '!M536,【参考】数式用!$J$3:$L$3,0)+9,FALSE))</f>
        <v/>
      </c>
      <c r="O536" s="430" t="s">
        <v>197</v>
      </c>
      <c r="P536" s="333" t="str">
        <f t="shared" si="60"/>
        <v>未入力あり</v>
      </c>
      <c r="Q536" s="253" t="str">
        <f>IFERROR(IF(P536="未入力あり","",ROUNDDOWN(ROUNDDOWN($H536*$I536,0)*VLOOKUP($G536,【参考】数式用!$A$4:$E$54,3, FALSE),0)),"")</f>
        <v/>
      </c>
      <c r="R536" s="253" t="str">
        <f>IF(AD536="×", 0,IF(P536="未入力あり","",ROUNDDOWN(ROUNDDOWN($H536*$I536,0)*VLOOKUP($G536,【参考】数式用!$A$4:$E$54,4,FALSE),0)))</f>
        <v/>
      </c>
      <c r="S536" s="334" t="str">
        <f>IF(AE536="×", 0,IF(P536="未入力あり","",ROUNDDOWN(ROUNDDOWN($H536*$I536,0)*VLOOKUP($G536,【参考】数式用!$A$4:$E$54,5, FALSE),0)))</f>
        <v/>
      </c>
      <c r="Z536" s="336" t="e">
        <f>IF(#REF!="○", F536, "")</f>
        <v>#REF!</v>
      </c>
      <c r="AA536" s="46" t="e">
        <f>VLOOKUP('別紙様式2-3（個表） '!$G536,【参考】数式用!$P$4:$Q$54,2, FALSE)</f>
        <v>#N/A</v>
      </c>
      <c r="AB536" s="46" t="e">
        <f>VLOOKUP('別紙様式2-3（個表） '!$G536,【参考】数式用!$P$4:$W$54,8, FALSE)</f>
        <v>#N/A</v>
      </c>
      <c r="AC536" s="46" t="e">
        <f>VLOOKUP('別紙様式2-3（個表） '!$G536,【参考】数式用!$P$4:$AD$54,15, FALSE)</f>
        <v>#N/A</v>
      </c>
      <c r="AD536" s="46" t="str">
        <f t="shared" si="55"/>
        <v/>
      </c>
      <c r="AE536" s="46" t="str">
        <f t="shared" si="56"/>
        <v/>
      </c>
      <c r="AF536" s="46" t="str">
        <f t="shared" si="57"/>
        <v/>
      </c>
      <c r="AG536" s="46" t="str">
        <f>IF(G536="", "", VLOOKUP(G536,【参考】数式用!$A$4:$M$54,13,FALSE))</f>
        <v/>
      </c>
      <c r="AH536" s="46" t="str">
        <f t="shared" si="58"/>
        <v>―</v>
      </c>
    </row>
    <row r="537" spans="1:34" ht="45" customHeight="1">
      <c r="A537" s="113">
        <f t="shared" si="59"/>
        <v>523</v>
      </c>
      <c r="B537" s="114" t="str">
        <f>IF(基本情報入力シート!B572="","",基本情報入力シート!B572)</f>
        <v/>
      </c>
      <c r="C537" s="115" t="str">
        <f>IF(基本情報入力シート!L572="","",基本情報入力シート!L572)</f>
        <v/>
      </c>
      <c r="D537" s="115" t="str">
        <f>IF(基本情報入力シート!Q572="","",基本情報入力シート!Q572)</f>
        <v/>
      </c>
      <c r="E537" s="115" t="str">
        <f>IF(基本情報入力シート!V572="","",基本情報入力シート!V572)</f>
        <v/>
      </c>
      <c r="F537" s="115" t="str">
        <f>IF(基本情報入力シート!W572="","",基本情報入力シート!W572)</f>
        <v/>
      </c>
      <c r="G537" s="115" t="str">
        <f>IF(基本情報入力シート!Z572="","",基本情報入力シート!Z572)</f>
        <v/>
      </c>
      <c r="H537" s="211" t="str">
        <f>IF(基本情報入力シート!AD572="","",基本情報入力シート!AD572)</f>
        <v/>
      </c>
      <c r="I537" s="330" t="str">
        <f>IF(基本情報入力シート!AE572="","",基本情報入力シート!AE572)</f>
        <v/>
      </c>
      <c r="J537" s="427"/>
      <c r="K537" s="426"/>
      <c r="L537" s="426"/>
      <c r="M537" s="331" t="str">
        <f>IF(G537="", "", VLOOKUP(AF537,【参考】数式用!$AZ$3:$BA$6, 2, FALSE))</f>
        <v/>
      </c>
      <c r="N537" s="332" t="str">
        <f>IF(G537="","",VLOOKUP(G537,【参考】数式用!$A$4:$L$54,MATCH('別紙様式2-3（個表） '!M537,【参考】数式用!$J$3:$L$3,0)+9,FALSE))</f>
        <v/>
      </c>
      <c r="O537" s="429" t="s">
        <v>197</v>
      </c>
      <c r="P537" s="333" t="str">
        <f t="shared" si="60"/>
        <v>未入力あり</v>
      </c>
      <c r="Q537" s="253" t="str">
        <f>IFERROR(IF(P537="未入力あり","",ROUNDDOWN(ROUNDDOWN($H537*$I537,0)*VLOOKUP($G537,【参考】数式用!$A$4:$E$54,3, FALSE),0)),"")</f>
        <v/>
      </c>
      <c r="R537" s="253" t="str">
        <f>IF(AD537="×", 0,IF(P537="未入力あり","",ROUNDDOWN(ROUNDDOWN($H537*$I537,0)*VLOOKUP($G537,【参考】数式用!$A$4:$E$54,4,FALSE),0)))</f>
        <v/>
      </c>
      <c r="S537" s="334" t="str">
        <f>IF(AE537="×", 0,IF(P537="未入力あり","",ROUNDDOWN(ROUNDDOWN($H537*$I537,0)*VLOOKUP($G537,【参考】数式用!$A$4:$E$54,5, FALSE),0)))</f>
        <v/>
      </c>
      <c r="Z537" s="336" t="e">
        <f>IF(#REF!="○", F537, "")</f>
        <v>#REF!</v>
      </c>
      <c r="AA537" s="46" t="e">
        <f>VLOOKUP('別紙様式2-3（個表） '!$G537,【参考】数式用!$P$4:$Q$54,2, FALSE)</f>
        <v>#N/A</v>
      </c>
      <c r="AB537" s="46" t="e">
        <f>VLOOKUP('別紙様式2-3（個表） '!$G537,【参考】数式用!$P$4:$W$54,8, FALSE)</f>
        <v>#N/A</v>
      </c>
      <c r="AC537" s="46" t="e">
        <f>VLOOKUP('別紙様式2-3（個表） '!$G537,【参考】数式用!$P$4:$AD$54,15, FALSE)</f>
        <v>#N/A</v>
      </c>
      <c r="AD537" s="46" t="str">
        <f t="shared" si="55"/>
        <v/>
      </c>
      <c r="AE537" s="46" t="str">
        <f t="shared" si="56"/>
        <v/>
      </c>
      <c r="AF537" s="46" t="str">
        <f t="shared" si="57"/>
        <v/>
      </c>
      <c r="AG537" s="46" t="str">
        <f>IF(G537="", "", VLOOKUP(G537,【参考】数式用!$A$4:$M$54,13,FALSE))</f>
        <v/>
      </c>
      <c r="AH537" s="46" t="str">
        <f t="shared" si="58"/>
        <v>―</v>
      </c>
    </row>
    <row r="538" spans="1:34" ht="45" customHeight="1">
      <c r="A538" s="113">
        <f t="shared" si="59"/>
        <v>524</v>
      </c>
      <c r="B538" s="114" t="str">
        <f>IF(基本情報入力シート!B573="","",基本情報入力シート!B573)</f>
        <v/>
      </c>
      <c r="C538" s="115" t="str">
        <f>IF(基本情報入力シート!L573="","",基本情報入力シート!L573)</f>
        <v/>
      </c>
      <c r="D538" s="115" t="str">
        <f>IF(基本情報入力シート!Q573="","",基本情報入力シート!Q573)</f>
        <v/>
      </c>
      <c r="E538" s="115" t="str">
        <f>IF(基本情報入力シート!V573="","",基本情報入力シート!V573)</f>
        <v/>
      </c>
      <c r="F538" s="115" t="str">
        <f>IF(基本情報入力シート!W573="","",基本情報入力シート!W573)</f>
        <v/>
      </c>
      <c r="G538" s="115" t="str">
        <f>IF(基本情報入力シート!Z573="","",基本情報入力シート!Z573)</f>
        <v/>
      </c>
      <c r="H538" s="211" t="str">
        <f>IF(基本情報入力シート!AD573="","",基本情報入力シート!AD573)</f>
        <v/>
      </c>
      <c r="I538" s="330" t="str">
        <f>IF(基本情報入力シート!AE573="","",基本情報入力シート!AE573)</f>
        <v/>
      </c>
      <c r="J538" s="427"/>
      <c r="K538" s="428"/>
      <c r="L538" s="426"/>
      <c r="M538" s="331" t="str">
        <f>IF(G538="", "", VLOOKUP(AF538,【参考】数式用!$AZ$3:$BA$6, 2, FALSE))</f>
        <v/>
      </c>
      <c r="N538" s="332" t="str">
        <f>IF(G538="","",VLOOKUP(G538,【参考】数式用!$A$4:$L$54,MATCH('別紙様式2-3（個表） '!M538,【参考】数式用!$J$3:$L$3,0)+9,FALSE))</f>
        <v/>
      </c>
      <c r="O538" s="430" t="s">
        <v>197</v>
      </c>
      <c r="P538" s="333" t="str">
        <f t="shared" si="60"/>
        <v>未入力あり</v>
      </c>
      <c r="Q538" s="253" t="str">
        <f>IFERROR(IF(P538="未入力あり","",ROUNDDOWN(ROUNDDOWN($H538*$I538,0)*VLOOKUP($G538,【参考】数式用!$A$4:$E$54,3, FALSE),0)),"")</f>
        <v/>
      </c>
      <c r="R538" s="253" t="str">
        <f>IF(AD538="×", 0,IF(P538="未入力あり","",ROUNDDOWN(ROUNDDOWN($H538*$I538,0)*VLOOKUP($G538,【参考】数式用!$A$4:$E$54,4,FALSE),0)))</f>
        <v/>
      </c>
      <c r="S538" s="334" t="str">
        <f>IF(AE538="×", 0,IF(P538="未入力あり","",ROUNDDOWN(ROUNDDOWN($H538*$I538,0)*VLOOKUP($G538,【参考】数式用!$A$4:$E$54,5, FALSE),0)))</f>
        <v/>
      </c>
      <c r="Z538" s="336" t="e">
        <f>IF(#REF!="○", F538, "")</f>
        <v>#REF!</v>
      </c>
      <c r="AA538" s="46" t="e">
        <f>VLOOKUP('別紙様式2-3（個表） '!$G538,【参考】数式用!$P$4:$Q$54,2, FALSE)</f>
        <v>#N/A</v>
      </c>
      <c r="AB538" s="46" t="e">
        <f>VLOOKUP('別紙様式2-3（個表） '!$G538,【参考】数式用!$P$4:$W$54,8, FALSE)</f>
        <v>#N/A</v>
      </c>
      <c r="AC538" s="46" t="e">
        <f>VLOOKUP('別紙様式2-3（個表） '!$G538,【参考】数式用!$P$4:$AD$54,15, FALSE)</f>
        <v>#N/A</v>
      </c>
      <c r="AD538" s="46" t="str">
        <f t="shared" si="55"/>
        <v/>
      </c>
      <c r="AE538" s="46" t="str">
        <f t="shared" si="56"/>
        <v/>
      </c>
      <c r="AF538" s="46" t="str">
        <f t="shared" si="57"/>
        <v/>
      </c>
      <c r="AG538" s="46" t="str">
        <f>IF(G538="", "", VLOOKUP(G538,【参考】数式用!$A$4:$M$54,13,FALSE))</f>
        <v/>
      </c>
      <c r="AH538" s="46" t="str">
        <f t="shared" si="58"/>
        <v>―</v>
      </c>
    </row>
    <row r="539" spans="1:34" ht="45" customHeight="1">
      <c r="A539" s="113">
        <f t="shared" si="59"/>
        <v>525</v>
      </c>
      <c r="B539" s="114" t="str">
        <f>IF(基本情報入力シート!B574="","",基本情報入力シート!B574)</f>
        <v/>
      </c>
      <c r="C539" s="115" t="str">
        <f>IF(基本情報入力シート!L574="","",基本情報入力シート!L574)</f>
        <v/>
      </c>
      <c r="D539" s="115" t="str">
        <f>IF(基本情報入力シート!Q574="","",基本情報入力シート!Q574)</f>
        <v/>
      </c>
      <c r="E539" s="115" t="str">
        <f>IF(基本情報入力シート!V574="","",基本情報入力シート!V574)</f>
        <v/>
      </c>
      <c r="F539" s="115" t="str">
        <f>IF(基本情報入力シート!W574="","",基本情報入力シート!W574)</f>
        <v/>
      </c>
      <c r="G539" s="115" t="str">
        <f>IF(基本情報入力シート!Z574="","",基本情報入力シート!Z574)</f>
        <v/>
      </c>
      <c r="H539" s="211" t="str">
        <f>IF(基本情報入力シート!AD574="","",基本情報入力シート!AD574)</f>
        <v/>
      </c>
      <c r="I539" s="330" t="str">
        <f>IF(基本情報入力シート!AE574="","",基本情報入力シート!AE574)</f>
        <v/>
      </c>
      <c r="J539" s="427"/>
      <c r="K539" s="428"/>
      <c r="L539" s="426"/>
      <c r="M539" s="331" t="str">
        <f>IF(G539="", "", VLOOKUP(AF539,【参考】数式用!$AZ$3:$BA$6, 2, FALSE))</f>
        <v/>
      </c>
      <c r="N539" s="332" t="str">
        <f>IF(G539="","",VLOOKUP(G539,【参考】数式用!$A$4:$L$54,MATCH('別紙様式2-3（個表） '!M539,【参考】数式用!$J$3:$L$3,0)+9,FALSE))</f>
        <v/>
      </c>
      <c r="O539" s="430" t="s">
        <v>197</v>
      </c>
      <c r="P539" s="333" t="str">
        <f t="shared" si="60"/>
        <v>未入力あり</v>
      </c>
      <c r="Q539" s="253" t="str">
        <f>IFERROR(IF(P539="未入力あり","",ROUNDDOWN(ROUNDDOWN($H539*$I539,0)*VLOOKUP($G539,【参考】数式用!$A$4:$E$54,3, FALSE),0)),"")</f>
        <v/>
      </c>
      <c r="R539" s="253" t="str">
        <f>IF(AD539="×", 0,IF(P539="未入力あり","",ROUNDDOWN(ROUNDDOWN($H539*$I539,0)*VLOOKUP($G539,【参考】数式用!$A$4:$E$54,4,FALSE),0)))</f>
        <v/>
      </c>
      <c r="S539" s="334" t="str">
        <f>IF(AE539="×", 0,IF(P539="未入力あり","",ROUNDDOWN(ROUNDDOWN($H539*$I539,0)*VLOOKUP($G539,【参考】数式用!$A$4:$E$54,5, FALSE),0)))</f>
        <v/>
      </c>
      <c r="Z539" s="336" t="e">
        <f>IF(#REF!="○", F539, "")</f>
        <v>#REF!</v>
      </c>
      <c r="AA539" s="46" t="e">
        <f>VLOOKUP('別紙様式2-3（個表） '!$G539,【参考】数式用!$P$4:$Q$54,2, FALSE)</f>
        <v>#N/A</v>
      </c>
      <c r="AB539" s="46" t="e">
        <f>VLOOKUP('別紙様式2-3（個表） '!$G539,【参考】数式用!$P$4:$W$54,8, FALSE)</f>
        <v>#N/A</v>
      </c>
      <c r="AC539" s="46" t="e">
        <f>VLOOKUP('別紙様式2-3（個表） '!$G539,【参考】数式用!$P$4:$AD$54,15, FALSE)</f>
        <v>#N/A</v>
      </c>
      <c r="AD539" s="46" t="str">
        <f t="shared" si="55"/>
        <v/>
      </c>
      <c r="AE539" s="46" t="str">
        <f t="shared" si="56"/>
        <v/>
      </c>
      <c r="AF539" s="46" t="str">
        <f t="shared" si="57"/>
        <v/>
      </c>
      <c r="AG539" s="46" t="str">
        <f>IF(G539="", "", VLOOKUP(G539,【参考】数式用!$A$4:$M$54,13,FALSE))</f>
        <v/>
      </c>
      <c r="AH539" s="46" t="str">
        <f t="shared" si="58"/>
        <v>―</v>
      </c>
    </row>
    <row r="540" spans="1:34" ht="45" customHeight="1">
      <c r="A540" s="113">
        <f t="shared" si="59"/>
        <v>526</v>
      </c>
      <c r="B540" s="114" t="str">
        <f>IF(基本情報入力シート!B575="","",基本情報入力シート!B575)</f>
        <v/>
      </c>
      <c r="C540" s="115" t="str">
        <f>IF(基本情報入力シート!L575="","",基本情報入力シート!L575)</f>
        <v/>
      </c>
      <c r="D540" s="115" t="str">
        <f>IF(基本情報入力シート!Q575="","",基本情報入力シート!Q575)</f>
        <v/>
      </c>
      <c r="E540" s="115" t="str">
        <f>IF(基本情報入力シート!V575="","",基本情報入力シート!V575)</f>
        <v/>
      </c>
      <c r="F540" s="115" t="str">
        <f>IF(基本情報入力シート!W575="","",基本情報入力シート!W575)</f>
        <v/>
      </c>
      <c r="G540" s="115" t="str">
        <f>IF(基本情報入力シート!Z575="","",基本情報入力シート!Z575)</f>
        <v/>
      </c>
      <c r="H540" s="211" t="str">
        <f>IF(基本情報入力シート!AD575="","",基本情報入力シート!AD575)</f>
        <v/>
      </c>
      <c r="I540" s="330" t="str">
        <f>IF(基本情報入力シート!AE575="","",基本情報入力シート!AE575)</f>
        <v/>
      </c>
      <c r="J540" s="427"/>
      <c r="K540" s="426"/>
      <c r="L540" s="426"/>
      <c r="M540" s="331" t="str">
        <f>IF(G540="", "", VLOOKUP(AF540,【参考】数式用!$AZ$3:$BA$6, 2, FALSE))</f>
        <v/>
      </c>
      <c r="N540" s="332" t="str">
        <f>IF(G540="","",VLOOKUP(G540,【参考】数式用!$A$4:$L$54,MATCH('別紙様式2-3（個表） '!M540,【参考】数式用!$J$3:$L$3,0)+9,FALSE))</f>
        <v/>
      </c>
      <c r="O540" s="429" t="s">
        <v>197</v>
      </c>
      <c r="P540" s="333" t="str">
        <f t="shared" si="60"/>
        <v>未入力あり</v>
      </c>
      <c r="Q540" s="253" t="str">
        <f>IFERROR(IF(P540="未入力あり","",ROUNDDOWN(ROUNDDOWN($H540*$I540,0)*VLOOKUP($G540,【参考】数式用!$A$4:$E$54,3, FALSE),0)),"")</f>
        <v/>
      </c>
      <c r="R540" s="253" t="str">
        <f>IF(AD540="×", 0,IF(P540="未入力あり","",ROUNDDOWN(ROUNDDOWN($H540*$I540,0)*VLOOKUP($G540,【参考】数式用!$A$4:$E$54,4,FALSE),0)))</f>
        <v/>
      </c>
      <c r="S540" s="334" t="str">
        <f>IF(AE540="×", 0,IF(P540="未入力あり","",ROUNDDOWN(ROUNDDOWN($H540*$I540,0)*VLOOKUP($G540,【参考】数式用!$A$4:$E$54,5, FALSE),0)))</f>
        <v/>
      </c>
      <c r="Z540" s="336" t="e">
        <f>IF(#REF!="○", F540, "")</f>
        <v>#REF!</v>
      </c>
      <c r="AA540" s="46" t="e">
        <f>VLOOKUP('別紙様式2-3（個表） '!$G540,【参考】数式用!$P$4:$Q$54,2, FALSE)</f>
        <v>#N/A</v>
      </c>
      <c r="AB540" s="46" t="e">
        <f>VLOOKUP('別紙様式2-3（個表） '!$G540,【参考】数式用!$P$4:$W$54,8, FALSE)</f>
        <v>#N/A</v>
      </c>
      <c r="AC540" s="46" t="e">
        <f>VLOOKUP('別紙様式2-3（個表） '!$G540,【参考】数式用!$P$4:$AD$54,15, FALSE)</f>
        <v>#N/A</v>
      </c>
      <c r="AD540" s="46" t="str">
        <f t="shared" si="55"/>
        <v/>
      </c>
      <c r="AE540" s="46" t="str">
        <f t="shared" si="56"/>
        <v/>
      </c>
      <c r="AF540" s="46" t="str">
        <f t="shared" si="57"/>
        <v/>
      </c>
      <c r="AG540" s="46" t="str">
        <f>IF(G540="", "", VLOOKUP(G540,【参考】数式用!$A$4:$M$54,13,FALSE))</f>
        <v/>
      </c>
      <c r="AH540" s="46" t="str">
        <f t="shared" si="58"/>
        <v>―</v>
      </c>
    </row>
    <row r="541" spans="1:34" ht="45" customHeight="1">
      <c r="A541" s="113">
        <f t="shared" si="59"/>
        <v>527</v>
      </c>
      <c r="B541" s="114" t="str">
        <f>IF(基本情報入力シート!B576="","",基本情報入力シート!B576)</f>
        <v/>
      </c>
      <c r="C541" s="115" t="str">
        <f>IF(基本情報入力シート!L576="","",基本情報入力シート!L576)</f>
        <v/>
      </c>
      <c r="D541" s="115" t="str">
        <f>IF(基本情報入力シート!Q576="","",基本情報入力シート!Q576)</f>
        <v/>
      </c>
      <c r="E541" s="115" t="str">
        <f>IF(基本情報入力シート!V576="","",基本情報入力シート!V576)</f>
        <v/>
      </c>
      <c r="F541" s="115" t="str">
        <f>IF(基本情報入力シート!W576="","",基本情報入力シート!W576)</f>
        <v/>
      </c>
      <c r="G541" s="115" t="str">
        <f>IF(基本情報入力シート!Z576="","",基本情報入力シート!Z576)</f>
        <v/>
      </c>
      <c r="H541" s="211" t="str">
        <f>IF(基本情報入力シート!AD576="","",基本情報入力シート!AD576)</f>
        <v/>
      </c>
      <c r="I541" s="330" t="str">
        <f>IF(基本情報入力シート!AE576="","",基本情報入力シート!AE576)</f>
        <v/>
      </c>
      <c r="J541" s="427"/>
      <c r="K541" s="426"/>
      <c r="L541" s="426"/>
      <c r="M541" s="331" t="str">
        <f>IF(G541="", "", VLOOKUP(AF541,【参考】数式用!$AZ$3:$BA$6, 2, FALSE))</f>
        <v/>
      </c>
      <c r="N541" s="332" t="str">
        <f>IF(G541="","",VLOOKUP(G541,【参考】数式用!$A$4:$L$54,MATCH('別紙様式2-3（個表） '!M541,【参考】数式用!$J$3:$L$3,0)+9,FALSE))</f>
        <v/>
      </c>
      <c r="O541" s="430" t="s">
        <v>197</v>
      </c>
      <c r="P541" s="333" t="str">
        <f t="shared" si="60"/>
        <v>未入力あり</v>
      </c>
      <c r="Q541" s="253" t="str">
        <f>IFERROR(IF(P541="未入力あり","",ROUNDDOWN(ROUNDDOWN($H541*$I541,0)*VLOOKUP($G541,【参考】数式用!$A$4:$E$54,3, FALSE),0)),"")</f>
        <v/>
      </c>
      <c r="R541" s="253" t="str">
        <f>IF(AD541="×", 0,IF(P541="未入力あり","",ROUNDDOWN(ROUNDDOWN($H541*$I541,0)*VLOOKUP($G541,【参考】数式用!$A$4:$E$54,4,FALSE),0)))</f>
        <v/>
      </c>
      <c r="S541" s="334" t="str">
        <f>IF(AE541="×", 0,IF(P541="未入力あり","",ROUNDDOWN(ROUNDDOWN($H541*$I541,0)*VLOOKUP($G541,【参考】数式用!$A$4:$E$54,5, FALSE),0)))</f>
        <v/>
      </c>
      <c r="Z541" s="336" t="e">
        <f>IF(#REF!="○", F541, "")</f>
        <v>#REF!</v>
      </c>
      <c r="AA541" s="46" t="e">
        <f>VLOOKUP('別紙様式2-3（個表） '!$G541,【参考】数式用!$P$4:$Q$54,2, FALSE)</f>
        <v>#N/A</v>
      </c>
      <c r="AB541" s="46" t="e">
        <f>VLOOKUP('別紙様式2-3（個表） '!$G541,【参考】数式用!$P$4:$W$54,8, FALSE)</f>
        <v>#N/A</v>
      </c>
      <c r="AC541" s="46" t="e">
        <f>VLOOKUP('別紙様式2-3（個表） '!$G541,【参考】数式用!$P$4:$AD$54,15, FALSE)</f>
        <v>#N/A</v>
      </c>
      <c r="AD541" s="46" t="str">
        <f t="shared" si="55"/>
        <v/>
      </c>
      <c r="AE541" s="46" t="str">
        <f t="shared" si="56"/>
        <v/>
      </c>
      <c r="AF541" s="46" t="str">
        <f t="shared" si="57"/>
        <v/>
      </c>
      <c r="AG541" s="46" t="str">
        <f>IF(G541="", "", VLOOKUP(G541,【参考】数式用!$A$4:$M$54,13,FALSE))</f>
        <v/>
      </c>
      <c r="AH541" s="46" t="str">
        <f t="shared" si="58"/>
        <v>―</v>
      </c>
    </row>
    <row r="542" spans="1:34" ht="45" customHeight="1">
      <c r="A542" s="113">
        <f t="shared" si="59"/>
        <v>528</v>
      </c>
      <c r="B542" s="114" t="str">
        <f>IF(基本情報入力シート!B577="","",基本情報入力シート!B577)</f>
        <v/>
      </c>
      <c r="C542" s="115" t="str">
        <f>IF(基本情報入力シート!L577="","",基本情報入力シート!L577)</f>
        <v/>
      </c>
      <c r="D542" s="115" t="str">
        <f>IF(基本情報入力シート!Q577="","",基本情報入力シート!Q577)</f>
        <v/>
      </c>
      <c r="E542" s="115" t="str">
        <f>IF(基本情報入力シート!V577="","",基本情報入力シート!V577)</f>
        <v/>
      </c>
      <c r="F542" s="115" t="str">
        <f>IF(基本情報入力シート!W577="","",基本情報入力シート!W577)</f>
        <v/>
      </c>
      <c r="G542" s="115" t="str">
        <f>IF(基本情報入力シート!Z577="","",基本情報入力シート!Z577)</f>
        <v/>
      </c>
      <c r="H542" s="211" t="str">
        <f>IF(基本情報入力シート!AD577="","",基本情報入力シート!AD577)</f>
        <v/>
      </c>
      <c r="I542" s="330" t="str">
        <f>IF(基本情報入力シート!AE577="","",基本情報入力シート!AE577)</f>
        <v/>
      </c>
      <c r="J542" s="427"/>
      <c r="K542" s="426"/>
      <c r="L542" s="426"/>
      <c r="M542" s="331" t="str">
        <f>IF(G542="", "", VLOOKUP(AF542,【参考】数式用!$AZ$3:$BA$6, 2, FALSE))</f>
        <v/>
      </c>
      <c r="N542" s="332" t="str">
        <f>IF(G542="","",VLOOKUP(G542,【参考】数式用!$A$4:$L$54,MATCH('別紙様式2-3（個表） '!M542,【参考】数式用!$J$3:$L$3,0)+9,FALSE))</f>
        <v/>
      </c>
      <c r="O542" s="430" t="s">
        <v>197</v>
      </c>
      <c r="P542" s="333" t="str">
        <f t="shared" si="60"/>
        <v>未入力あり</v>
      </c>
      <c r="Q542" s="253" t="str">
        <f>IFERROR(IF(P542="未入力あり","",ROUNDDOWN(ROUNDDOWN($H542*$I542,0)*VLOOKUP($G542,【参考】数式用!$A$4:$E$54,3, FALSE),0)),"")</f>
        <v/>
      </c>
      <c r="R542" s="253" t="str">
        <f>IF(AD542="×", 0,IF(P542="未入力あり","",ROUNDDOWN(ROUNDDOWN($H542*$I542,0)*VLOOKUP($G542,【参考】数式用!$A$4:$E$54,4,FALSE),0)))</f>
        <v/>
      </c>
      <c r="S542" s="334" t="str">
        <f>IF(AE542="×", 0,IF(P542="未入力あり","",ROUNDDOWN(ROUNDDOWN($H542*$I542,0)*VLOOKUP($G542,【参考】数式用!$A$4:$E$54,5, FALSE),0)))</f>
        <v/>
      </c>
      <c r="Z542" s="336" t="e">
        <f>IF(#REF!="○", F542, "")</f>
        <v>#REF!</v>
      </c>
      <c r="AA542" s="46" t="e">
        <f>VLOOKUP('別紙様式2-3（個表） '!$G542,【参考】数式用!$P$4:$Q$54,2, FALSE)</f>
        <v>#N/A</v>
      </c>
      <c r="AB542" s="46" t="e">
        <f>VLOOKUP('別紙様式2-3（個表） '!$G542,【参考】数式用!$P$4:$W$54,8, FALSE)</f>
        <v>#N/A</v>
      </c>
      <c r="AC542" s="46" t="e">
        <f>VLOOKUP('別紙様式2-3（個表） '!$G542,【参考】数式用!$P$4:$AD$54,15, FALSE)</f>
        <v>#N/A</v>
      </c>
      <c r="AD542" s="46" t="str">
        <f t="shared" si="55"/>
        <v/>
      </c>
      <c r="AE542" s="46" t="str">
        <f t="shared" si="56"/>
        <v/>
      </c>
      <c r="AF542" s="46" t="str">
        <f t="shared" si="57"/>
        <v/>
      </c>
      <c r="AG542" s="46" t="str">
        <f>IF(G542="", "", VLOOKUP(G542,【参考】数式用!$A$4:$M$54,13,FALSE))</f>
        <v/>
      </c>
      <c r="AH542" s="46" t="str">
        <f t="shared" si="58"/>
        <v>―</v>
      </c>
    </row>
    <row r="543" spans="1:34" ht="45" customHeight="1">
      <c r="A543" s="113">
        <f t="shared" si="59"/>
        <v>529</v>
      </c>
      <c r="B543" s="114" t="str">
        <f>IF(基本情報入力シート!B578="","",基本情報入力シート!B578)</f>
        <v/>
      </c>
      <c r="C543" s="115" t="str">
        <f>IF(基本情報入力シート!L578="","",基本情報入力シート!L578)</f>
        <v/>
      </c>
      <c r="D543" s="115" t="str">
        <f>IF(基本情報入力シート!Q578="","",基本情報入力シート!Q578)</f>
        <v/>
      </c>
      <c r="E543" s="115" t="str">
        <f>IF(基本情報入力シート!V578="","",基本情報入力シート!V578)</f>
        <v/>
      </c>
      <c r="F543" s="115" t="str">
        <f>IF(基本情報入力シート!W578="","",基本情報入力シート!W578)</f>
        <v/>
      </c>
      <c r="G543" s="115" t="str">
        <f>IF(基本情報入力シート!Z578="","",基本情報入力シート!Z578)</f>
        <v/>
      </c>
      <c r="H543" s="211" t="str">
        <f>IF(基本情報入力シート!AD578="","",基本情報入力シート!AD578)</f>
        <v/>
      </c>
      <c r="I543" s="330" t="str">
        <f>IF(基本情報入力シート!AE578="","",基本情報入力シート!AE578)</f>
        <v/>
      </c>
      <c r="J543" s="427"/>
      <c r="K543" s="426"/>
      <c r="L543" s="426"/>
      <c r="M543" s="331" t="str">
        <f>IF(G543="", "", VLOOKUP(AF543,【参考】数式用!$AZ$3:$BA$6, 2, FALSE))</f>
        <v/>
      </c>
      <c r="N543" s="332" t="str">
        <f>IF(G543="","",VLOOKUP(G543,【参考】数式用!$A$4:$L$54,MATCH('別紙様式2-3（個表） '!M543,【参考】数式用!$J$3:$L$3,0)+9,FALSE))</f>
        <v/>
      </c>
      <c r="O543" s="429" t="s">
        <v>197</v>
      </c>
      <c r="P543" s="333" t="str">
        <f t="shared" si="60"/>
        <v>未入力あり</v>
      </c>
      <c r="Q543" s="253" t="str">
        <f>IFERROR(IF(P543="未入力あり","",ROUNDDOWN(ROUNDDOWN($H543*$I543,0)*VLOOKUP($G543,【参考】数式用!$A$4:$E$54,3, FALSE),0)),"")</f>
        <v/>
      </c>
      <c r="R543" s="253" t="str">
        <f>IF(AD543="×", 0,IF(P543="未入力あり","",ROUNDDOWN(ROUNDDOWN($H543*$I543,0)*VLOOKUP($G543,【参考】数式用!$A$4:$E$54,4,FALSE),0)))</f>
        <v/>
      </c>
      <c r="S543" s="334" t="str">
        <f>IF(AE543="×", 0,IF(P543="未入力あり","",ROUNDDOWN(ROUNDDOWN($H543*$I543,0)*VLOOKUP($G543,【参考】数式用!$A$4:$E$54,5, FALSE),0)))</f>
        <v/>
      </c>
      <c r="Z543" s="336" t="e">
        <f>IF(#REF!="○", F543, "")</f>
        <v>#REF!</v>
      </c>
      <c r="AA543" s="46" t="e">
        <f>VLOOKUP('別紙様式2-3（個表） '!$G543,【参考】数式用!$P$4:$Q$54,2, FALSE)</f>
        <v>#N/A</v>
      </c>
      <c r="AB543" s="46" t="e">
        <f>VLOOKUP('別紙様式2-3（個表） '!$G543,【参考】数式用!$P$4:$W$54,8, FALSE)</f>
        <v>#N/A</v>
      </c>
      <c r="AC543" s="46" t="e">
        <f>VLOOKUP('別紙様式2-3（個表） '!$G543,【参考】数式用!$P$4:$AD$54,15, FALSE)</f>
        <v>#N/A</v>
      </c>
      <c r="AD543" s="46" t="str">
        <f t="shared" si="55"/>
        <v/>
      </c>
      <c r="AE543" s="46" t="str">
        <f t="shared" si="56"/>
        <v/>
      </c>
      <c r="AF543" s="46" t="str">
        <f t="shared" si="57"/>
        <v/>
      </c>
      <c r="AG543" s="46" t="str">
        <f>IF(G543="", "", VLOOKUP(G543,【参考】数式用!$A$4:$M$54,13,FALSE))</f>
        <v/>
      </c>
      <c r="AH543" s="46" t="str">
        <f t="shared" si="58"/>
        <v>―</v>
      </c>
    </row>
    <row r="544" spans="1:34" ht="45" customHeight="1">
      <c r="A544" s="113">
        <f t="shared" si="59"/>
        <v>530</v>
      </c>
      <c r="B544" s="114" t="str">
        <f>IF(基本情報入力シート!B579="","",基本情報入力シート!B579)</f>
        <v/>
      </c>
      <c r="C544" s="115" t="str">
        <f>IF(基本情報入力シート!L579="","",基本情報入力シート!L579)</f>
        <v/>
      </c>
      <c r="D544" s="115" t="str">
        <f>IF(基本情報入力シート!Q579="","",基本情報入力シート!Q579)</f>
        <v/>
      </c>
      <c r="E544" s="115" t="str">
        <f>IF(基本情報入力シート!V579="","",基本情報入力シート!V579)</f>
        <v/>
      </c>
      <c r="F544" s="115" t="str">
        <f>IF(基本情報入力シート!W579="","",基本情報入力シート!W579)</f>
        <v/>
      </c>
      <c r="G544" s="115" t="str">
        <f>IF(基本情報入力シート!Z579="","",基本情報入力シート!Z579)</f>
        <v/>
      </c>
      <c r="H544" s="211" t="str">
        <f>IF(基本情報入力シート!AD579="","",基本情報入力シート!AD579)</f>
        <v/>
      </c>
      <c r="I544" s="330" t="str">
        <f>IF(基本情報入力シート!AE579="","",基本情報入力シート!AE579)</f>
        <v/>
      </c>
      <c r="J544" s="427"/>
      <c r="K544" s="428"/>
      <c r="L544" s="426"/>
      <c r="M544" s="331" t="str">
        <f>IF(G544="", "", VLOOKUP(AF544,【参考】数式用!$AZ$3:$BA$6, 2, FALSE))</f>
        <v/>
      </c>
      <c r="N544" s="332" t="str">
        <f>IF(G544="","",VLOOKUP(G544,【参考】数式用!$A$4:$L$54,MATCH('別紙様式2-3（個表） '!M544,【参考】数式用!$J$3:$L$3,0)+9,FALSE))</f>
        <v/>
      </c>
      <c r="O544" s="430" t="s">
        <v>197</v>
      </c>
      <c r="P544" s="333" t="str">
        <f t="shared" si="60"/>
        <v>未入力あり</v>
      </c>
      <c r="Q544" s="253" t="str">
        <f>IFERROR(IF(P544="未入力あり","",ROUNDDOWN(ROUNDDOWN($H544*$I544,0)*VLOOKUP($G544,【参考】数式用!$A$4:$E$54,3, FALSE),0)),"")</f>
        <v/>
      </c>
      <c r="R544" s="253" t="str">
        <f>IF(AD544="×", 0,IF(P544="未入力あり","",ROUNDDOWN(ROUNDDOWN($H544*$I544,0)*VLOOKUP($G544,【参考】数式用!$A$4:$E$54,4,FALSE),0)))</f>
        <v/>
      </c>
      <c r="S544" s="334" t="str">
        <f>IF(AE544="×", 0,IF(P544="未入力あり","",ROUNDDOWN(ROUNDDOWN($H544*$I544,0)*VLOOKUP($G544,【参考】数式用!$A$4:$E$54,5, FALSE),0)))</f>
        <v/>
      </c>
      <c r="Z544" s="336" t="e">
        <f>IF(#REF!="○", F544, "")</f>
        <v>#REF!</v>
      </c>
      <c r="AA544" s="46" t="e">
        <f>VLOOKUP('別紙様式2-3（個表） '!$G544,【参考】数式用!$P$4:$Q$54,2, FALSE)</f>
        <v>#N/A</v>
      </c>
      <c r="AB544" s="46" t="e">
        <f>VLOOKUP('別紙様式2-3（個表） '!$G544,【参考】数式用!$P$4:$W$54,8, FALSE)</f>
        <v>#N/A</v>
      </c>
      <c r="AC544" s="46" t="e">
        <f>VLOOKUP('別紙様式2-3（個表） '!$G544,【参考】数式用!$P$4:$AD$54,15, FALSE)</f>
        <v>#N/A</v>
      </c>
      <c r="AD544" s="46" t="str">
        <f t="shared" si="55"/>
        <v/>
      </c>
      <c r="AE544" s="46" t="str">
        <f t="shared" si="56"/>
        <v/>
      </c>
      <c r="AF544" s="46" t="str">
        <f t="shared" si="57"/>
        <v/>
      </c>
      <c r="AG544" s="46" t="str">
        <f>IF(G544="", "", VLOOKUP(G544,【参考】数式用!$A$4:$M$54,13,FALSE))</f>
        <v/>
      </c>
      <c r="AH544" s="46" t="str">
        <f t="shared" si="58"/>
        <v>―</v>
      </c>
    </row>
    <row r="545" spans="1:34" ht="45" customHeight="1">
      <c r="A545" s="113">
        <f t="shared" si="59"/>
        <v>531</v>
      </c>
      <c r="B545" s="114" t="str">
        <f>IF(基本情報入力シート!B580="","",基本情報入力シート!B580)</f>
        <v/>
      </c>
      <c r="C545" s="115" t="str">
        <f>IF(基本情報入力シート!L580="","",基本情報入力シート!L580)</f>
        <v/>
      </c>
      <c r="D545" s="115" t="str">
        <f>IF(基本情報入力シート!Q580="","",基本情報入力シート!Q580)</f>
        <v/>
      </c>
      <c r="E545" s="115" t="str">
        <f>IF(基本情報入力シート!V580="","",基本情報入力シート!V580)</f>
        <v/>
      </c>
      <c r="F545" s="115" t="str">
        <f>IF(基本情報入力シート!W580="","",基本情報入力シート!W580)</f>
        <v/>
      </c>
      <c r="G545" s="115" t="str">
        <f>IF(基本情報入力シート!Z580="","",基本情報入力シート!Z580)</f>
        <v/>
      </c>
      <c r="H545" s="211" t="str">
        <f>IF(基本情報入力シート!AD580="","",基本情報入力シート!AD580)</f>
        <v/>
      </c>
      <c r="I545" s="330" t="str">
        <f>IF(基本情報入力シート!AE580="","",基本情報入力シート!AE580)</f>
        <v/>
      </c>
      <c r="J545" s="427"/>
      <c r="K545" s="428"/>
      <c r="L545" s="426"/>
      <c r="M545" s="331" t="str">
        <f>IF(G545="", "", VLOOKUP(AF545,【参考】数式用!$AZ$3:$BA$6, 2, FALSE))</f>
        <v/>
      </c>
      <c r="N545" s="332" t="str">
        <f>IF(G545="","",VLOOKUP(G545,【参考】数式用!$A$4:$L$54,MATCH('別紙様式2-3（個表） '!M545,【参考】数式用!$J$3:$L$3,0)+9,FALSE))</f>
        <v/>
      </c>
      <c r="O545" s="430" t="s">
        <v>197</v>
      </c>
      <c r="P545" s="333" t="str">
        <f t="shared" si="60"/>
        <v>未入力あり</v>
      </c>
      <c r="Q545" s="253" t="str">
        <f>IFERROR(IF(P545="未入力あり","",ROUNDDOWN(ROUNDDOWN($H545*$I545,0)*VLOOKUP($G545,【参考】数式用!$A$4:$E$54,3, FALSE),0)),"")</f>
        <v/>
      </c>
      <c r="R545" s="253" t="str">
        <f>IF(AD545="×", 0,IF(P545="未入力あり","",ROUNDDOWN(ROUNDDOWN($H545*$I545,0)*VLOOKUP($G545,【参考】数式用!$A$4:$E$54,4,FALSE),0)))</f>
        <v/>
      </c>
      <c r="S545" s="334" t="str">
        <f>IF(AE545="×", 0,IF(P545="未入力あり","",ROUNDDOWN(ROUNDDOWN($H545*$I545,0)*VLOOKUP($G545,【参考】数式用!$A$4:$E$54,5, FALSE),0)))</f>
        <v/>
      </c>
      <c r="Z545" s="336" t="e">
        <f>IF(#REF!="○", F545, "")</f>
        <v>#REF!</v>
      </c>
      <c r="AA545" s="46" t="e">
        <f>VLOOKUP('別紙様式2-3（個表） '!$G545,【参考】数式用!$P$4:$Q$54,2, FALSE)</f>
        <v>#N/A</v>
      </c>
      <c r="AB545" s="46" t="e">
        <f>VLOOKUP('別紙様式2-3（個表） '!$G545,【参考】数式用!$P$4:$W$54,8, FALSE)</f>
        <v>#N/A</v>
      </c>
      <c r="AC545" s="46" t="e">
        <f>VLOOKUP('別紙様式2-3（個表） '!$G545,【参考】数式用!$P$4:$AD$54,15, FALSE)</f>
        <v>#N/A</v>
      </c>
      <c r="AD545" s="46" t="str">
        <f t="shared" si="55"/>
        <v/>
      </c>
      <c r="AE545" s="46" t="str">
        <f t="shared" si="56"/>
        <v/>
      </c>
      <c r="AF545" s="46" t="str">
        <f t="shared" si="57"/>
        <v/>
      </c>
      <c r="AG545" s="46" t="str">
        <f>IF(G545="", "", VLOOKUP(G545,【参考】数式用!$A$4:$M$54,13,FALSE))</f>
        <v/>
      </c>
      <c r="AH545" s="46" t="str">
        <f t="shared" si="58"/>
        <v>―</v>
      </c>
    </row>
    <row r="546" spans="1:34" ht="45" customHeight="1">
      <c r="A546" s="113">
        <f t="shared" si="59"/>
        <v>532</v>
      </c>
      <c r="B546" s="114" t="str">
        <f>IF(基本情報入力シート!B581="","",基本情報入力シート!B581)</f>
        <v/>
      </c>
      <c r="C546" s="115" t="str">
        <f>IF(基本情報入力シート!L581="","",基本情報入力シート!L581)</f>
        <v/>
      </c>
      <c r="D546" s="115" t="str">
        <f>IF(基本情報入力シート!Q581="","",基本情報入力シート!Q581)</f>
        <v/>
      </c>
      <c r="E546" s="115" t="str">
        <f>IF(基本情報入力シート!V581="","",基本情報入力シート!V581)</f>
        <v/>
      </c>
      <c r="F546" s="115" t="str">
        <f>IF(基本情報入力シート!W581="","",基本情報入力シート!W581)</f>
        <v/>
      </c>
      <c r="G546" s="115" t="str">
        <f>IF(基本情報入力シート!Z581="","",基本情報入力シート!Z581)</f>
        <v/>
      </c>
      <c r="H546" s="211" t="str">
        <f>IF(基本情報入力シート!AD581="","",基本情報入力シート!AD581)</f>
        <v/>
      </c>
      <c r="I546" s="330" t="str">
        <f>IF(基本情報入力シート!AE581="","",基本情報入力シート!AE581)</f>
        <v/>
      </c>
      <c r="J546" s="427"/>
      <c r="K546" s="426"/>
      <c r="L546" s="426"/>
      <c r="M546" s="331" t="str">
        <f>IF(G546="", "", VLOOKUP(AF546,【参考】数式用!$AZ$3:$BA$6, 2, FALSE))</f>
        <v/>
      </c>
      <c r="N546" s="332" t="str">
        <f>IF(G546="","",VLOOKUP(G546,【参考】数式用!$A$4:$L$54,MATCH('別紙様式2-3（個表） '!M546,【参考】数式用!$J$3:$L$3,0)+9,FALSE))</f>
        <v/>
      </c>
      <c r="O546" s="429" t="s">
        <v>197</v>
      </c>
      <c r="P546" s="333" t="str">
        <f t="shared" si="60"/>
        <v>未入力あり</v>
      </c>
      <c r="Q546" s="253" t="str">
        <f>IFERROR(IF(P546="未入力あり","",ROUNDDOWN(ROUNDDOWN($H546*$I546,0)*VLOOKUP($G546,【参考】数式用!$A$4:$E$54,3, FALSE),0)),"")</f>
        <v/>
      </c>
      <c r="R546" s="253" t="str">
        <f>IF(AD546="×", 0,IF(P546="未入力あり","",ROUNDDOWN(ROUNDDOWN($H546*$I546,0)*VLOOKUP($G546,【参考】数式用!$A$4:$E$54,4,FALSE),0)))</f>
        <v/>
      </c>
      <c r="S546" s="334" t="str">
        <f>IF(AE546="×", 0,IF(P546="未入力あり","",ROUNDDOWN(ROUNDDOWN($H546*$I546,0)*VLOOKUP($G546,【参考】数式用!$A$4:$E$54,5, FALSE),0)))</f>
        <v/>
      </c>
      <c r="Z546" s="336" t="e">
        <f>IF(#REF!="○", F546, "")</f>
        <v>#REF!</v>
      </c>
      <c r="AA546" s="46" t="e">
        <f>VLOOKUP('別紙様式2-3（個表） '!$G546,【参考】数式用!$P$4:$Q$54,2, FALSE)</f>
        <v>#N/A</v>
      </c>
      <c r="AB546" s="46" t="e">
        <f>VLOOKUP('別紙様式2-3（個表） '!$G546,【参考】数式用!$P$4:$W$54,8, FALSE)</f>
        <v>#N/A</v>
      </c>
      <c r="AC546" s="46" t="e">
        <f>VLOOKUP('別紙様式2-3（個表） '!$G546,【参考】数式用!$P$4:$AD$54,15, FALSE)</f>
        <v>#N/A</v>
      </c>
      <c r="AD546" s="46" t="str">
        <f t="shared" si="55"/>
        <v/>
      </c>
      <c r="AE546" s="46" t="str">
        <f t="shared" si="56"/>
        <v/>
      </c>
      <c r="AF546" s="46" t="str">
        <f t="shared" si="57"/>
        <v/>
      </c>
      <c r="AG546" s="46" t="str">
        <f>IF(G546="", "", VLOOKUP(G546,【参考】数式用!$A$4:$M$54,13,FALSE))</f>
        <v/>
      </c>
      <c r="AH546" s="46" t="str">
        <f t="shared" si="58"/>
        <v>―</v>
      </c>
    </row>
    <row r="547" spans="1:34" ht="45" customHeight="1">
      <c r="A547" s="113">
        <f t="shared" si="59"/>
        <v>533</v>
      </c>
      <c r="B547" s="114" t="str">
        <f>IF(基本情報入力シート!B582="","",基本情報入力シート!B582)</f>
        <v/>
      </c>
      <c r="C547" s="115" t="str">
        <f>IF(基本情報入力シート!L582="","",基本情報入力シート!L582)</f>
        <v/>
      </c>
      <c r="D547" s="115" t="str">
        <f>IF(基本情報入力シート!Q582="","",基本情報入力シート!Q582)</f>
        <v/>
      </c>
      <c r="E547" s="115" t="str">
        <f>IF(基本情報入力シート!V582="","",基本情報入力シート!V582)</f>
        <v/>
      </c>
      <c r="F547" s="115" t="str">
        <f>IF(基本情報入力シート!W582="","",基本情報入力シート!W582)</f>
        <v/>
      </c>
      <c r="G547" s="115" t="str">
        <f>IF(基本情報入力シート!Z582="","",基本情報入力シート!Z582)</f>
        <v/>
      </c>
      <c r="H547" s="211" t="str">
        <f>IF(基本情報入力シート!AD582="","",基本情報入力シート!AD582)</f>
        <v/>
      </c>
      <c r="I547" s="330" t="str">
        <f>IF(基本情報入力シート!AE582="","",基本情報入力シート!AE582)</f>
        <v/>
      </c>
      <c r="J547" s="427"/>
      <c r="K547" s="426"/>
      <c r="L547" s="426"/>
      <c r="M547" s="331" t="str">
        <f>IF(G547="", "", VLOOKUP(AF547,【参考】数式用!$AZ$3:$BA$6, 2, FALSE))</f>
        <v/>
      </c>
      <c r="N547" s="332" t="str">
        <f>IF(G547="","",VLOOKUP(G547,【参考】数式用!$A$4:$L$54,MATCH('別紙様式2-3（個表） '!M547,【参考】数式用!$J$3:$L$3,0)+9,FALSE))</f>
        <v/>
      </c>
      <c r="O547" s="430" t="s">
        <v>197</v>
      </c>
      <c r="P547" s="333" t="str">
        <f t="shared" si="60"/>
        <v>未入力あり</v>
      </c>
      <c r="Q547" s="253" t="str">
        <f>IFERROR(IF(P547="未入力あり","",ROUNDDOWN(ROUNDDOWN($H547*$I547,0)*VLOOKUP($G547,【参考】数式用!$A$4:$E$54,3, FALSE),0)),"")</f>
        <v/>
      </c>
      <c r="R547" s="253" t="str">
        <f>IF(AD547="×", 0,IF(P547="未入力あり","",ROUNDDOWN(ROUNDDOWN($H547*$I547,0)*VLOOKUP($G547,【参考】数式用!$A$4:$E$54,4,FALSE),0)))</f>
        <v/>
      </c>
      <c r="S547" s="334" t="str">
        <f>IF(AE547="×", 0,IF(P547="未入力あり","",ROUNDDOWN(ROUNDDOWN($H547*$I547,0)*VLOOKUP($G547,【参考】数式用!$A$4:$E$54,5, FALSE),0)))</f>
        <v/>
      </c>
      <c r="Z547" s="336" t="e">
        <f>IF(#REF!="○", F547, "")</f>
        <v>#REF!</v>
      </c>
      <c r="AA547" s="46" t="e">
        <f>VLOOKUP('別紙様式2-3（個表） '!$G547,【参考】数式用!$P$4:$Q$54,2, FALSE)</f>
        <v>#N/A</v>
      </c>
      <c r="AB547" s="46" t="e">
        <f>VLOOKUP('別紙様式2-3（個表） '!$G547,【参考】数式用!$P$4:$W$54,8, FALSE)</f>
        <v>#N/A</v>
      </c>
      <c r="AC547" s="46" t="e">
        <f>VLOOKUP('別紙様式2-3（個表） '!$G547,【参考】数式用!$P$4:$AD$54,15, FALSE)</f>
        <v>#N/A</v>
      </c>
      <c r="AD547" s="46" t="str">
        <f t="shared" si="55"/>
        <v/>
      </c>
      <c r="AE547" s="46" t="str">
        <f t="shared" si="56"/>
        <v/>
      </c>
      <c r="AF547" s="46" t="str">
        <f t="shared" si="57"/>
        <v/>
      </c>
      <c r="AG547" s="46" t="str">
        <f>IF(G547="", "", VLOOKUP(G547,【参考】数式用!$A$4:$M$54,13,FALSE))</f>
        <v/>
      </c>
      <c r="AH547" s="46" t="str">
        <f t="shared" si="58"/>
        <v>―</v>
      </c>
    </row>
    <row r="548" spans="1:34" ht="45" customHeight="1">
      <c r="A548" s="113">
        <f t="shared" si="59"/>
        <v>534</v>
      </c>
      <c r="B548" s="114" t="str">
        <f>IF(基本情報入力シート!B583="","",基本情報入力シート!B583)</f>
        <v/>
      </c>
      <c r="C548" s="115" t="str">
        <f>IF(基本情報入力シート!L583="","",基本情報入力シート!L583)</f>
        <v/>
      </c>
      <c r="D548" s="115" t="str">
        <f>IF(基本情報入力シート!Q583="","",基本情報入力シート!Q583)</f>
        <v/>
      </c>
      <c r="E548" s="115" t="str">
        <f>IF(基本情報入力シート!V583="","",基本情報入力シート!V583)</f>
        <v/>
      </c>
      <c r="F548" s="115" t="str">
        <f>IF(基本情報入力シート!W583="","",基本情報入力シート!W583)</f>
        <v/>
      </c>
      <c r="G548" s="115" t="str">
        <f>IF(基本情報入力シート!Z583="","",基本情報入力シート!Z583)</f>
        <v/>
      </c>
      <c r="H548" s="211" t="str">
        <f>IF(基本情報入力シート!AD583="","",基本情報入力シート!AD583)</f>
        <v/>
      </c>
      <c r="I548" s="330" t="str">
        <f>IF(基本情報入力シート!AE583="","",基本情報入力シート!AE583)</f>
        <v/>
      </c>
      <c r="J548" s="427"/>
      <c r="K548" s="426"/>
      <c r="L548" s="426"/>
      <c r="M548" s="331" t="str">
        <f>IF(G548="", "", VLOOKUP(AF548,【参考】数式用!$AZ$3:$BA$6, 2, FALSE))</f>
        <v/>
      </c>
      <c r="N548" s="332" t="str">
        <f>IF(G548="","",VLOOKUP(G548,【参考】数式用!$A$4:$L$54,MATCH('別紙様式2-3（個表） '!M548,【参考】数式用!$J$3:$L$3,0)+9,FALSE))</f>
        <v/>
      </c>
      <c r="O548" s="430" t="s">
        <v>197</v>
      </c>
      <c r="P548" s="333" t="str">
        <f t="shared" si="60"/>
        <v>未入力あり</v>
      </c>
      <c r="Q548" s="253" t="str">
        <f>IFERROR(IF(P548="未入力あり","",ROUNDDOWN(ROUNDDOWN($H548*$I548,0)*VLOOKUP($G548,【参考】数式用!$A$4:$E$54,3, FALSE),0)),"")</f>
        <v/>
      </c>
      <c r="R548" s="253" t="str">
        <f>IF(AD548="×", 0,IF(P548="未入力あり","",ROUNDDOWN(ROUNDDOWN($H548*$I548,0)*VLOOKUP($G548,【参考】数式用!$A$4:$E$54,4,FALSE),0)))</f>
        <v/>
      </c>
      <c r="S548" s="334" t="str">
        <f>IF(AE548="×", 0,IF(P548="未入力あり","",ROUNDDOWN(ROUNDDOWN($H548*$I548,0)*VLOOKUP($G548,【参考】数式用!$A$4:$E$54,5, FALSE),0)))</f>
        <v/>
      </c>
      <c r="Z548" s="336" t="e">
        <f>IF(#REF!="○", F548, "")</f>
        <v>#REF!</v>
      </c>
      <c r="AA548" s="46" t="e">
        <f>VLOOKUP('別紙様式2-3（個表） '!$G548,【参考】数式用!$P$4:$Q$54,2, FALSE)</f>
        <v>#N/A</v>
      </c>
      <c r="AB548" s="46" t="e">
        <f>VLOOKUP('別紙様式2-3（個表） '!$G548,【参考】数式用!$P$4:$W$54,8, FALSE)</f>
        <v>#N/A</v>
      </c>
      <c r="AC548" s="46" t="e">
        <f>VLOOKUP('別紙様式2-3（個表） '!$G548,【参考】数式用!$P$4:$AD$54,15, FALSE)</f>
        <v>#N/A</v>
      </c>
      <c r="AD548" s="46" t="str">
        <f t="shared" si="55"/>
        <v/>
      </c>
      <c r="AE548" s="46" t="str">
        <f t="shared" si="56"/>
        <v/>
      </c>
      <c r="AF548" s="46" t="str">
        <f t="shared" si="57"/>
        <v/>
      </c>
      <c r="AG548" s="46" t="str">
        <f>IF(G548="", "", VLOOKUP(G548,【参考】数式用!$A$4:$M$54,13,FALSE))</f>
        <v/>
      </c>
      <c r="AH548" s="46" t="str">
        <f t="shared" si="58"/>
        <v>―</v>
      </c>
    </row>
    <row r="549" spans="1:34" ht="45" customHeight="1">
      <c r="A549" s="113">
        <f t="shared" si="59"/>
        <v>535</v>
      </c>
      <c r="B549" s="114" t="str">
        <f>IF(基本情報入力シート!B584="","",基本情報入力シート!B584)</f>
        <v/>
      </c>
      <c r="C549" s="115" t="str">
        <f>IF(基本情報入力シート!L584="","",基本情報入力シート!L584)</f>
        <v/>
      </c>
      <c r="D549" s="115" t="str">
        <f>IF(基本情報入力シート!Q584="","",基本情報入力シート!Q584)</f>
        <v/>
      </c>
      <c r="E549" s="115" t="str">
        <f>IF(基本情報入力シート!V584="","",基本情報入力シート!V584)</f>
        <v/>
      </c>
      <c r="F549" s="115" t="str">
        <f>IF(基本情報入力シート!W584="","",基本情報入力シート!W584)</f>
        <v/>
      </c>
      <c r="G549" s="115" t="str">
        <f>IF(基本情報入力シート!Z584="","",基本情報入力シート!Z584)</f>
        <v/>
      </c>
      <c r="H549" s="211" t="str">
        <f>IF(基本情報入力シート!AD584="","",基本情報入力シート!AD584)</f>
        <v/>
      </c>
      <c r="I549" s="330" t="str">
        <f>IF(基本情報入力シート!AE584="","",基本情報入力シート!AE584)</f>
        <v/>
      </c>
      <c r="J549" s="427"/>
      <c r="K549" s="426"/>
      <c r="L549" s="426"/>
      <c r="M549" s="331" t="str">
        <f>IF(G549="", "", VLOOKUP(AF549,【参考】数式用!$AZ$3:$BA$6, 2, FALSE))</f>
        <v/>
      </c>
      <c r="N549" s="332" t="str">
        <f>IF(G549="","",VLOOKUP(G549,【参考】数式用!$A$4:$L$54,MATCH('別紙様式2-3（個表） '!M549,【参考】数式用!$J$3:$L$3,0)+9,FALSE))</f>
        <v/>
      </c>
      <c r="O549" s="429" t="s">
        <v>197</v>
      </c>
      <c r="P549" s="333" t="str">
        <f t="shared" si="60"/>
        <v>未入力あり</v>
      </c>
      <c r="Q549" s="253" t="str">
        <f>IFERROR(IF(P549="未入力あり","",ROUNDDOWN(ROUNDDOWN($H549*$I549,0)*VLOOKUP($G549,【参考】数式用!$A$4:$E$54,3, FALSE),0)),"")</f>
        <v/>
      </c>
      <c r="R549" s="253" t="str">
        <f>IF(AD549="×", 0,IF(P549="未入力あり","",ROUNDDOWN(ROUNDDOWN($H549*$I549,0)*VLOOKUP($G549,【参考】数式用!$A$4:$E$54,4,FALSE),0)))</f>
        <v/>
      </c>
      <c r="S549" s="334" t="str">
        <f>IF(AE549="×", 0,IF(P549="未入力あり","",ROUNDDOWN(ROUNDDOWN($H549*$I549,0)*VLOOKUP($G549,【参考】数式用!$A$4:$E$54,5, FALSE),0)))</f>
        <v/>
      </c>
      <c r="Z549" s="336" t="e">
        <f>IF(#REF!="○", F549, "")</f>
        <v>#REF!</v>
      </c>
      <c r="AA549" s="46" t="e">
        <f>VLOOKUP('別紙様式2-3（個表） '!$G549,【参考】数式用!$P$4:$Q$54,2, FALSE)</f>
        <v>#N/A</v>
      </c>
      <c r="AB549" s="46" t="e">
        <f>VLOOKUP('別紙様式2-3（個表） '!$G549,【参考】数式用!$P$4:$W$54,8, FALSE)</f>
        <v>#N/A</v>
      </c>
      <c r="AC549" s="46" t="e">
        <f>VLOOKUP('別紙様式2-3（個表） '!$G549,【参考】数式用!$P$4:$AD$54,15, FALSE)</f>
        <v>#N/A</v>
      </c>
      <c r="AD549" s="46" t="str">
        <f t="shared" si="55"/>
        <v/>
      </c>
      <c r="AE549" s="46" t="str">
        <f t="shared" si="56"/>
        <v/>
      </c>
      <c r="AF549" s="46" t="str">
        <f t="shared" si="57"/>
        <v/>
      </c>
      <c r="AG549" s="46" t="str">
        <f>IF(G549="", "", VLOOKUP(G549,【参考】数式用!$A$4:$M$54,13,FALSE))</f>
        <v/>
      </c>
      <c r="AH549" s="46" t="str">
        <f t="shared" si="58"/>
        <v>―</v>
      </c>
    </row>
    <row r="550" spans="1:34" ht="45" customHeight="1">
      <c r="A550" s="113">
        <f t="shared" si="59"/>
        <v>536</v>
      </c>
      <c r="B550" s="114" t="str">
        <f>IF(基本情報入力シート!B585="","",基本情報入力シート!B585)</f>
        <v/>
      </c>
      <c r="C550" s="115" t="str">
        <f>IF(基本情報入力シート!L585="","",基本情報入力シート!L585)</f>
        <v/>
      </c>
      <c r="D550" s="115" t="str">
        <f>IF(基本情報入力シート!Q585="","",基本情報入力シート!Q585)</f>
        <v/>
      </c>
      <c r="E550" s="115" t="str">
        <f>IF(基本情報入力シート!V585="","",基本情報入力シート!V585)</f>
        <v/>
      </c>
      <c r="F550" s="115" t="str">
        <f>IF(基本情報入力シート!W585="","",基本情報入力シート!W585)</f>
        <v/>
      </c>
      <c r="G550" s="115" t="str">
        <f>IF(基本情報入力シート!Z585="","",基本情報入力シート!Z585)</f>
        <v/>
      </c>
      <c r="H550" s="211" t="str">
        <f>IF(基本情報入力シート!AD585="","",基本情報入力シート!AD585)</f>
        <v/>
      </c>
      <c r="I550" s="330" t="str">
        <f>IF(基本情報入力シート!AE585="","",基本情報入力シート!AE585)</f>
        <v/>
      </c>
      <c r="J550" s="427"/>
      <c r="K550" s="426"/>
      <c r="L550" s="426"/>
      <c r="M550" s="331" t="str">
        <f>IF(G550="", "", VLOOKUP(AF550,【参考】数式用!$AZ$3:$BA$6, 2, FALSE))</f>
        <v/>
      </c>
      <c r="N550" s="332" t="str">
        <f>IF(G550="","",VLOOKUP(G550,【参考】数式用!$A$4:$L$54,MATCH('別紙様式2-3（個表） '!M550,【参考】数式用!$J$3:$L$3,0)+9,FALSE))</f>
        <v/>
      </c>
      <c r="O550" s="430" t="s">
        <v>197</v>
      </c>
      <c r="P550" s="333" t="str">
        <f t="shared" si="60"/>
        <v>未入力あり</v>
      </c>
      <c r="Q550" s="253" t="str">
        <f>IFERROR(IF(P550="未入力あり","",ROUNDDOWN(ROUNDDOWN($H550*$I550,0)*VLOOKUP($G550,【参考】数式用!$A$4:$E$54,3, FALSE),0)),"")</f>
        <v/>
      </c>
      <c r="R550" s="253" t="str">
        <f>IF(AD550="×", 0,IF(P550="未入力あり","",ROUNDDOWN(ROUNDDOWN($H550*$I550,0)*VLOOKUP($G550,【参考】数式用!$A$4:$E$54,4,FALSE),0)))</f>
        <v/>
      </c>
      <c r="S550" s="334" t="str">
        <f>IF(AE550="×", 0,IF(P550="未入力あり","",ROUNDDOWN(ROUNDDOWN($H550*$I550,0)*VLOOKUP($G550,【参考】数式用!$A$4:$E$54,5, FALSE),0)))</f>
        <v/>
      </c>
      <c r="Z550" s="336" t="e">
        <f>IF(#REF!="○", F550, "")</f>
        <v>#REF!</v>
      </c>
      <c r="AA550" s="46" t="e">
        <f>VLOOKUP('別紙様式2-3（個表） '!$G550,【参考】数式用!$P$4:$Q$54,2, FALSE)</f>
        <v>#N/A</v>
      </c>
      <c r="AB550" s="46" t="e">
        <f>VLOOKUP('別紙様式2-3（個表） '!$G550,【参考】数式用!$P$4:$W$54,8, FALSE)</f>
        <v>#N/A</v>
      </c>
      <c r="AC550" s="46" t="e">
        <f>VLOOKUP('別紙様式2-3（個表） '!$G550,【参考】数式用!$P$4:$AD$54,15, FALSE)</f>
        <v>#N/A</v>
      </c>
      <c r="AD550" s="46" t="str">
        <f t="shared" si="55"/>
        <v/>
      </c>
      <c r="AE550" s="46" t="str">
        <f t="shared" si="56"/>
        <v/>
      </c>
      <c r="AF550" s="46" t="str">
        <f t="shared" si="57"/>
        <v/>
      </c>
      <c r="AG550" s="46" t="str">
        <f>IF(G550="", "", VLOOKUP(G550,【参考】数式用!$A$4:$M$54,13,FALSE))</f>
        <v/>
      </c>
      <c r="AH550" s="46" t="str">
        <f t="shared" si="58"/>
        <v>―</v>
      </c>
    </row>
    <row r="551" spans="1:34" ht="45" customHeight="1">
      <c r="A551" s="113">
        <f t="shared" si="59"/>
        <v>537</v>
      </c>
      <c r="B551" s="114" t="str">
        <f>IF(基本情報入力シート!B586="","",基本情報入力シート!B586)</f>
        <v/>
      </c>
      <c r="C551" s="115" t="str">
        <f>IF(基本情報入力シート!L586="","",基本情報入力シート!L586)</f>
        <v/>
      </c>
      <c r="D551" s="115" t="str">
        <f>IF(基本情報入力シート!Q586="","",基本情報入力シート!Q586)</f>
        <v/>
      </c>
      <c r="E551" s="115" t="str">
        <f>IF(基本情報入力シート!V586="","",基本情報入力シート!V586)</f>
        <v/>
      </c>
      <c r="F551" s="115" t="str">
        <f>IF(基本情報入力シート!W586="","",基本情報入力シート!W586)</f>
        <v/>
      </c>
      <c r="G551" s="115" t="str">
        <f>IF(基本情報入力シート!Z586="","",基本情報入力シート!Z586)</f>
        <v/>
      </c>
      <c r="H551" s="211" t="str">
        <f>IF(基本情報入力シート!AD586="","",基本情報入力シート!AD586)</f>
        <v/>
      </c>
      <c r="I551" s="330" t="str">
        <f>IF(基本情報入力シート!AE586="","",基本情報入力シート!AE586)</f>
        <v/>
      </c>
      <c r="J551" s="427"/>
      <c r="K551" s="428"/>
      <c r="L551" s="426"/>
      <c r="M551" s="331" t="str">
        <f>IF(G551="", "", VLOOKUP(AF551,【参考】数式用!$AZ$3:$BA$6, 2, FALSE))</f>
        <v/>
      </c>
      <c r="N551" s="332" t="str">
        <f>IF(G551="","",VLOOKUP(G551,【参考】数式用!$A$4:$L$54,MATCH('別紙様式2-3（個表） '!M551,【参考】数式用!$J$3:$L$3,0)+9,FALSE))</f>
        <v/>
      </c>
      <c r="O551" s="430" t="s">
        <v>197</v>
      </c>
      <c r="P551" s="333" t="str">
        <f t="shared" si="60"/>
        <v>未入力あり</v>
      </c>
      <c r="Q551" s="253" t="str">
        <f>IFERROR(IF(P551="未入力あり","",ROUNDDOWN(ROUNDDOWN($H551*$I551,0)*VLOOKUP($G551,【参考】数式用!$A$4:$E$54,3, FALSE),0)),"")</f>
        <v/>
      </c>
      <c r="R551" s="253" t="str">
        <f>IF(AD551="×", 0,IF(P551="未入力あり","",ROUNDDOWN(ROUNDDOWN($H551*$I551,0)*VLOOKUP($G551,【参考】数式用!$A$4:$E$54,4,FALSE),0)))</f>
        <v/>
      </c>
      <c r="S551" s="334" t="str">
        <f>IF(AE551="×", 0,IF(P551="未入力あり","",ROUNDDOWN(ROUNDDOWN($H551*$I551,0)*VLOOKUP($G551,【参考】数式用!$A$4:$E$54,5, FALSE),0)))</f>
        <v/>
      </c>
      <c r="Z551" s="336" t="e">
        <f>IF(#REF!="○", F551, "")</f>
        <v>#REF!</v>
      </c>
      <c r="AA551" s="46" t="e">
        <f>VLOOKUP('別紙様式2-3（個表） '!$G551,【参考】数式用!$P$4:$Q$54,2, FALSE)</f>
        <v>#N/A</v>
      </c>
      <c r="AB551" s="46" t="e">
        <f>VLOOKUP('別紙様式2-3（個表） '!$G551,【参考】数式用!$P$4:$W$54,8, FALSE)</f>
        <v>#N/A</v>
      </c>
      <c r="AC551" s="46" t="e">
        <f>VLOOKUP('別紙様式2-3（個表） '!$G551,【参考】数式用!$P$4:$AD$54,15, FALSE)</f>
        <v>#N/A</v>
      </c>
      <c r="AD551" s="46" t="str">
        <f t="shared" si="55"/>
        <v/>
      </c>
      <c r="AE551" s="46" t="str">
        <f t="shared" si="56"/>
        <v/>
      </c>
      <c r="AF551" s="46" t="str">
        <f t="shared" si="57"/>
        <v/>
      </c>
      <c r="AG551" s="46" t="str">
        <f>IF(G551="", "", VLOOKUP(G551,【参考】数式用!$A$4:$M$54,13,FALSE))</f>
        <v/>
      </c>
      <c r="AH551" s="46" t="str">
        <f t="shared" si="58"/>
        <v>―</v>
      </c>
    </row>
    <row r="552" spans="1:34" ht="45" customHeight="1">
      <c r="A552" s="113">
        <f t="shared" si="59"/>
        <v>538</v>
      </c>
      <c r="B552" s="114" t="str">
        <f>IF(基本情報入力シート!B587="","",基本情報入力シート!B587)</f>
        <v/>
      </c>
      <c r="C552" s="115" t="str">
        <f>IF(基本情報入力シート!L587="","",基本情報入力シート!L587)</f>
        <v/>
      </c>
      <c r="D552" s="115" t="str">
        <f>IF(基本情報入力シート!Q587="","",基本情報入力シート!Q587)</f>
        <v/>
      </c>
      <c r="E552" s="115" t="str">
        <f>IF(基本情報入力シート!V587="","",基本情報入力シート!V587)</f>
        <v/>
      </c>
      <c r="F552" s="115" t="str">
        <f>IF(基本情報入力シート!W587="","",基本情報入力シート!W587)</f>
        <v/>
      </c>
      <c r="G552" s="115" t="str">
        <f>IF(基本情報入力シート!Z587="","",基本情報入力シート!Z587)</f>
        <v/>
      </c>
      <c r="H552" s="211" t="str">
        <f>IF(基本情報入力シート!AD587="","",基本情報入力シート!AD587)</f>
        <v/>
      </c>
      <c r="I552" s="330" t="str">
        <f>IF(基本情報入力シート!AE587="","",基本情報入力シート!AE587)</f>
        <v/>
      </c>
      <c r="J552" s="427"/>
      <c r="K552" s="428"/>
      <c r="L552" s="426"/>
      <c r="M552" s="331" t="str">
        <f>IF(G552="", "", VLOOKUP(AF552,【参考】数式用!$AZ$3:$BA$6, 2, FALSE))</f>
        <v/>
      </c>
      <c r="N552" s="332" t="str">
        <f>IF(G552="","",VLOOKUP(G552,【参考】数式用!$A$4:$L$54,MATCH('別紙様式2-3（個表） '!M552,【参考】数式用!$J$3:$L$3,0)+9,FALSE))</f>
        <v/>
      </c>
      <c r="O552" s="429" t="s">
        <v>197</v>
      </c>
      <c r="P552" s="333" t="str">
        <f t="shared" si="60"/>
        <v>未入力あり</v>
      </c>
      <c r="Q552" s="253" t="str">
        <f>IFERROR(IF(P552="未入力あり","",ROUNDDOWN(ROUNDDOWN($H552*$I552,0)*VLOOKUP($G552,【参考】数式用!$A$4:$E$54,3, FALSE),0)),"")</f>
        <v/>
      </c>
      <c r="R552" s="253" t="str">
        <f>IF(AD552="×", 0,IF(P552="未入力あり","",ROUNDDOWN(ROUNDDOWN($H552*$I552,0)*VLOOKUP($G552,【参考】数式用!$A$4:$E$54,4,FALSE),0)))</f>
        <v/>
      </c>
      <c r="S552" s="334" t="str">
        <f>IF(AE552="×", 0,IF(P552="未入力あり","",ROUNDDOWN(ROUNDDOWN($H552*$I552,0)*VLOOKUP($G552,【参考】数式用!$A$4:$E$54,5, FALSE),0)))</f>
        <v/>
      </c>
      <c r="Z552" s="336" t="e">
        <f>IF(#REF!="○", F552, "")</f>
        <v>#REF!</v>
      </c>
      <c r="AA552" s="46" t="e">
        <f>VLOOKUP('別紙様式2-3（個表） '!$G552,【参考】数式用!$P$4:$Q$54,2, FALSE)</f>
        <v>#N/A</v>
      </c>
      <c r="AB552" s="46" t="e">
        <f>VLOOKUP('別紙様式2-3（個表） '!$G552,【参考】数式用!$P$4:$W$54,8, FALSE)</f>
        <v>#N/A</v>
      </c>
      <c r="AC552" s="46" t="e">
        <f>VLOOKUP('別紙様式2-3（個表） '!$G552,【参考】数式用!$P$4:$AD$54,15, FALSE)</f>
        <v>#N/A</v>
      </c>
      <c r="AD552" s="46" t="str">
        <f t="shared" si="55"/>
        <v/>
      </c>
      <c r="AE552" s="46" t="str">
        <f t="shared" si="56"/>
        <v/>
      </c>
      <c r="AF552" s="46" t="str">
        <f t="shared" si="57"/>
        <v/>
      </c>
      <c r="AG552" s="46" t="str">
        <f>IF(G552="", "", VLOOKUP(G552,【参考】数式用!$A$4:$M$54,13,FALSE))</f>
        <v/>
      </c>
      <c r="AH552" s="46" t="str">
        <f t="shared" si="58"/>
        <v>―</v>
      </c>
    </row>
    <row r="553" spans="1:34" ht="45" customHeight="1">
      <c r="A553" s="113">
        <f t="shared" si="59"/>
        <v>539</v>
      </c>
      <c r="B553" s="114" t="str">
        <f>IF(基本情報入力シート!B588="","",基本情報入力シート!B588)</f>
        <v/>
      </c>
      <c r="C553" s="115" t="str">
        <f>IF(基本情報入力シート!L588="","",基本情報入力シート!L588)</f>
        <v/>
      </c>
      <c r="D553" s="115" t="str">
        <f>IF(基本情報入力シート!Q588="","",基本情報入力シート!Q588)</f>
        <v/>
      </c>
      <c r="E553" s="115" t="str">
        <f>IF(基本情報入力シート!V588="","",基本情報入力シート!V588)</f>
        <v/>
      </c>
      <c r="F553" s="115" t="str">
        <f>IF(基本情報入力シート!W588="","",基本情報入力シート!W588)</f>
        <v/>
      </c>
      <c r="G553" s="115" t="str">
        <f>IF(基本情報入力シート!Z588="","",基本情報入力シート!Z588)</f>
        <v/>
      </c>
      <c r="H553" s="211" t="str">
        <f>IF(基本情報入力シート!AD588="","",基本情報入力シート!AD588)</f>
        <v/>
      </c>
      <c r="I553" s="330" t="str">
        <f>IF(基本情報入力シート!AE588="","",基本情報入力シート!AE588)</f>
        <v/>
      </c>
      <c r="J553" s="427"/>
      <c r="K553" s="428"/>
      <c r="L553" s="426"/>
      <c r="M553" s="331" t="str">
        <f>IF(G553="", "", VLOOKUP(AF553,【参考】数式用!$AZ$3:$BA$6, 2, FALSE))</f>
        <v/>
      </c>
      <c r="N553" s="332" t="str">
        <f>IF(G553="","",VLOOKUP(G553,【参考】数式用!$A$4:$L$54,MATCH('別紙様式2-3（個表） '!M553,【参考】数式用!$J$3:$L$3,0)+9,FALSE))</f>
        <v/>
      </c>
      <c r="O553" s="430" t="s">
        <v>197</v>
      </c>
      <c r="P553" s="333" t="str">
        <f t="shared" si="60"/>
        <v>未入力あり</v>
      </c>
      <c r="Q553" s="253" t="str">
        <f>IFERROR(IF(P553="未入力あり","",ROUNDDOWN(ROUNDDOWN($H553*$I553,0)*VLOOKUP($G553,【参考】数式用!$A$4:$E$54,3, FALSE),0)),"")</f>
        <v/>
      </c>
      <c r="R553" s="253" t="str">
        <f>IF(AD553="×", 0,IF(P553="未入力あり","",ROUNDDOWN(ROUNDDOWN($H553*$I553,0)*VLOOKUP($G553,【参考】数式用!$A$4:$E$54,4,FALSE),0)))</f>
        <v/>
      </c>
      <c r="S553" s="334" t="str">
        <f>IF(AE553="×", 0,IF(P553="未入力あり","",ROUNDDOWN(ROUNDDOWN($H553*$I553,0)*VLOOKUP($G553,【参考】数式用!$A$4:$E$54,5, FALSE),0)))</f>
        <v/>
      </c>
      <c r="Z553" s="336" t="e">
        <f>IF(#REF!="○", F553, "")</f>
        <v>#REF!</v>
      </c>
      <c r="AA553" s="46" t="e">
        <f>VLOOKUP('別紙様式2-3（個表） '!$G553,【参考】数式用!$P$4:$Q$54,2, FALSE)</f>
        <v>#N/A</v>
      </c>
      <c r="AB553" s="46" t="e">
        <f>VLOOKUP('別紙様式2-3（個表） '!$G553,【参考】数式用!$P$4:$W$54,8, FALSE)</f>
        <v>#N/A</v>
      </c>
      <c r="AC553" s="46" t="e">
        <f>VLOOKUP('別紙様式2-3（個表） '!$G553,【参考】数式用!$P$4:$AD$54,15, FALSE)</f>
        <v>#N/A</v>
      </c>
      <c r="AD553" s="46" t="str">
        <f t="shared" si="55"/>
        <v/>
      </c>
      <c r="AE553" s="46" t="str">
        <f t="shared" si="56"/>
        <v/>
      </c>
      <c r="AF553" s="46" t="str">
        <f t="shared" si="57"/>
        <v/>
      </c>
      <c r="AG553" s="46" t="str">
        <f>IF(G553="", "", VLOOKUP(G553,【参考】数式用!$A$4:$M$54,13,FALSE))</f>
        <v/>
      </c>
      <c r="AH553" s="46" t="str">
        <f t="shared" si="58"/>
        <v>―</v>
      </c>
    </row>
    <row r="554" spans="1:34" ht="45" customHeight="1">
      <c r="A554" s="113">
        <f t="shared" si="59"/>
        <v>540</v>
      </c>
      <c r="B554" s="114" t="str">
        <f>IF(基本情報入力シート!B589="","",基本情報入力シート!B589)</f>
        <v/>
      </c>
      <c r="C554" s="115" t="str">
        <f>IF(基本情報入力シート!L589="","",基本情報入力シート!L589)</f>
        <v/>
      </c>
      <c r="D554" s="115" t="str">
        <f>IF(基本情報入力シート!Q589="","",基本情報入力シート!Q589)</f>
        <v/>
      </c>
      <c r="E554" s="115" t="str">
        <f>IF(基本情報入力シート!V589="","",基本情報入力シート!V589)</f>
        <v/>
      </c>
      <c r="F554" s="115" t="str">
        <f>IF(基本情報入力シート!W589="","",基本情報入力シート!W589)</f>
        <v/>
      </c>
      <c r="G554" s="115" t="str">
        <f>IF(基本情報入力シート!Z589="","",基本情報入力シート!Z589)</f>
        <v/>
      </c>
      <c r="H554" s="211" t="str">
        <f>IF(基本情報入力シート!AD589="","",基本情報入力シート!AD589)</f>
        <v/>
      </c>
      <c r="I554" s="330" t="str">
        <f>IF(基本情報入力シート!AE589="","",基本情報入力シート!AE589)</f>
        <v/>
      </c>
      <c r="J554" s="427"/>
      <c r="K554" s="428"/>
      <c r="L554" s="428"/>
      <c r="M554" s="331" t="str">
        <f>IF(G554="", "", VLOOKUP(AF554,【参考】数式用!$AZ$3:$BA$6, 2, FALSE))</f>
        <v/>
      </c>
      <c r="N554" s="332" t="str">
        <f>IF(G554="","",VLOOKUP(G554,【参考】数式用!$A$4:$L$54,MATCH('別紙様式2-3（個表） '!M554,【参考】数式用!$J$3:$L$3,0)+9,FALSE))</f>
        <v/>
      </c>
      <c r="O554" s="430" t="s">
        <v>197</v>
      </c>
      <c r="P554" s="333" t="str">
        <f t="shared" si="60"/>
        <v>未入力あり</v>
      </c>
      <c r="Q554" s="253" t="str">
        <f>IFERROR(IF(P554="未入力あり","",ROUNDDOWN(ROUNDDOWN($H554*$I554,0)*VLOOKUP($G554,【参考】数式用!$A$4:$E$54,3, FALSE),0)),"")</f>
        <v/>
      </c>
      <c r="R554" s="253" t="str">
        <f>IF(AD554="×", 0,IF(P554="未入力あり","",ROUNDDOWN(ROUNDDOWN($H554*$I554,0)*VLOOKUP($G554,【参考】数式用!$A$4:$E$54,4,FALSE),0)))</f>
        <v/>
      </c>
      <c r="S554" s="334" t="str">
        <f>IF(AE554="×", 0,IF(P554="未入力あり","",ROUNDDOWN(ROUNDDOWN($H554*$I554,0)*VLOOKUP($G554,【参考】数式用!$A$4:$E$54,5, FALSE),0)))</f>
        <v/>
      </c>
      <c r="Z554" s="336" t="e">
        <f>IF(#REF!="○", F554, "")</f>
        <v>#REF!</v>
      </c>
      <c r="AA554" s="46" t="e">
        <f>VLOOKUP('別紙様式2-3（個表） '!$G554,【参考】数式用!$P$4:$Q$54,2, FALSE)</f>
        <v>#N/A</v>
      </c>
      <c r="AB554" s="46" t="e">
        <f>VLOOKUP('別紙様式2-3（個表） '!$G554,【参考】数式用!$P$4:$W$54,8, FALSE)</f>
        <v>#N/A</v>
      </c>
      <c r="AC554" s="46" t="e">
        <f>VLOOKUP('別紙様式2-3（個表） '!$G554,【参考】数式用!$P$4:$AD$54,15, FALSE)</f>
        <v>#N/A</v>
      </c>
      <c r="AD554" s="46" t="str">
        <f t="shared" si="55"/>
        <v/>
      </c>
      <c r="AE554" s="46" t="str">
        <f t="shared" si="56"/>
        <v/>
      </c>
      <c r="AF554" s="46" t="str">
        <f t="shared" si="57"/>
        <v/>
      </c>
      <c r="AG554" s="46" t="str">
        <f>IF(G554="", "", VLOOKUP(G554,【参考】数式用!$A$4:$M$54,13,FALSE))</f>
        <v/>
      </c>
      <c r="AH554" s="46" t="str">
        <f t="shared" si="58"/>
        <v>―</v>
      </c>
    </row>
    <row r="555" spans="1:34" ht="45" customHeight="1">
      <c r="A555" s="113">
        <f t="shared" si="59"/>
        <v>541</v>
      </c>
      <c r="B555" s="114" t="str">
        <f>IF(基本情報入力シート!B590="","",基本情報入力シート!B590)</f>
        <v/>
      </c>
      <c r="C555" s="115" t="str">
        <f>IF(基本情報入力シート!L590="","",基本情報入力シート!L590)</f>
        <v/>
      </c>
      <c r="D555" s="115" t="str">
        <f>IF(基本情報入力シート!Q590="","",基本情報入力シート!Q590)</f>
        <v/>
      </c>
      <c r="E555" s="115" t="str">
        <f>IF(基本情報入力シート!V590="","",基本情報入力シート!V590)</f>
        <v/>
      </c>
      <c r="F555" s="115" t="str">
        <f>IF(基本情報入力シート!W590="","",基本情報入力シート!W590)</f>
        <v/>
      </c>
      <c r="G555" s="115" t="str">
        <f>IF(基本情報入力シート!Z590="","",基本情報入力シート!Z590)</f>
        <v/>
      </c>
      <c r="H555" s="211" t="str">
        <f>IF(基本情報入力シート!AD590="","",基本情報入力シート!AD590)</f>
        <v/>
      </c>
      <c r="I555" s="330" t="str">
        <f>IF(基本情報入力シート!AE590="","",基本情報入力シート!AE590)</f>
        <v/>
      </c>
      <c r="J555" s="427"/>
      <c r="K555" s="428"/>
      <c r="L555" s="428"/>
      <c r="M555" s="331" t="str">
        <f>IF(G555="", "", VLOOKUP(AF555,【参考】数式用!$AZ$3:$BA$6, 2, FALSE))</f>
        <v/>
      </c>
      <c r="N555" s="332" t="str">
        <f>IF(G555="","",VLOOKUP(G555,【参考】数式用!$A$4:$L$54,MATCH('別紙様式2-3（個表） '!M555,【参考】数式用!$J$3:$L$3,0)+9,FALSE))</f>
        <v/>
      </c>
      <c r="O555" s="429" t="s">
        <v>197</v>
      </c>
      <c r="P555" s="333" t="str">
        <f t="shared" si="60"/>
        <v>未入力あり</v>
      </c>
      <c r="Q555" s="253" t="str">
        <f>IFERROR(IF(P555="未入力あり","",ROUNDDOWN(ROUNDDOWN($H555*$I555,0)*VLOOKUP($G555,【参考】数式用!$A$4:$E$54,3, FALSE),0)),"")</f>
        <v/>
      </c>
      <c r="R555" s="253" t="str">
        <f>IF(AD555="×", 0,IF(P555="未入力あり","",ROUNDDOWN(ROUNDDOWN($H555*$I555,0)*VLOOKUP($G555,【参考】数式用!$A$4:$E$54,4,FALSE),0)))</f>
        <v/>
      </c>
      <c r="S555" s="334" t="str">
        <f>IF(AE555="×", 0,IF(P555="未入力あり","",ROUNDDOWN(ROUNDDOWN($H555*$I555,0)*VLOOKUP($G555,【参考】数式用!$A$4:$E$54,5, FALSE),0)))</f>
        <v/>
      </c>
      <c r="Z555" s="336" t="e">
        <f>IF(#REF!="○", F555, "")</f>
        <v>#REF!</v>
      </c>
      <c r="AA555" s="46" t="e">
        <f>VLOOKUP('別紙様式2-3（個表） '!$G555,【参考】数式用!$P$4:$Q$54,2, FALSE)</f>
        <v>#N/A</v>
      </c>
      <c r="AB555" s="46" t="e">
        <f>VLOOKUP('別紙様式2-3（個表） '!$G555,【参考】数式用!$P$4:$W$54,8, FALSE)</f>
        <v>#N/A</v>
      </c>
      <c r="AC555" s="46" t="e">
        <f>VLOOKUP('別紙様式2-3（個表） '!$G555,【参考】数式用!$P$4:$AD$54,15, FALSE)</f>
        <v>#N/A</v>
      </c>
      <c r="AD555" s="46" t="str">
        <f t="shared" si="55"/>
        <v/>
      </c>
      <c r="AE555" s="46" t="str">
        <f t="shared" si="56"/>
        <v/>
      </c>
      <c r="AF555" s="46" t="str">
        <f t="shared" si="57"/>
        <v/>
      </c>
      <c r="AG555" s="46" t="str">
        <f>IF(G555="", "", VLOOKUP(G555,【参考】数式用!$A$4:$M$54,13,FALSE))</f>
        <v/>
      </c>
      <c r="AH555" s="46" t="str">
        <f t="shared" si="58"/>
        <v>―</v>
      </c>
    </row>
    <row r="556" spans="1:34" ht="45" customHeight="1">
      <c r="A556" s="113">
        <f t="shared" si="59"/>
        <v>542</v>
      </c>
      <c r="B556" s="114" t="str">
        <f>IF(基本情報入力シート!B591="","",基本情報入力シート!B591)</f>
        <v/>
      </c>
      <c r="C556" s="115" t="str">
        <f>IF(基本情報入力シート!L591="","",基本情報入力シート!L591)</f>
        <v/>
      </c>
      <c r="D556" s="115" t="str">
        <f>IF(基本情報入力シート!Q591="","",基本情報入力シート!Q591)</f>
        <v/>
      </c>
      <c r="E556" s="115" t="str">
        <f>IF(基本情報入力シート!V591="","",基本情報入力シート!V591)</f>
        <v/>
      </c>
      <c r="F556" s="115" t="str">
        <f>IF(基本情報入力シート!W591="","",基本情報入力シート!W591)</f>
        <v/>
      </c>
      <c r="G556" s="115" t="str">
        <f>IF(基本情報入力シート!Z591="","",基本情報入力シート!Z591)</f>
        <v/>
      </c>
      <c r="H556" s="211" t="str">
        <f>IF(基本情報入力シート!AD591="","",基本情報入力シート!AD591)</f>
        <v/>
      </c>
      <c r="I556" s="330" t="str">
        <f>IF(基本情報入力シート!AE591="","",基本情報入力シート!AE591)</f>
        <v/>
      </c>
      <c r="J556" s="427"/>
      <c r="K556" s="428"/>
      <c r="L556" s="428"/>
      <c r="M556" s="331" t="str">
        <f>IF(G556="", "", VLOOKUP(AF556,【参考】数式用!$AZ$3:$BA$6, 2, FALSE))</f>
        <v/>
      </c>
      <c r="N556" s="332" t="str">
        <f>IF(G556="","",VLOOKUP(G556,【参考】数式用!$A$4:$L$54,MATCH('別紙様式2-3（個表） '!M556,【参考】数式用!$J$3:$L$3,0)+9,FALSE))</f>
        <v/>
      </c>
      <c r="O556" s="430" t="s">
        <v>197</v>
      </c>
      <c r="P556" s="333" t="str">
        <f t="shared" si="60"/>
        <v>未入力あり</v>
      </c>
      <c r="Q556" s="253" t="str">
        <f>IFERROR(IF(P556="未入力あり","",ROUNDDOWN(ROUNDDOWN($H556*$I556,0)*VLOOKUP($G556,【参考】数式用!$A$4:$E$54,3, FALSE),0)),"")</f>
        <v/>
      </c>
      <c r="R556" s="253" t="str">
        <f>IF(AD556="×", 0,IF(P556="未入力あり","",ROUNDDOWN(ROUNDDOWN($H556*$I556,0)*VLOOKUP($G556,【参考】数式用!$A$4:$E$54,4,FALSE),0)))</f>
        <v/>
      </c>
      <c r="S556" s="334" t="str">
        <f>IF(AE556="×", 0,IF(P556="未入力あり","",ROUNDDOWN(ROUNDDOWN($H556*$I556,0)*VLOOKUP($G556,【参考】数式用!$A$4:$E$54,5, FALSE),0)))</f>
        <v/>
      </c>
      <c r="Z556" s="336" t="e">
        <f>IF(#REF!="○", F556, "")</f>
        <v>#REF!</v>
      </c>
      <c r="AA556" s="46" t="e">
        <f>VLOOKUP('別紙様式2-3（個表） '!$G556,【参考】数式用!$P$4:$Q$54,2, FALSE)</f>
        <v>#N/A</v>
      </c>
      <c r="AB556" s="46" t="e">
        <f>VLOOKUP('別紙様式2-3（個表） '!$G556,【参考】数式用!$P$4:$W$54,8, FALSE)</f>
        <v>#N/A</v>
      </c>
      <c r="AC556" s="46" t="e">
        <f>VLOOKUP('別紙様式2-3（個表） '!$G556,【参考】数式用!$P$4:$AD$54,15, FALSE)</f>
        <v>#N/A</v>
      </c>
      <c r="AD556" s="46" t="str">
        <f t="shared" si="55"/>
        <v/>
      </c>
      <c r="AE556" s="46" t="str">
        <f t="shared" si="56"/>
        <v/>
      </c>
      <c r="AF556" s="46" t="str">
        <f t="shared" si="57"/>
        <v/>
      </c>
      <c r="AG556" s="46" t="str">
        <f>IF(G556="", "", VLOOKUP(G556,【参考】数式用!$A$4:$M$54,13,FALSE))</f>
        <v/>
      </c>
      <c r="AH556" s="46" t="str">
        <f t="shared" si="58"/>
        <v>―</v>
      </c>
    </row>
    <row r="557" spans="1:34" ht="45" customHeight="1">
      <c r="A557" s="113">
        <f t="shared" si="59"/>
        <v>543</v>
      </c>
      <c r="B557" s="114" t="str">
        <f>IF(基本情報入力シート!B592="","",基本情報入力シート!B592)</f>
        <v/>
      </c>
      <c r="C557" s="115" t="str">
        <f>IF(基本情報入力シート!L592="","",基本情報入力シート!L592)</f>
        <v/>
      </c>
      <c r="D557" s="115" t="str">
        <f>IF(基本情報入力シート!Q592="","",基本情報入力シート!Q592)</f>
        <v/>
      </c>
      <c r="E557" s="115" t="str">
        <f>IF(基本情報入力シート!V592="","",基本情報入力シート!V592)</f>
        <v/>
      </c>
      <c r="F557" s="115" t="str">
        <f>IF(基本情報入力シート!W592="","",基本情報入力シート!W592)</f>
        <v/>
      </c>
      <c r="G557" s="115" t="str">
        <f>IF(基本情報入力シート!Z592="","",基本情報入力シート!Z592)</f>
        <v/>
      </c>
      <c r="H557" s="211" t="str">
        <f>IF(基本情報入力シート!AD592="","",基本情報入力シート!AD592)</f>
        <v/>
      </c>
      <c r="I557" s="330" t="str">
        <f>IF(基本情報入力シート!AE592="","",基本情報入力シート!AE592)</f>
        <v/>
      </c>
      <c r="J557" s="427"/>
      <c r="K557" s="428"/>
      <c r="L557" s="428"/>
      <c r="M557" s="331" t="str">
        <f>IF(G557="", "", VLOOKUP(AF557,【参考】数式用!$AZ$3:$BA$6, 2, FALSE))</f>
        <v/>
      </c>
      <c r="N557" s="332" t="str">
        <f>IF(G557="","",VLOOKUP(G557,【参考】数式用!$A$4:$L$54,MATCH('別紙様式2-3（個表） '!M557,【参考】数式用!$J$3:$L$3,0)+9,FALSE))</f>
        <v/>
      </c>
      <c r="O557" s="430" t="s">
        <v>197</v>
      </c>
      <c r="P557" s="333" t="str">
        <f t="shared" si="60"/>
        <v>未入力あり</v>
      </c>
      <c r="Q557" s="253" t="str">
        <f>IFERROR(IF(P557="未入力あり","",ROUNDDOWN(ROUNDDOWN($H557*$I557,0)*VLOOKUP($G557,【参考】数式用!$A$4:$E$54,3, FALSE),0)),"")</f>
        <v/>
      </c>
      <c r="R557" s="253" t="str">
        <f>IF(AD557="×", 0,IF(P557="未入力あり","",ROUNDDOWN(ROUNDDOWN($H557*$I557,0)*VLOOKUP($G557,【参考】数式用!$A$4:$E$54,4,FALSE),0)))</f>
        <v/>
      </c>
      <c r="S557" s="334" t="str">
        <f>IF(AE557="×", 0,IF(P557="未入力あり","",ROUNDDOWN(ROUNDDOWN($H557*$I557,0)*VLOOKUP($G557,【参考】数式用!$A$4:$E$54,5, FALSE),0)))</f>
        <v/>
      </c>
      <c r="Z557" s="336" t="e">
        <f>IF(#REF!="○", F557, "")</f>
        <v>#REF!</v>
      </c>
      <c r="AA557" s="46" t="e">
        <f>VLOOKUP('別紙様式2-3（個表） '!$G557,【参考】数式用!$P$4:$Q$54,2, FALSE)</f>
        <v>#N/A</v>
      </c>
      <c r="AB557" s="46" t="e">
        <f>VLOOKUP('別紙様式2-3（個表） '!$G557,【参考】数式用!$P$4:$W$54,8, FALSE)</f>
        <v>#N/A</v>
      </c>
      <c r="AC557" s="46" t="e">
        <f>VLOOKUP('別紙様式2-3（個表） '!$G557,【参考】数式用!$P$4:$AD$54,15, FALSE)</f>
        <v>#N/A</v>
      </c>
      <c r="AD557" s="46" t="str">
        <f t="shared" si="55"/>
        <v/>
      </c>
      <c r="AE557" s="46" t="str">
        <f t="shared" si="56"/>
        <v/>
      </c>
      <c r="AF557" s="46" t="str">
        <f t="shared" si="57"/>
        <v/>
      </c>
      <c r="AG557" s="46" t="str">
        <f>IF(G557="", "", VLOOKUP(G557,【参考】数式用!$A$4:$M$54,13,FALSE))</f>
        <v/>
      </c>
      <c r="AH557" s="46" t="str">
        <f t="shared" si="58"/>
        <v>―</v>
      </c>
    </row>
    <row r="558" spans="1:34" ht="45" customHeight="1">
      <c r="A558" s="113">
        <f t="shared" si="59"/>
        <v>544</v>
      </c>
      <c r="B558" s="114" t="str">
        <f>IF(基本情報入力シート!B593="","",基本情報入力シート!B593)</f>
        <v/>
      </c>
      <c r="C558" s="115" t="str">
        <f>IF(基本情報入力シート!L593="","",基本情報入力シート!L593)</f>
        <v/>
      </c>
      <c r="D558" s="115" t="str">
        <f>IF(基本情報入力シート!Q593="","",基本情報入力シート!Q593)</f>
        <v/>
      </c>
      <c r="E558" s="115" t="str">
        <f>IF(基本情報入力シート!V593="","",基本情報入力シート!V593)</f>
        <v/>
      </c>
      <c r="F558" s="115" t="str">
        <f>IF(基本情報入力シート!W593="","",基本情報入力シート!W593)</f>
        <v/>
      </c>
      <c r="G558" s="115" t="str">
        <f>IF(基本情報入力シート!Z593="","",基本情報入力シート!Z593)</f>
        <v/>
      </c>
      <c r="H558" s="211" t="str">
        <f>IF(基本情報入力シート!AD593="","",基本情報入力シート!AD593)</f>
        <v/>
      </c>
      <c r="I558" s="330" t="str">
        <f>IF(基本情報入力シート!AE593="","",基本情報入力シート!AE593)</f>
        <v/>
      </c>
      <c r="J558" s="427"/>
      <c r="K558" s="428"/>
      <c r="L558" s="428"/>
      <c r="M558" s="331" t="str">
        <f>IF(G558="", "", VLOOKUP(AF558,【参考】数式用!$AZ$3:$BA$6, 2, FALSE))</f>
        <v/>
      </c>
      <c r="N558" s="332" t="str">
        <f>IF(G558="","",VLOOKUP(G558,【参考】数式用!$A$4:$L$54,MATCH('別紙様式2-3（個表） '!M558,【参考】数式用!$J$3:$L$3,0)+9,FALSE))</f>
        <v/>
      </c>
      <c r="O558" s="429" t="s">
        <v>197</v>
      </c>
      <c r="P558" s="333" t="str">
        <f t="shared" si="60"/>
        <v>未入力あり</v>
      </c>
      <c r="Q558" s="253" t="str">
        <f>IFERROR(IF(P558="未入力あり","",ROUNDDOWN(ROUNDDOWN($H558*$I558,0)*VLOOKUP($G558,【参考】数式用!$A$4:$E$54,3, FALSE),0)),"")</f>
        <v/>
      </c>
      <c r="R558" s="253" t="str">
        <f>IF(AD558="×", 0,IF(P558="未入力あり","",ROUNDDOWN(ROUNDDOWN($H558*$I558,0)*VLOOKUP($G558,【参考】数式用!$A$4:$E$54,4,FALSE),0)))</f>
        <v/>
      </c>
      <c r="S558" s="334" t="str">
        <f>IF(AE558="×", 0,IF(P558="未入力あり","",ROUNDDOWN(ROUNDDOWN($H558*$I558,0)*VLOOKUP($G558,【参考】数式用!$A$4:$E$54,5, FALSE),0)))</f>
        <v/>
      </c>
      <c r="Z558" s="336" t="e">
        <f>IF(#REF!="○", F558, "")</f>
        <v>#REF!</v>
      </c>
      <c r="AA558" s="46" t="e">
        <f>VLOOKUP('別紙様式2-3（個表） '!$G558,【参考】数式用!$P$4:$Q$54,2, FALSE)</f>
        <v>#N/A</v>
      </c>
      <c r="AB558" s="46" t="e">
        <f>VLOOKUP('別紙様式2-3（個表） '!$G558,【参考】数式用!$P$4:$W$54,8, FALSE)</f>
        <v>#N/A</v>
      </c>
      <c r="AC558" s="46" t="e">
        <f>VLOOKUP('別紙様式2-3（個表） '!$G558,【参考】数式用!$P$4:$AD$54,15, FALSE)</f>
        <v>#N/A</v>
      </c>
      <c r="AD558" s="46" t="str">
        <f t="shared" si="55"/>
        <v/>
      </c>
      <c r="AE558" s="46" t="str">
        <f t="shared" si="56"/>
        <v/>
      </c>
      <c r="AF558" s="46" t="str">
        <f t="shared" si="57"/>
        <v/>
      </c>
      <c r="AG558" s="46" t="str">
        <f>IF(G558="", "", VLOOKUP(G558,【参考】数式用!$A$4:$M$54,13,FALSE))</f>
        <v/>
      </c>
      <c r="AH558" s="46" t="str">
        <f t="shared" si="58"/>
        <v>―</v>
      </c>
    </row>
    <row r="559" spans="1:34" ht="45" customHeight="1">
      <c r="A559" s="113">
        <f t="shared" si="59"/>
        <v>545</v>
      </c>
      <c r="B559" s="114" t="str">
        <f>IF(基本情報入力シート!B594="","",基本情報入力シート!B594)</f>
        <v/>
      </c>
      <c r="C559" s="115" t="str">
        <f>IF(基本情報入力シート!L594="","",基本情報入力シート!L594)</f>
        <v/>
      </c>
      <c r="D559" s="115" t="str">
        <f>IF(基本情報入力シート!Q594="","",基本情報入力シート!Q594)</f>
        <v/>
      </c>
      <c r="E559" s="115" t="str">
        <f>IF(基本情報入力シート!V594="","",基本情報入力シート!V594)</f>
        <v/>
      </c>
      <c r="F559" s="115" t="str">
        <f>IF(基本情報入力シート!W594="","",基本情報入力シート!W594)</f>
        <v/>
      </c>
      <c r="G559" s="115" t="str">
        <f>IF(基本情報入力シート!Z594="","",基本情報入力シート!Z594)</f>
        <v/>
      </c>
      <c r="H559" s="211" t="str">
        <f>IF(基本情報入力シート!AD594="","",基本情報入力シート!AD594)</f>
        <v/>
      </c>
      <c r="I559" s="330" t="str">
        <f>IF(基本情報入力シート!AE594="","",基本情報入力シート!AE594)</f>
        <v/>
      </c>
      <c r="J559" s="427"/>
      <c r="K559" s="428"/>
      <c r="L559" s="428"/>
      <c r="M559" s="331" t="str">
        <f>IF(G559="", "", VLOOKUP(AF559,【参考】数式用!$AZ$3:$BA$6, 2, FALSE))</f>
        <v/>
      </c>
      <c r="N559" s="332" t="str">
        <f>IF(G559="","",VLOOKUP(G559,【参考】数式用!$A$4:$L$54,MATCH('別紙様式2-3（個表） '!M559,【参考】数式用!$J$3:$L$3,0)+9,FALSE))</f>
        <v/>
      </c>
      <c r="O559" s="430" t="s">
        <v>197</v>
      </c>
      <c r="P559" s="333" t="str">
        <f t="shared" si="60"/>
        <v>未入力あり</v>
      </c>
      <c r="Q559" s="253" t="str">
        <f>IFERROR(IF(P559="未入力あり","",ROUNDDOWN(ROUNDDOWN($H559*$I559,0)*VLOOKUP($G559,【参考】数式用!$A$4:$E$54,3, FALSE),0)),"")</f>
        <v/>
      </c>
      <c r="R559" s="253" t="str">
        <f>IF(AD559="×", 0,IF(P559="未入力あり","",ROUNDDOWN(ROUNDDOWN($H559*$I559,0)*VLOOKUP($G559,【参考】数式用!$A$4:$E$54,4,FALSE),0)))</f>
        <v/>
      </c>
      <c r="S559" s="334" t="str">
        <f>IF(AE559="×", 0,IF(P559="未入力あり","",ROUNDDOWN(ROUNDDOWN($H559*$I559,0)*VLOOKUP($G559,【参考】数式用!$A$4:$E$54,5, FALSE),0)))</f>
        <v/>
      </c>
      <c r="Z559" s="336" t="e">
        <f>IF(#REF!="○", F559, "")</f>
        <v>#REF!</v>
      </c>
      <c r="AA559" s="46" t="e">
        <f>VLOOKUP('別紙様式2-3（個表） '!$G559,【参考】数式用!$P$4:$Q$54,2, FALSE)</f>
        <v>#N/A</v>
      </c>
      <c r="AB559" s="46" t="e">
        <f>VLOOKUP('別紙様式2-3（個表） '!$G559,【参考】数式用!$P$4:$W$54,8, FALSE)</f>
        <v>#N/A</v>
      </c>
      <c r="AC559" s="46" t="e">
        <f>VLOOKUP('別紙様式2-3（個表） '!$G559,【参考】数式用!$P$4:$AD$54,15, FALSE)</f>
        <v>#N/A</v>
      </c>
      <c r="AD559" s="46" t="str">
        <f t="shared" si="55"/>
        <v/>
      </c>
      <c r="AE559" s="46" t="str">
        <f t="shared" si="56"/>
        <v/>
      </c>
      <c r="AF559" s="46" t="str">
        <f t="shared" si="57"/>
        <v/>
      </c>
      <c r="AG559" s="46" t="str">
        <f>IF(G559="", "", VLOOKUP(G559,【参考】数式用!$A$4:$M$54,13,FALSE))</f>
        <v/>
      </c>
      <c r="AH559" s="46" t="str">
        <f t="shared" si="58"/>
        <v>―</v>
      </c>
    </row>
    <row r="560" spans="1:34" ht="45" customHeight="1">
      <c r="A560" s="113">
        <f t="shared" si="59"/>
        <v>546</v>
      </c>
      <c r="B560" s="114" t="str">
        <f>IF(基本情報入力シート!B595="","",基本情報入力シート!B595)</f>
        <v/>
      </c>
      <c r="C560" s="115" t="str">
        <f>IF(基本情報入力シート!L595="","",基本情報入力シート!L595)</f>
        <v/>
      </c>
      <c r="D560" s="115" t="str">
        <f>IF(基本情報入力シート!Q595="","",基本情報入力シート!Q595)</f>
        <v/>
      </c>
      <c r="E560" s="115" t="str">
        <f>IF(基本情報入力シート!V595="","",基本情報入力シート!V595)</f>
        <v/>
      </c>
      <c r="F560" s="115" t="str">
        <f>IF(基本情報入力シート!W595="","",基本情報入力シート!W595)</f>
        <v/>
      </c>
      <c r="G560" s="115" t="str">
        <f>IF(基本情報入力シート!Z595="","",基本情報入力シート!Z595)</f>
        <v/>
      </c>
      <c r="H560" s="211" t="str">
        <f>IF(基本情報入力シート!AD595="","",基本情報入力シート!AD595)</f>
        <v/>
      </c>
      <c r="I560" s="330" t="str">
        <f>IF(基本情報入力シート!AE595="","",基本情報入力シート!AE595)</f>
        <v/>
      </c>
      <c r="J560" s="427"/>
      <c r="K560" s="428"/>
      <c r="L560" s="428"/>
      <c r="M560" s="331" t="str">
        <f>IF(G560="", "", VLOOKUP(AF560,【参考】数式用!$AZ$3:$BA$6, 2, FALSE))</f>
        <v/>
      </c>
      <c r="N560" s="332" t="str">
        <f>IF(G560="","",VLOOKUP(G560,【参考】数式用!$A$4:$L$54,MATCH('別紙様式2-3（個表） '!M560,【参考】数式用!$J$3:$L$3,0)+9,FALSE))</f>
        <v/>
      </c>
      <c r="O560" s="430" t="s">
        <v>197</v>
      </c>
      <c r="P560" s="333" t="str">
        <f t="shared" si="60"/>
        <v>未入力あり</v>
      </c>
      <c r="Q560" s="253" t="str">
        <f>IFERROR(IF(P560="未入力あり","",ROUNDDOWN(ROUNDDOWN($H560*$I560,0)*VLOOKUP($G560,【参考】数式用!$A$4:$E$54,3, FALSE),0)),"")</f>
        <v/>
      </c>
      <c r="R560" s="253" t="str">
        <f>IF(AD560="×", 0,IF(P560="未入力あり","",ROUNDDOWN(ROUNDDOWN($H560*$I560,0)*VLOOKUP($G560,【参考】数式用!$A$4:$E$54,4,FALSE),0)))</f>
        <v/>
      </c>
      <c r="S560" s="334" t="str">
        <f>IF(AE560="×", 0,IF(P560="未入力あり","",ROUNDDOWN(ROUNDDOWN($H560*$I560,0)*VLOOKUP($G560,【参考】数式用!$A$4:$E$54,5, FALSE),0)))</f>
        <v/>
      </c>
      <c r="Z560" s="336" t="e">
        <f>IF(#REF!="○", F560, "")</f>
        <v>#REF!</v>
      </c>
      <c r="AA560" s="46" t="e">
        <f>VLOOKUP('別紙様式2-3（個表） '!$G560,【参考】数式用!$P$4:$Q$54,2, FALSE)</f>
        <v>#N/A</v>
      </c>
      <c r="AB560" s="46" t="e">
        <f>VLOOKUP('別紙様式2-3（個表） '!$G560,【参考】数式用!$P$4:$W$54,8, FALSE)</f>
        <v>#N/A</v>
      </c>
      <c r="AC560" s="46" t="e">
        <f>VLOOKUP('別紙様式2-3（個表） '!$G560,【参考】数式用!$P$4:$AD$54,15, FALSE)</f>
        <v>#N/A</v>
      </c>
      <c r="AD560" s="46" t="str">
        <f t="shared" si="55"/>
        <v/>
      </c>
      <c r="AE560" s="46" t="str">
        <f t="shared" si="56"/>
        <v/>
      </c>
      <c r="AF560" s="46" t="str">
        <f t="shared" si="57"/>
        <v/>
      </c>
      <c r="AG560" s="46" t="str">
        <f>IF(G560="", "", VLOOKUP(G560,【参考】数式用!$A$4:$M$54,13,FALSE))</f>
        <v/>
      </c>
      <c r="AH560" s="46" t="str">
        <f t="shared" si="58"/>
        <v>―</v>
      </c>
    </row>
    <row r="561" spans="1:34" ht="45" customHeight="1">
      <c r="A561" s="113">
        <f t="shared" si="59"/>
        <v>547</v>
      </c>
      <c r="B561" s="114" t="str">
        <f>IF(基本情報入力シート!B596="","",基本情報入力シート!B596)</f>
        <v/>
      </c>
      <c r="C561" s="115" t="str">
        <f>IF(基本情報入力シート!L596="","",基本情報入力シート!L596)</f>
        <v/>
      </c>
      <c r="D561" s="115" t="str">
        <f>IF(基本情報入力シート!Q596="","",基本情報入力シート!Q596)</f>
        <v/>
      </c>
      <c r="E561" s="115" t="str">
        <f>IF(基本情報入力シート!V596="","",基本情報入力シート!V596)</f>
        <v/>
      </c>
      <c r="F561" s="115" t="str">
        <f>IF(基本情報入力シート!W596="","",基本情報入力シート!W596)</f>
        <v/>
      </c>
      <c r="G561" s="115" t="str">
        <f>IF(基本情報入力シート!Z596="","",基本情報入力シート!Z596)</f>
        <v/>
      </c>
      <c r="H561" s="211" t="str">
        <f>IF(基本情報入力シート!AD596="","",基本情報入力シート!AD596)</f>
        <v/>
      </c>
      <c r="I561" s="330" t="str">
        <f>IF(基本情報入力シート!AE596="","",基本情報入力シート!AE596)</f>
        <v/>
      </c>
      <c r="J561" s="427"/>
      <c r="K561" s="428"/>
      <c r="L561" s="426"/>
      <c r="M561" s="331" t="str">
        <f>IF(G561="", "", VLOOKUP(AF561,【参考】数式用!$AZ$3:$BA$6, 2, FALSE))</f>
        <v/>
      </c>
      <c r="N561" s="332" t="str">
        <f>IF(G561="","",VLOOKUP(G561,【参考】数式用!$A$4:$L$54,MATCH('別紙様式2-3（個表） '!M561,【参考】数式用!$J$3:$L$3,0)+9,FALSE))</f>
        <v/>
      </c>
      <c r="O561" s="429" t="s">
        <v>197</v>
      </c>
      <c r="P561" s="333" t="str">
        <f t="shared" si="60"/>
        <v>未入力あり</v>
      </c>
      <c r="Q561" s="253" t="str">
        <f>IFERROR(IF(P561="未入力あり","",ROUNDDOWN(ROUNDDOWN($H561*$I561,0)*VLOOKUP($G561,【参考】数式用!$A$4:$E$54,3, FALSE),0)),"")</f>
        <v/>
      </c>
      <c r="R561" s="253" t="str">
        <f>IF(AD561="×", 0,IF(P561="未入力あり","",ROUNDDOWN(ROUNDDOWN($H561*$I561,0)*VLOOKUP($G561,【参考】数式用!$A$4:$E$54,4,FALSE),0)))</f>
        <v/>
      </c>
      <c r="S561" s="334" t="str">
        <f>IF(AE561="×", 0,IF(P561="未入力あり","",ROUNDDOWN(ROUNDDOWN($H561*$I561,0)*VLOOKUP($G561,【参考】数式用!$A$4:$E$54,5, FALSE),0)))</f>
        <v/>
      </c>
      <c r="Z561" s="336" t="e">
        <f>IF(#REF!="○", F561, "")</f>
        <v>#REF!</v>
      </c>
      <c r="AA561" s="46" t="e">
        <f>VLOOKUP('別紙様式2-3（個表） '!$G561,【参考】数式用!$P$4:$Q$54,2, FALSE)</f>
        <v>#N/A</v>
      </c>
      <c r="AB561" s="46" t="e">
        <f>VLOOKUP('別紙様式2-3（個表） '!$G561,【参考】数式用!$P$4:$W$54,8, FALSE)</f>
        <v>#N/A</v>
      </c>
      <c r="AC561" s="46" t="e">
        <f>VLOOKUP('別紙様式2-3（個表） '!$G561,【参考】数式用!$P$4:$AD$54,15, FALSE)</f>
        <v>#N/A</v>
      </c>
      <c r="AD561" s="46" t="str">
        <f t="shared" si="55"/>
        <v/>
      </c>
      <c r="AE561" s="46" t="str">
        <f t="shared" si="56"/>
        <v/>
      </c>
      <c r="AF561" s="46" t="str">
        <f t="shared" si="57"/>
        <v/>
      </c>
      <c r="AG561" s="46" t="str">
        <f>IF(G561="", "", VLOOKUP(G561,【参考】数式用!$A$4:$M$54,13,FALSE))</f>
        <v/>
      </c>
      <c r="AH561" s="46" t="str">
        <f t="shared" si="58"/>
        <v>―</v>
      </c>
    </row>
    <row r="562" spans="1:34" ht="45" customHeight="1">
      <c r="A562" s="113">
        <f t="shared" si="59"/>
        <v>548</v>
      </c>
      <c r="B562" s="114" t="str">
        <f>IF(基本情報入力シート!B597="","",基本情報入力シート!B597)</f>
        <v/>
      </c>
      <c r="C562" s="115" t="str">
        <f>IF(基本情報入力シート!L597="","",基本情報入力シート!L597)</f>
        <v/>
      </c>
      <c r="D562" s="115" t="str">
        <f>IF(基本情報入力シート!Q597="","",基本情報入力シート!Q597)</f>
        <v/>
      </c>
      <c r="E562" s="115" t="str">
        <f>IF(基本情報入力シート!V597="","",基本情報入力シート!V597)</f>
        <v/>
      </c>
      <c r="F562" s="115" t="str">
        <f>IF(基本情報入力シート!W597="","",基本情報入力シート!W597)</f>
        <v/>
      </c>
      <c r="G562" s="115" t="str">
        <f>IF(基本情報入力シート!Z597="","",基本情報入力シート!Z597)</f>
        <v/>
      </c>
      <c r="H562" s="211" t="str">
        <f>IF(基本情報入力シート!AD597="","",基本情報入力シート!AD597)</f>
        <v/>
      </c>
      <c r="I562" s="330" t="str">
        <f>IF(基本情報入力シート!AE597="","",基本情報入力シート!AE597)</f>
        <v/>
      </c>
      <c r="J562" s="427"/>
      <c r="K562" s="428"/>
      <c r="L562" s="426"/>
      <c r="M562" s="331" t="str">
        <f>IF(G562="", "", VLOOKUP(AF562,【参考】数式用!$AZ$3:$BA$6, 2, FALSE))</f>
        <v/>
      </c>
      <c r="N562" s="332" t="str">
        <f>IF(G562="","",VLOOKUP(G562,【参考】数式用!$A$4:$L$54,MATCH('別紙様式2-3（個表） '!M562,【参考】数式用!$J$3:$L$3,0)+9,FALSE))</f>
        <v/>
      </c>
      <c r="O562" s="430" t="s">
        <v>197</v>
      </c>
      <c r="P562" s="333" t="str">
        <f t="shared" si="60"/>
        <v>未入力あり</v>
      </c>
      <c r="Q562" s="253" t="str">
        <f>IFERROR(IF(P562="未入力あり","",ROUNDDOWN(ROUNDDOWN($H562*$I562,0)*VLOOKUP($G562,【参考】数式用!$A$4:$E$54,3, FALSE),0)),"")</f>
        <v/>
      </c>
      <c r="R562" s="253" t="str">
        <f>IF(AD562="×", 0,IF(P562="未入力あり","",ROUNDDOWN(ROUNDDOWN($H562*$I562,0)*VLOOKUP($G562,【参考】数式用!$A$4:$E$54,4,FALSE),0)))</f>
        <v/>
      </c>
      <c r="S562" s="334" t="str">
        <f>IF(AE562="×", 0,IF(P562="未入力あり","",ROUNDDOWN(ROUNDDOWN($H562*$I562,0)*VLOOKUP($G562,【参考】数式用!$A$4:$E$54,5, FALSE),0)))</f>
        <v/>
      </c>
      <c r="Z562" s="336" t="e">
        <f>IF(#REF!="○", F562, "")</f>
        <v>#REF!</v>
      </c>
      <c r="AA562" s="46" t="e">
        <f>VLOOKUP('別紙様式2-3（個表） '!$G562,【参考】数式用!$P$4:$Q$54,2, FALSE)</f>
        <v>#N/A</v>
      </c>
      <c r="AB562" s="46" t="e">
        <f>VLOOKUP('別紙様式2-3（個表） '!$G562,【参考】数式用!$P$4:$W$54,8, FALSE)</f>
        <v>#N/A</v>
      </c>
      <c r="AC562" s="46" t="e">
        <f>VLOOKUP('別紙様式2-3（個表） '!$G562,【参考】数式用!$P$4:$AD$54,15, FALSE)</f>
        <v>#N/A</v>
      </c>
      <c r="AD562" s="46" t="str">
        <f t="shared" si="55"/>
        <v/>
      </c>
      <c r="AE562" s="46" t="str">
        <f t="shared" si="56"/>
        <v/>
      </c>
      <c r="AF562" s="46" t="str">
        <f t="shared" si="57"/>
        <v/>
      </c>
      <c r="AG562" s="46" t="str">
        <f>IF(G562="", "", VLOOKUP(G562,【参考】数式用!$A$4:$M$54,13,FALSE))</f>
        <v/>
      </c>
      <c r="AH562" s="46" t="str">
        <f t="shared" si="58"/>
        <v>―</v>
      </c>
    </row>
    <row r="563" spans="1:34" ht="45" customHeight="1">
      <c r="A563" s="113">
        <f t="shared" si="59"/>
        <v>549</v>
      </c>
      <c r="B563" s="114" t="str">
        <f>IF(基本情報入力シート!B598="","",基本情報入力シート!B598)</f>
        <v/>
      </c>
      <c r="C563" s="115" t="str">
        <f>IF(基本情報入力シート!L598="","",基本情報入力シート!L598)</f>
        <v/>
      </c>
      <c r="D563" s="115" t="str">
        <f>IF(基本情報入力シート!Q598="","",基本情報入力シート!Q598)</f>
        <v/>
      </c>
      <c r="E563" s="115" t="str">
        <f>IF(基本情報入力シート!V598="","",基本情報入力シート!V598)</f>
        <v/>
      </c>
      <c r="F563" s="115" t="str">
        <f>IF(基本情報入力シート!W598="","",基本情報入力シート!W598)</f>
        <v/>
      </c>
      <c r="G563" s="115" t="str">
        <f>IF(基本情報入力シート!Z598="","",基本情報入力シート!Z598)</f>
        <v/>
      </c>
      <c r="H563" s="211" t="str">
        <f>IF(基本情報入力シート!AD598="","",基本情報入力シート!AD598)</f>
        <v/>
      </c>
      <c r="I563" s="330" t="str">
        <f>IF(基本情報入力シート!AE598="","",基本情報入力シート!AE598)</f>
        <v/>
      </c>
      <c r="J563" s="427"/>
      <c r="K563" s="428"/>
      <c r="L563" s="426"/>
      <c r="M563" s="331" t="str">
        <f>IF(G563="", "", VLOOKUP(AF563,【参考】数式用!$AZ$3:$BA$6, 2, FALSE))</f>
        <v/>
      </c>
      <c r="N563" s="332" t="str">
        <f>IF(G563="","",VLOOKUP(G563,【参考】数式用!$A$4:$L$54,MATCH('別紙様式2-3（個表） '!M563,【参考】数式用!$J$3:$L$3,0)+9,FALSE))</f>
        <v/>
      </c>
      <c r="O563" s="429" t="s">
        <v>197</v>
      </c>
      <c r="P563" s="333" t="str">
        <f t="shared" si="60"/>
        <v>未入力あり</v>
      </c>
      <c r="Q563" s="253" t="str">
        <f>IFERROR(IF(P563="未入力あり","",ROUNDDOWN(ROUNDDOWN($H563*$I563,0)*VLOOKUP($G563,【参考】数式用!$A$4:$E$54,3, FALSE),0)),"")</f>
        <v/>
      </c>
      <c r="R563" s="253" t="str">
        <f>IF(AD563="×", 0,IF(P563="未入力あり","",ROUNDDOWN(ROUNDDOWN($H563*$I563,0)*VLOOKUP($G563,【参考】数式用!$A$4:$E$54,4,FALSE),0)))</f>
        <v/>
      </c>
      <c r="S563" s="334" t="str">
        <f>IF(AE563="×", 0,IF(P563="未入力あり","",ROUNDDOWN(ROUNDDOWN($H563*$I563,0)*VLOOKUP($G563,【参考】数式用!$A$4:$E$54,5, FALSE),0)))</f>
        <v/>
      </c>
      <c r="Z563" s="336" t="e">
        <f>IF(#REF!="○", F563, "")</f>
        <v>#REF!</v>
      </c>
      <c r="AA563" s="46" t="e">
        <f>VLOOKUP('別紙様式2-3（個表） '!$G563,【参考】数式用!$P$4:$Q$54,2, FALSE)</f>
        <v>#N/A</v>
      </c>
      <c r="AB563" s="46" t="e">
        <f>VLOOKUP('別紙様式2-3（個表） '!$G563,【参考】数式用!$P$4:$W$54,8, FALSE)</f>
        <v>#N/A</v>
      </c>
      <c r="AC563" s="46" t="e">
        <f>VLOOKUP('別紙様式2-3（個表） '!$G563,【参考】数式用!$P$4:$AD$54,15, FALSE)</f>
        <v>#N/A</v>
      </c>
      <c r="AD563" s="46" t="str">
        <f t="shared" ref="AD563:AD626" si="61">IF(K563="", "", IF(OR(K563="要件を満たさない",K563="―"), "×","○"))</f>
        <v/>
      </c>
      <c r="AE563" s="46" t="str">
        <f t="shared" ref="AE563:AE626" si="62">IF(L563="", "", IF(OR(L563="要件を満たさない",L563="―"), "×","○"))</f>
        <v/>
      </c>
      <c r="AF563" s="46" t="str">
        <f t="shared" ref="AF563:AF626" si="63">IF(G563="","", "○"&amp;AD563&amp;AE563)</f>
        <v/>
      </c>
      <c r="AG563" s="46" t="str">
        <f>IF(G563="", "", VLOOKUP(G563,【参考】数式用!$A$4:$M$54,13,FALSE))</f>
        <v/>
      </c>
      <c r="AH563" s="46" t="str">
        <f t="shared" ref="AH563:AH626" si="64">IF(AND(AD563="×",L563="②の要件を満たしている"),"×","―")</f>
        <v>―</v>
      </c>
    </row>
    <row r="564" spans="1:34" ht="45" customHeight="1">
      <c r="A564" s="113">
        <f t="shared" si="59"/>
        <v>550</v>
      </c>
      <c r="B564" s="114" t="str">
        <f>IF(基本情報入力シート!B599="","",基本情報入力シート!B599)</f>
        <v/>
      </c>
      <c r="C564" s="115" t="str">
        <f>IF(基本情報入力シート!L599="","",基本情報入力シート!L599)</f>
        <v/>
      </c>
      <c r="D564" s="115" t="str">
        <f>IF(基本情報入力シート!Q599="","",基本情報入力シート!Q599)</f>
        <v/>
      </c>
      <c r="E564" s="115" t="str">
        <f>IF(基本情報入力シート!V599="","",基本情報入力シート!V599)</f>
        <v/>
      </c>
      <c r="F564" s="115" t="str">
        <f>IF(基本情報入力シート!W599="","",基本情報入力シート!W599)</f>
        <v/>
      </c>
      <c r="G564" s="115" t="str">
        <f>IF(基本情報入力シート!Z599="","",基本情報入力シート!Z599)</f>
        <v/>
      </c>
      <c r="H564" s="211" t="str">
        <f>IF(基本情報入力シート!AD599="","",基本情報入力シート!AD599)</f>
        <v/>
      </c>
      <c r="I564" s="330" t="str">
        <f>IF(基本情報入力シート!AE599="","",基本情報入力シート!AE599)</f>
        <v/>
      </c>
      <c r="J564" s="427"/>
      <c r="K564" s="428"/>
      <c r="L564" s="426"/>
      <c r="M564" s="331" t="str">
        <f>IF(G564="", "", VLOOKUP(AF564,【参考】数式用!$AZ$3:$BA$6, 2, FALSE))</f>
        <v/>
      </c>
      <c r="N564" s="332" t="str">
        <f>IF(G564="","",VLOOKUP(G564,【参考】数式用!$A$4:$L$54,MATCH('別紙様式2-3（個表） '!M564,【参考】数式用!$J$3:$L$3,0)+9,FALSE))</f>
        <v/>
      </c>
      <c r="O564" s="430" t="s">
        <v>197</v>
      </c>
      <c r="P564" s="333" t="str">
        <f t="shared" si="60"/>
        <v>未入力あり</v>
      </c>
      <c r="Q564" s="253" t="str">
        <f>IFERROR(IF(P564="未入力あり","",ROUNDDOWN(ROUNDDOWN($H564*$I564,0)*VLOOKUP($G564,【参考】数式用!$A$4:$E$54,3, FALSE),0)),"")</f>
        <v/>
      </c>
      <c r="R564" s="253" t="str">
        <f>IF(AD564="×", 0,IF(P564="未入力あり","",ROUNDDOWN(ROUNDDOWN($H564*$I564,0)*VLOOKUP($G564,【参考】数式用!$A$4:$E$54,4,FALSE),0)))</f>
        <v/>
      </c>
      <c r="S564" s="334" t="str">
        <f>IF(AE564="×", 0,IF(P564="未入力あり","",ROUNDDOWN(ROUNDDOWN($H564*$I564,0)*VLOOKUP($G564,【参考】数式用!$A$4:$E$54,5, FALSE),0)))</f>
        <v/>
      </c>
      <c r="Z564" s="336" t="e">
        <f>IF(#REF!="○", F564, "")</f>
        <v>#REF!</v>
      </c>
      <c r="AA564" s="46" t="e">
        <f>VLOOKUP('別紙様式2-3（個表） '!$G564,【参考】数式用!$P$4:$Q$54,2, FALSE)</f>
        <v>#N/A</v>
      </c>
      <c r="AB564" s="46" t="e">
        <f>VLOOKUP('別紙様式2-3（個表） '!$G564,【参考】数式用!$P$4:$W$54,8, FALSE)</f>
        <v>#N/A</v>
      </c>
      <c r="AC564" s="46" t="e">
        <f>VLOOKUP('別紙様式2-3（個表） '!$G564,【参考】数式用!$P$4:$AD$54,15, FALSE)</f>
        <v>#N/A</v>
      </c>
      <c r="AD564" s="46" t="str">
        <f t="shared" si="61"/>
        <v/>
      </c>
      <c r="AE564" s="46" t="str">
        <f t="shared" si="62"/>
        <v/>
      </c>
      <c r="AF564" s="46" t="str">
        <f t="shared" si="63"/>
        <v/>
      </c>
      <c r="AG564" s="46" t="str">
        <f>IF(G564="", "", VLOOKUP(G564,【参考】数式用!$A$4:$M$54,13,FALSE))</f>
        <v/>
      </c>
      <c r="AH564" s="46" t="str">
        <f t="shared" si="64"/>
        <v>―</v>
      </c>
    </row>
    <row r="565" spans="1:34" ht="45" customHeight="1">
      <c r="A565" s="113">
        <f t="shared" si="59"/>
        <v>551</v>
      </c>
      <c r="B565" s="114" t="str">
        <f>IF(基本情報入力シート!B600="","",基本情報入力シート!B600)</f>
        <v/>
      </c>
      <c r="C565" s="115" t="str">
        <f>IF(基本情報入力シート!L600="","",基本情報入力シート!L600)</f>
        <v/>
      </c>
      <c r="D565" s="115" t="str">
        <f>IF(基本情報入力シート!Q600="","",基本情報入力シート!Q600)</f>
        <v/>
      </c>
      <c r="E565" s="115" t="str">
        <f>IF(基本情報入力シート!V600="","",基本情報入力シート!V600)</f>
        <v/>
      </c>
      <c r="F565" s="115" t="str">
        <f>IF(基本情報入力シート!W600="","",基本情報入力シート!W600)</f>
        <v/>
      </c>
      <c r="G565" s="115" t="str">
        <f>IF(基本情報入力シート!Z600="","",基本情報入力シート!Z600)</f>
        <v/>
      </c>
      <c r="H565" s="211" t="str">
        <f>IF(基本情報入力シート!AD600="","",基本情報入力シート!AD600)</f>
        <v/>
      </c>
      <c r="I565" s="330" t="str">
        <f>IF(基本情報入力シート!AE600="","",基本情報入力シート!AE600)</f>
        <v/>
      </c>
      <c r="J565" s="427"/>
      <c r="K565" s="428"/>
      <c r="L565" s="426"/>
      <c r="M565" s="331" t="str">
        <f>IF(G565="", "", VLOOKUP(AF565,【参考】数式用!$AZ$3:$BA$6, 2, FALSE))</f>
        <v/>
      </c>
      <c r="N565" s="332" t="str">
        <f>IF(G565="","",VLOOKUP(G565,【参考】数式用!$A$4:$L$54,MATCH('別紙様式2-3（個表） '!M565,【参考】数式用!$J$3:$L$3,0)+9,FALSE))</f>
        <v/>
      </c>
      <c r="O565" s="430" t="s">
        <v>197</v>
      </c>
      <c r="P565" s="333" t="str">
        <f t="shared" si="60"/>
        <v>未入力あり</v>
      </c>
      <c r="Q565" s="253" t="str">
        <f>IFERROR(IF(P565="未入力あり","",ROUNDDOWN(ROUNDDOWN($H565*$I565,0)*VLOOKUP($G565,【参考】数式用!$A$4:$E$54,3, FALSE),0)),"")</f>
        <v/>
      </c>
      <c r="R565" s="253" t="str">
        <f>IF(AD565="×", 0,IF(P565="未入力あり","",ROUNDDOWN(ROUNDDOWN($H565*$I565,0)*VLOOKUP($G565,【参考】数式用!$A$4:$E$54,4,FALSE),0)))</f>
        <v/>
      </c>
      <c r="S565" s="334" t="str">
        <f>IF(AE565="×", 0,IF(P565="未入力あり","",ROUNDDOWN(ROUNDDOWN($H565*$I565,0)*VLOOKUP($G565,【参考】数式用!$A$4:$E$54,5, FALSE),0)))</f>
        <v/>
      </c>
      <c r="Z565" s="336" t="e">
        <f>IF(#REF!="○", F565, "")</f>
        <v>#REF!</v>
      </c>
      <c r="AA565" s="46" t="e">
        <f>VLOOKUP('別紙様式2-3（個表） '!$G565,【参考】数式用!$P$4:$Q$54,2, FALSE)</f>
        <v>#N/A</v>
      </c>
      <c r="AB565" s="46" t="e">
        <f>VLOOKUP('別紙様式2-3（個表） '!$G565,【参考】数式用!$P$4:$W$54,8, FALSE)</f>
        <v>#N/A</v>
      </c>
      <c r="AC565" s="46" t="e">
        <f>VLOOKUP('別紙様式2-3（個表） '!$G565,【参考】数式用!$P$4:$AD$54,15, FALSE)</f>
        <v>#N/A</v>
      </c>
      <c r="AD565" s="46" t="str">
        <f t="shared" si="61"/>
        <v/>
      </c>
      <c r="AE565" s="46" t="str">
        <f t="shared" si="62"/>
        <v/>
      </c>
      <c r="AF565" s="46" t="str">
        <f t="shared" si="63"/>
        <v/>
      </c>
      <c r="AG565" s="46" t="str">
        <f>IF(G565="", "", VLOOKUP(G565,【参考】数式用!$A$4:$M$54,13,FALSE))</f>
        <v/>
      </c>
      <c r="AH565" s="46" t="str">
        <f t="shared" si="64"/>
        <v>―</v>
      </c>
    </row>
    <row r="566" spans="1:34" ht="45" customHeight="1">
      <c r="A566" s="113">
        <f t="shared" si="59"/>
        <v>552</v>
      </c>
      <c r="B566" s="114" t="str">
        <f>IF(基本情報入力シート!B601="","",基本情報入力シート!B601)</f>
        <v/>
      </c>
      <c r="C566" s="115" t="str">
        <f>IF(基本情報入力シート!L601="","",基本情報入力シート!L601)</f>
        <v/>
      </c>
      <c r="D566" s="115" t="str">
        <f>IF(基本情報入力シート!Q601="","",基本情報入力シート!Q601)</f>
        <v/>
      </c>
      <c r="E566" s="115" t="str">
        <f>IF(基本情報入力シート!V601="","",基本情報入力シート!V601)</f>
        <v/>
      </c>
      <c r="F566" s="115" t="str">
        <f>IF(基本情報入力シート!W601="","",基本情報入力シート!W601)</f>
        <v/>
      </c>
      <c r="G566" s="115" t="str">
        <f>IF(基本情報入力シート!Z601="","",基本情報入力シート!Z601)</f>
        <v/>
      </c>
      <c r="H566" s="211" t="str">
        <f>IF(基本情報入力シート!AD601="","",基本情報入力シート!AD601)</f>
        <v/>
      </c>
      <c r="I566" s="330" t="str">
        <f>IF(基本情報入力シート!AE601="","",基本情報入力シート!AE601)</f>
        <v/>
      </c>
      <c r="J566" s="427"/>
      <c r="K566" s="428"/>
      <c r="L566" s="426"/>
      <c r="M566" s="331" t="str">
        <f>IF(G566="", "", VLOOKUP(AF566,【参考】数式用!$AZ$3:$BA$6, 2, FALSE))</f>
        <v/>
      </c>
      <c r="N566" s="332" t="str">
        <f>IF(G566="","",VLOOKUP(G566,【参考】数式用!$A$4:$L$54,MATCH('別紙様式2-3（個表） '!M566,【参考】数式用!$J$3:$L$3,0)+9,FALSE))</f>
        <v/>
      </c>
      <c r="O566" s="429" t="s">
        <v>197</v>
      </c>
      <c r="P566" s="333" t="str">
        <f t="shared" si="60"/>
        <v>未入力あり</v>
      </c>
      <c r="Q566" s="253" t="str">
        <f>IFERROR(IF(P566="未入力あり","",ROUNDDOWN(ROUNDDOWN($H566*$I566,0)*VLOOKUP($G566,【参考】数式用!$A$4:$E$54,3, FALSE),0)),"")</f>
        <v/>
      </c>
      <c r="R566" s="253" t="str">
        <f>IF(AD566="×", 0,IF(P566="未入力あり","",ROUNDDOWN(ROUNDDOWN($H566*$I566,0)*VLOOKUP($G566,【参考】数式用!$A$4:$E$54,4,FALSE),0)))</f>
        <v/>
      </c>
      <c r="S566" s="334" t="str">
        <f>IF(AE566="×", 0,IF(P566="未入力あり","",ROUNDDOWN(ROUNDDOWN($H566*$I566,0)*VLOOKUP($G566,【参考】数式用!$A$4:$E$54,5, FALSE),0)))</f>
        <v/>
      </c>
      <c r="Z566" s="336" t="e">
        <f>IF(#REF!="○", F566, "")</f>
        <v>#REF!</v>
      </c>
      <c r="AA566" s="46" t="e">
        <f>VLOOKUP('別紙様式2-3（個表） '!$G566,【参考】数式用!$P$4:$Q$54,2, FALSE)</f>
        <v>#N/A</v>
      </c>
      <c r="AB566" s="46" t="e">
        <f>VLOOKUP('別紙様式2-3（個表） '!$G566,【参考】数式用!$P$4:$W$54,8, FALSE)</f>
        <v>#N/A</v>
      </c>
      <c r="AC566" s="46" t="e">
        <f>VLOOKUP('別紙様式2-3（個表） '!$G566,【参考】数式用!$P$4:$AD$54,15, FALSE)</f>
        <v>#N/A</v>
      </c>
      <c r="AD566" s="46" t="str">
        <f t="shared" si="61"/>
        <v/>
      </c>
      <c r="AE566" s="46" t="str">
        <f t="shared" si="62"/>
        <v/>
      </c>
      <c r="AF566" s="46" t="str">
        <f t="shared" si="63"/>
        <v/>
      </c>
      <c r="AG566" s="46" t="str">
        <f>IF(G566="", "", VLOOKUP(G566,【参考】数式用!$A$4:$M$54,13,FALSE))</f>
        <v/>
      </c>
      <c r="AH566" s="46" t="str">
        <f t="shared" si="64"/>
        <v>―</v>
      </c>
    </row>
    <row r="567" spans="1:34" ht="45" customHeight="1">
      <c r="A567" s="113">
        <f t="shared" si="59"/>
        <v>553</v>
      </c>
      <c r="B567" s="114" t="str">
        <f>IF(基本情報入力シート!B602="","",基本情報入力シート!B602)</f>
        <v/>
      </c>
      <c r="C567" s="115" t="str">
        <f>IF(基本情報入力シート!L602="","",基本情報入力シート!L602)</f>
        <v/>
      </c>
      <c r="D567" s="115" t="str">
        <f>IF(基本情報入力シート!Q602="","",基本情報入力シート!Q602)</f>
        <v/>
      </c>
      <c r="E567" s="115" t="str">
        <f>IF(基本情報入力シート!V602="","",基本情報入力シート!V602)</f>
        <v/>
      </c>
      <c r="F567" s="115" t="str">
        <f>IF(基本情報入力シート!W602="","",基本情報入力シート!W602)</f>
        <v/>
      </c>
      <c r="G567" s="115" t="str">
        <f>IF(基本情報入力シート!Z602="","",基本情報入力シート!Z602)</f>
        <v/>
      </c>
      <c r="H567" s="211" t="str">
        <f>IF(基本情報入力シート!AD602="","",基本情報入力シート!AD602)</f>
        <v/>
      </c>
      <c r="I567" s="330" t="str">
        <f>IF(基本情報入力シート!AE602="","",基本情報入力シート!AE602)</f>
        <v/>
      </c>
      <c r="J567" s="427"/>
      <c r="K567" s="428"/>
      <c r="L567" s="426"/>
      <c r="M567" s="331" t="str">
        <f>IF(G567="", "", VLOOKUP(AF567,【参考】数式用!$AZ$3:$BA$6, 2, FALSE))</f>
        <v/>
      </c>
      <c r="N567" s="332" t="str">
        <f>IF(G567="","",VLOOKUP(G567,【参考】数式用!$A$4:$L$54,MATCH('別紙様式2-3（個表） '!M567,【参考】数式用!$J$3:$L$3,0)+9,FALSE))</f>
        <v/>
      </c>
      <c r="O567" s="430" t="s">
        <v>197</v>
      </c>
      <c r="P567" s="333" t="str">
        <f t="shared" si="60"/>
        <v>未入力あり</v>
      </c>
      <c r="Q567" s="253" t="str">
        <f>IFERROR(IF(P567="未入力あり","",ROUNDDOWN(ROUNDDOWN($H567*$I567,0)*VLOOKUP($G567,【参考】数式用!$A$4:$E$54,3, FALSE),0)),"")</f>
        <v/>
      </c>
      <c r="R567" s="253" t="str">
        <f>IF(AD567="×", 0,IF(P567="未入力あり","",ROUNDDOWN(ROUNDDOWN($H567*$I567,0)*VLOOKUP($G567,【参考】数式用!$A$4:$E$54,4,FALSE),0)))</f>
        <v/>
      </c>
      <c r="S567" s="334" t="str">
        <f>IF(AE567="×", 0,IF(P567="未入力あり","",ROUNDDOWN(ROUNDDOWN($H567*$I567,0)*VLOOKUP($G567,【参考】数式用!$A$4:$E$54,5, FALSE),0)))</f>
        <v/>
      </c>
      <c r="Z567" s="336" t="e">
        <f>IF(#REF!="○", F567, "")</f>
        <v>#REF!</v>
      </c>
      <c r="AA567" s="46" t="e">
        <f>VLOOKUP('別紙様式2-3（個表） '!$G567,【参考】数式用!$P$4:$Q$54,2, FALSE)</f>
        <v>#N/A</v>
      </c>
      <c r="AB567" s="46" t="e">
        <f>VLOOKUP('別紙様式2-3（個表） '!$G567,【参考】数式用!$P$4:$W$54,8, FALSE)</f>
        <v>#N/A</v>
      </c>
      <c r="AC567" s="46" t="e">
        <f>VLOOKUP('別紙様式2-3（個表） '!$G567,【参考】数式用!$P$4:$AD$54,15, FALSE)</f>
        <v>#N/A</v>
      </c>
      <c r="AD567" s="46" t="str">
        <f t="shared" si="61"/>
        <v/>
      </c>
      <c r="AE567" s="46" t="str">
        <f t="shared" si="62"/>
        <v/>
      </c>
      <c r="AF567" s="46" t="str">
        <f t="shared" si="63"/>
        <v/>
      </c>
      <c r="AG567" s="46" t="str">
        <f>IF(G567="", "", VLOOKUP(G567,【参考】数式用!$A$4:$M$54,13,FALSE))</f>
        <v/>
      </c>
      <c r="AH567" s="46" t="str">
        <f t="shared" si="64"/>
        <v>―</v>
      </c>
    </row>
    <row r="568" spans="1:34" ht="45" customHeight="1">
      <c r="A568" s="113">
        <f t="shared" si="59"/>
        <v>554</v>
      </c>
      <c r="B568" s="114" t="str">
        <f>IF(基本情報入力シート!B603="","",基本情報入力シート!B603)</f>
        <v/>
      </c>
      <c r="C568" s="115" t="str">
        <f>IF(基本情報入力シート!L603="","",基本情報入力シート!L603)</f>
        <v/>
      </c>
      <c r="D568" s="115" t="str">
        <f>IF(基本情報入力シート!Q603="","",基本情報入力シート!Q603)</f>
        <v/>
      </c>
      <c r="E568" s="115" t="str">
        <f>IF(基本情報入力シート!V603="","",基本情報入力シート!V603)</f>
        <v/>
      </c>
      <c r="F568" s="115" t="str">
        <f>IF(基本情報入力シート!W603="","",基本情報入力シート!W603)</f>
        <v/>
      </c>
      <c r="G568" s="115" t="str">
        <f>IF(基本情報入力シート!Z603="","",基本情報入力シート!Z603)</f>
        <v/>
      </c>
      <c r="H568" s="211" t="str">
        <f>IF(基本情報入力シート!AD603="","",基本情報入力シート!AD603)</f>
        <v/>
      </c>
      <c r="I568" s="330" t="str">
        <f>IF(基本情報入力シート!AE603="","",基本情報入力シート!AE603)</f>
        <v/>
      </c>
      <c r="J568" s="427"/>
      <c r="K568" s="428"/>
      <c r="L568" s="426"/>
      <c r="M568" s="331" t="str">
        <f>IF(G568="", "", VLOOKUP(AF568,【参考】数式用!$AZ$3:$BA$6, 2, FALSE))</f>
        <v/>
      </c>
      <c r="N568" s="332" t="str">
        <f>IF(G568="","",VLOOKUP(G568,【参考】数式用!$A$4:$L$54,MATCH('別紙様式2-3（個表） '!M568,【参考】数式用!$J$3:$L$3,0)+9,FALSE))</f>
        <v/>
      </c>
      <c r="O568" s="430" t="s">
        <v>197</v>
      </c>
      <c r="P568" s="333" t="str">
        <f t="shared" si="60"/>
        <v>未入力あり</v>
      </c>
      <c r="Q568" s="253" t="str">
        <f>IFERROR(IF(P568="未入力あり","",ROUNDDOWN(ROUNDDOWN($H568*$I568,0)*VLOOKUP($G568,【参考】数式用!$A$4:$E$54,3, FALSE),0)),"")</f>
        <v/>
      </c>
      <c r="R568" s="253" t="str">
        <f>IF(AD568="×", 0,IF(P568="未入力あり","",ROUNDDOWN(ROUNDDOWN($H568*$I568,0)*VLOOKUP($G568,【参考】数式用!$A$4:$E$54,4,FALSE),0)))</f>
        <v/>
      </c>
      <c r="S568" s="334" t="str">
        <f>IF(AE568="×", 0,IF(P568="未入力あり","",ROUNDDOWN(ROUNDDOWN($H568*$I568,0)*VLOOKUP($G568,【参考】数式用!$A$4:$E$54,5, FALSE),0)))</f>
        <v/>
      </c>
      <c r="Z568" s="336" t="e">
        <f>IF(#REF!="○", F568, "")</f>
        <v>#REF!</v>
      </c>
      <c r="AA568" s="46" t="e">
        <f>VLOOKUP('別紙様式2-3（個表） '!$G568,【参考】数式用!$P$4:$Q$54,2, FALSE)</f>
        <v>#N/A</v>
      </c>
      <c r="AB568" s="46" t="e">
        <f>VLOOKUP('別紙様式2-3（個表） '!$G568,【参考】数式用!$P$4:$W$54,8, FALSE)</f>
        <v>#N/A</v>
      </c>
      <c r="AC568" s="46" t="e">
        <f>VLOOKUP('別紙様式2-3（個表） '!$G568,【参考】数式用!$P$4:$AD$54,15, FALSE)</f>
        <v>#N/A</v>
      </c>
      <c r="AD568" s="46" t="str">
        <f t="shared" si="61"/>
        <v/>
      </c>
      <c r="AE568" s="46" t="str">
        <f t="shared" si="62"/>
        <v/>
      </c>
      <c r="AF568" s="46" t="str">
        <f t="shared" si="63"/>
        <v/>
      </c>
      <c r="AG568" s="46" t="str">
        <f>IF(G568="", "", VLOOKUP(G568,【参考】数式用!$A$4:$M$54,13,FALSE))</f>
        <v/>
      </c>
      <c r="AH568" s="46" t="str">
        <f t="shared" si="64"/>
        <v>―</v>
      </c>
    </row>
    <row r="569" spans="1:34" ht="45" customHeight="1">
      <c r="A569" s="113">
        <f t="shared" si="59"/>
        <v>555</v>
      </c>
      <c r="B569" s="114" t="str">
        <f>IF(基本情報入力シート!B604="","",基本情報入力シート!B604)</f>
        <v/>
      </c>
      <c r="C569" s="115" t="str">
        <f>IF(基本情報入力シート!L604="","",基本情報入力シート!L604)</f>
        <v/>
      </c>
      <c r="D569" s="115" t="str">
        <f>IF(基本情報入力シート!Q604="","",基本情報入力シート!Q604)</f>
        <v/>
      </c>
      <c r="E569" s="115" t="str">
        <f>IF(基本情報入力シート!V604="","",基本情報入力シート!V604)</f>
        <v/>
      </c>
      <c r="F569" s="115" t="str">
        <f>IF(基本情報入力シート!W604="","",基本情報入力シート!W604)</f>
        <v/>
      </c>
      <c r="G569" s="115" t="str">
        <f>IF(基本情報入力シート!Z604="","",基本情報入力シート!Z604)</f>
        <v/>
      </c>
      <c r="H569" s="211" t="str">
        <f>IF(基本情報入力シート!AD604="","",基本情報入力シート!AD604)</f>
        <v/>
      </c>
      <c r="I569" s="330" t="str">
        <f>IF(基本情報入力シート!AE604="","",基本情報入力シート!AE604)</f>
        <v/>
      </c>
      <c r="J569" s="427"/>
      <c r="K569" s="428"/>
      <c r="L569" s="426"/>
      <c r="M569" s="331" t="str">
        <f>IF(G569="", "", VLOOKUP(AF569,【参考】数式用!$AZ$3:$BA$6, 2, FALSE))</f>
        <v/>
      </c>
      <c r="N569" s="332" t="str">
        <f>IF(G569="","",VLOOKUP(G569,【参考】数式用!$A$4:$L$54,MATCH('別紙様式2-3（個表） '!M569,【参考】数式用!$J$3:$L$3,0)+9,FALSE))</f>
        <v/>
      </c>
      <c r="O569" s="429" t="s">
        <v>197</v>
      </c>
      <c r="P569" s="333" t="str">
        <f t="shared" si="60"/>
        <v>未入力あり</v>
      </c>
      <c r="Q569" s="253" t="str">
        <f>IFERROR(IF(P569="未入力あり","",ROUNDDOWN(ROUNDDOWN($H569*$I569,0)*VLOOKUP($G569,【参考】数式用!$A$4:$E$54,3, FALSE),0)),"")</f>
        <v/>
      </c>
      <c r="R569" s="253" t="str">
        <f>IF(AD569="×", 0,IF(P569="未入力あり","",ROUNDDOWN(ROUNDDOWN($H569*$I569,0)*VLOOKUP($G569,【参考】数式用!$A$4:$E$54,4,FALSE),0)))</f>
        <v/>
      </c>
      <c r="S569" s="334" t="str">
        <f>IF(AE569="×", 0,IF(P569="未入力あり","",ROUNDDOWN(ROUNDDOWN($H569*$I569,0)*VLOOKUP($G569,【参考】数式用!$A$4:$E$54,5, FALSE),0)))</f>
        <v/>
      </c>
      <c r="Z569" s="336" t="e">
        <f>IF(#REF!="○", F569, "")</f>
        <v>#REF!</v>
      </c>
      <c r="AA569" s="46" t="e">
        <f>VLOOKUP('別紙様式2-3（個表） '!$G569,【参考】数式用!$P$4:$Q$54,2, FALSE)</f>
        <v>#N/A</v>
      </c>
      <c r="AB569" s="46" t="e">
        <f>VLOOKUP('別紙様式2-3（個表） '!$G569,【参考】数式用!$P$4:$W$54,8, FALSE)</f>
        <v>#N/A</v>
      </c>
      <c r="AC569" s="46" t="e">
        <f>VLOOKUP('別紙様式2-3（個表） '!$G569,【参考】数式用!$P$4:$AD$54,15, FALSE)</f>
        <v>#N/A</v>
      </c>
      <c r="AD569" s="46" t="str">
        <f t="shared" si="61"/>
        <v/>
      </c>
      <c r="AE569" s="46" t="str">
        <f t="shared" si="62"/>
        <v/>
      </c>
      <c r="AF569" s="46" t="str">
        <f t="shared" si="63"/>
        <v/>
      </c>
      <c r="AG569" s="46" t="str">
        <f>IF(G569="", "", VLOOKUP(G569,【参考】数式用!$A$4:$M$54,13,FALSE))</f>
        <v/>
      </c>
      <c r="AH569" s="46" t="str">
        <f t="shared" si="64"/>
        <v>―</v>
      </c>
    </row>
    <row r="570" spans="1:34" ht="45" customHeight="1">
      <c r="A570" s="113">
        <f t="shared" si="59"/>
        <v>556</v>
      </c>
      <c r="B570" s="114" t="str">
        <f>IF(基本情報入力シート!B605="","",基本情報入力シート!B605)</f>
        <v/>
      </c>
      <c r="C570" s="115" t="str">
        <f>IF(基本情報入力シート!L605="","",基本情報入力シート!L605)</f>
        <v/>
      </c>
      <c r="D570" s="115" t="str">
        <f>IF(基本情報入力シート!Q605="","",基本情報入力シート!Q605)</f>
        <v/>
      </c>
      <c r="E570" s="115" t="str">
        <f>IF(基本情報入力シート!V605="","",基本情報入力シート!V605)</f>
        <v/>
      </c>
      <c r="F570" s="115" t="str">
        <f>IF(基本情報入力シート!W605="","",基本情報入力シート!W605)</f>
        <v/>
      </c>
      <c r="G570" s="115" t="str">
        <f>IF(基本情報入力シート!Z605="","",基本情報入力シート!Z605)</f>
        <v/>
      </c>
      <c r="H570" s="211" t="str">
        <f>IF(基本情報入力シート!AD605="","",基本情報入力シート!AD605)</f>
        <v/>
      </c>
      <c r="I570" s="330" t="str">
        <f>IF(基本情報入力シート!AE605="","",基本情報入力シート!AE605)</f>
        <v/>
      </c>
      <c r="J570" s="427"/>
      <c r="K570" s="428"/>
      <c r="L570" s="426"/>
      <c r="M570" s="331" t="str">
        <f>IF(G570="", "", VLOOKUP(AF570,【参考】数式用!$AZ$3:$BA$6, 2, FALSE))</f>
        <v/>
      </c>
      <c r="N570" s="332" t="str">
        <f>IF(G570="","",VLOOKUP(G570,【参考】数式用!$A$4:$L$54,MATCH('別紙様式2-3（個表） '!M570,【参考】数式用!$J$3:$L$3,0)+9,FALSE))</f>
        <v/>
      </c>
      <c r="O570" s="430" t="s">
        <v>197</v>
      </c>
      <c r="P570" s="333" t="str">
        <f t="shared" si="60"/>
        <v>未入力あり</v>
      </c>
      <c r="Q570" s="253" t="str">
        <f>IFERROR(IF(P570="未入力あり","",ROUNDDOWN(ROUNDDOWN($H570*$I570,0)*VLOOKUP($G570,【参考】数式用!$A$4:$E$54,3, FALSE),0)),"")</f>
        <v/>
      </c>
      <c r="R570" s="253" t="str">
        <f>IF(AD570="×", 0,IF(P570="未入力あり","",ROUNDDOWN(ROUNDDOWN($H570*$I570,0)*VLOOKUP($G570,【参考】数式用!$A$4:$E$54,4,FALSE),0)))</f>
        <v/>
      </c>
      <c r="S570" s="334" t="str">
        <f>IF(AE570="×", 0,IF(P570="未入力あり","",ROUNDDOWN(ROUNDDOWN($H570*$I570,0)*VLOOKUP($G570,【参考】数式用!$A$4:$E$54,5, FALSE),0)))</f>
        <v/>
      </c>
      <c r="Z570" s="336" t="e">
        <f>IF(#REF!="○", F570, "")</f>
        <v>#REF!</v>
      </c>
      <c r="AA570" s="46" t="e">
        <f>VLOOKUP('別紙様式2-3（個表） '!$G570,【参考】数式用!$P$4:$Q$54,2, FALSE)</f>
        <v>#N/A</v>
      </c>
      <c r="AB570" s="46" t="e">
        <f>VLOOKUP('別紙様式2-3（個表） '!$G570,【参考】数式用!$P$4:$W$54,8, FALSE)</f>
        <v>#N/A</v>
      </c>
      <c r="AC570" s="46" t="e">
        <f>VLOOKUP('別紙様式2-3（個表） '!$G570,【参考】数式用!$P$4:$AD$54,15, FALSE)</f>
        <v>#N/A</v>
      </c>
      <c r="AD570" s="46" t="str">
        <f t="shared" si="61"/>
        <v/>
      </c>
      <c r="AE570" s="46" t="str">
        <f t="shared" si="62"/>
        <v/>
      </c>
      <c r="AF570" s="46" t="str">
        <f t="shared" si="63"/>
        <v/>
      </c>
      <c r="AG570" s="46" t="str">
        <f>IF(G570="", "", VLOOKUP(G570,【参考】数式用!$A$4:$M$54,13,FALSE))</f>
        <v/>
      </c>
      <c r="AH570" s="46" t="str">
        <f t="shared" si="64"/>
        <v>―</v>
      </c>
    </row>
    <row r="571" spans="1:34" ht="45" customHeight="1">
      <c r="A571" s="113">
        <f t="shared" si="59"/>
        <v>557</v>
      </c>
      <c r="B571" s="114" t="str">
        <f>IF(基本情報入力シート!B606="","",基本情報入力シート!B606)</f>
        <v/>
      </c>
      <c r="C571" s="115" t="str">
        <f>IF(基本情報入力シート!L606="","",基本情報入力シート!L606)</f>
        <v/>
      </c>
      <c r="D571" s="115" t="str">
        <f>IF(基本情報入力シート!Q606="","",基本情報入力シート!Q606)</f>
        <v/>
      </c>
      <c r="E571" s="115" t="str">
        <f>IF(基本情報入力シート!V606="","",基本情報入力シート!V606)</f>
        <v/>
      </c>
      <c r="F571" s="115" t="str">
        <f>IF(基本情報入力シート!W606="","",基本情報入力シート!W606)</f>
        <v/>
      </c>
      <c r="G571" s="115" t="str">
        <f>IF(基本情報入力シート!Z606="","",基本情報入力シート!Z606)</f>
        <v/>
      </c>
      <c r="H571" s="211" t="str">
        <f>IF(基本情報入力シート!AD606="","",基本情報入力シート!AD606)</f>
        <v/>
      </c>
      <c r="I571" s="330" t="str">
        <f>IF(基本情報入力シート!AE606="","",基本情報入力シート!AE606)</f>
        <v/>
      </c>
      <c r="J571" s="427"/>
      <c r="K571" s="428"/>
      <c r="L571" s="426"/>
      <c r="M571" s="331" t="str">
        <f>IF(G571="", "", VLOOKUP(AF571,【参考】数式用!$AZ$3:$BA$6, 2, FALSE))</f>
        <v/>
      </c>
      <c r="N571" s="332" t="str">
        <f>IF(G571="","",VLOOKUP(G571,【参考】数式用!$A$4:$L$54,MATCH('別紙様式2-3（個表） '!M571,【参考】数式用!$J$3:$L$3,0)+9,FALSE))</f>
        <v/>
      </c>
      <c r="O571" s="430" t="s">
        <v>197</v>
      </c>
      <c r="P571" s="333" t="str">
        <f t="shared" si="60"/>
        <v>未入力あり</v>
      </c>
      <c r="Q571" s="253" t="str">
        <f>IFERROR(IF(P571="未入力あり","",ROUNDDOWN(ROUNDDOWN($H571*$I571,0)*VLOOKUP($G571,【参考】数式用!$A$4:$E$54,3, FALSE),0)),"")</f>
        <v/>
      </c>
      <c r="R571" s="253" t="str">
        <f>IF(AD571="×", 0,IF(P571="未入力あり","",ROUNDDOWN(ROUNDDOWN($H571*$I571,0)*VLOOKUP($G571,【参考】数式用!$A$4:$E$54,4,FALSE),0)))</f>
        <v/>
      </c>
      <c r="S571" s="334" t="str">
        <f>IF(AE571="×", 0,IF(P571="未入力あり","",ROUNDDOWN(ROUNDDOWN($H571*$I571,0)*VLOOKUP($G571,【参考】数式用!$A$4:$E$54,5, FALSE),0)))</f>
        <v/>
      </c>
      <c r="Z571" s="336" t="e">
        <f>IF(#REF!="○", F571, "")</f>
        <v>#REF!</v>
      </c>
      <c r="AA571" s="46" t="e">
        <f>VLOOKUP('別紙様式2-3（個表） '!$G571,【参考】数式用!$P$4:$Q$54,2, FALSE)</f>
        <v>#N/A</v>
      </c>
      <c r="AB571" s="46" t="e">
        <f>VLOOKUP('別紙様式2-3（個表） '!$G571,【参考】数式用!$P$4:$W$54,8, FALSE)</f>
        <v>#N/A</v>
      </c>
      <c r="AC571" s="46" t="e">
        <f>VLOOKUP('別紙様式2-3（個表） '!$G571,【参考】数式用!$P$4:$AD$54,15, FALSE)</f>
        <v>#N/A</v>
      </c>
      <c r="AD571" s="46" t="str">
        <f t="shared" si="61"/>
        <v/>
      </c>
      <c r="AE571" s="46" t="str">
        <f t="shared" si="62"/>
        <v/>
      </c>
      <c r="AF571" s="46" t="str">
        <f t="shared" si="63"/>
        <v/>
      </c>
      <c r="AG571" s="46" t="str">
        <f>IF(G571="", "", VLOOKUP(G571,【参考】数式用!$A$4:$M$54,13,FALSE))</f>
        <v/>
      </c>
      <c r="AH571" s="46" t="str">
        <f t="shared" si="64"/>
        <v>―</v>
      </c>
    </row>
    <row r="572" spans="1:34" ht="45" customHeight="1">
      <c r="A572" s="113">
        <f t="shared" si="59"/>
        <v>558</v>
      </c>
      <c r="B572" s="114" t="str">
        <f>IF(基本情報入力シート!B607="","",基本情報入力シート!B607)</f>
        <v/>
      </c>
      <c r="C572" s="115" t="str">
        <f>IF(基本情報入力シート!L607="","",基本情報入力シート!L607)</f>
        <v/>
      </c>
      <c r="D572" s="115" t="str">
        <f>IF(基本情報入力シート!Q607="","",基本情報入力シート!Q607)</f>
        <v/>
      </c>
      <c r="E572" s="115" t="str">
        <f>IF(基本情報入力シート!V607="","",基本情報入力シート!V607)</f>
        <v/>
      </c>
      <c r="F572" s="115" t="str">
        <f>IF(基本情報入力シート!W607="","",基本情報入力シート!W607)</f>
        <v/>
      </c>
      <c r="G572" s="115" t="str">
        <f>IF(基本情報入力シート!Z607="","",基本情報入力シート!Z607)</f>
        <v/>
      </c>
      <c r="H572" s="211" t="str">
        <f>IF(基本情報入力シート!AD607="","",基本情報入力シート!AD607)</f>
        <v/>
      </c>
      <c r="I572" s="330" t="str">
        <f>IF(基本情報入力シート!AE607="","",基本情報入力シート!AE607)</f>
        <v/>
      </c>
      <c r="J572" s="427"/>
      <c r="K572" s="428"/>
      <c r="L572" s="426"/>
      <c r="M572" s="331" t="str">
        <f>IF(G572="", "", VLOOKUP(AF572,【参考】数式用!$AZ$3:$BA$6, 2, FALSE))</f>
        <v/>
      </c>
      <c r="N572" s="332" t="str">
        <f>IF(G572="","",VLOOKUP(G572,【参考】数式用!$A$4:$L$54,MATCH('別紙様式2-3（個表） '!M572,【参考】数式用!$J$3:$L$3,0)+9,FALSE))</f>
        <v/>
      </c>
      <c r="O572" s="429" t="s">
        <v>197</v>
      </c>
      <c r="P572" s="333" t="str">
        <f t="shared" si="60"/>
        <v>未入力あり</v>
      </c>
      <c r="Q572" s="253" t="str">
        <f>IFERROR(IF(P572="未入力あり","",ROUNDDOWN(ROUNDDOWN($H572*$I572,0)*VLOOKUP($G572,【参考】数式用!$A$4:$E$54,3, FALSE),0)),"")</f>
        <v/>
      </c>
      <c r="R572" s="253" t="str">
        <f>IF(AD572="×", 0,IF(P572="未入力あり","",ROUNDDOWN(ROUNDDOWN($H572*$I572,0)*VLOOKUP($G572,【参考】数式用!$A$4:$E$54,4,FALSE),0)))</f>
        <v/>
      </c>
      <c r="S572" s="334" t="str">
        <f>IF(AE572="×", 0,IF(P572="未入力あり","",ROUNDDOWN(ROUNDDOWN($H572*$I572,0)*VLOOKUP($G572,【参考】数式用!$A$4:$E$54,5, FALSE),0)))</f>
        <v/>
      </c>
      <c r="Z572" s="336" t="e">
        <f>IF(#REF!="○", F572, "")</f>
        <v>#REF!</v>
      </c>
      <c r="AA572" s="46" t="e">
        <f>VLOOKUP('別紙様式2-3（個表） '!$G572,【参考】数式用!$P$4:$Q$54,2, FALSE)</f>
        <v>#N/A</v>
      </c>
      <c r="AB572" s="46" t="e">
        <f>VLOOKUP('別紙様式2-3（個表） '!$G572,【参考】数式用!$P$4:$W$54,8, FALSE)</f>
        <v>#N/A</v>
      </c>
      <c r="AC572" s="46" t="e">
        <f>VLOOKUP('別紙様式2-3（個表） '!$G572,【参考】数式用!$P$4:$AD$54,15, FALSE)</f>
        <v>#N/A</v>
      </c>
      <c r="AD572" s="46" t="str">
        <f t="shared" si="61"/>
        <v/>
      </c>
      <c r="AE572" s="46" t="str">
        <f t="shared" si="62"/>
        <v/>
      </c>
      <c r="AF572" s="46" t="str">
        <f t="shared" si="63"/>
        <v/>
      </c>
      <c r="AG572" s="46" t="str">
        <f>IF(G572="", "", VLOOKUP(G572,【参考】数式用!$A$4:$M$54,13,FALSE))</f>
        <v/>
      </c>
      <c r="AH572" s="46" t="str">
        <f t="shared" si="64"/>
        <v>―</v>
      </c>
    </row>
    <row r="573" spans="1:34" ht="45" customHeight="1">
      <c r="A573" s="113">
        <f t="shared" si="59"/>
        <v>559</v>
      </c>
      <c r="B573" s="114" t="str">
        <f>IF(基本情報入力シート!B608="","",基本情報入力シート!B608)</f>
        <v/>
      </c>
      <c r="C573" s="115" t="str">
        <f>IF(基本情報入力シート!L608="","",基本情報入力シート!L608)</f>
        <v/>
      </c>
      <c r="D573" s="115" t="str">
        <f>IF(基本情報入力シート!Q608="","",基本情報入力シート!Q608)</f>
        <v/>
      </c>
      <c r="E573" s="115" t="str">
        <f>IF(基本情報入力シート!V608="","",基本情報入力シート!V608)</f>
        <v/>
      </c>
      <c r="F573" s="115" t="str">
        <f>IF(基本情報入力シート!W608="","",基本情報入力シート!W608)</f>
        <v/>
      </c>
      <c r="G573" s="115" t="str">
        <f>IF(基本情報入力シート!Z608="","",基本情報入力シート!Z608)</f>
        <v/>
      </c>
      <c r="H573" s="211" t="str">
        <f>IF(基本情報入力シート!AD608="","",基本情報入力シート!AD608)</f>
        <v/>
      </c>
      <c r="I573" s="330" t="str">
        <f>IF(基本情報入力シート!AE608="","",基本情報入力シート!AE608)</f>
        <v/>
      </c>
      <c r="J573" s="427"/>
      <c r="K573" s="428"/>
      <c r="L573" s="426"/>
      <c r="M573" s="331" t="str">
        <f>IF(G573="", "", VLOOKUP(AF573,【参考】数式用!$AZ$3:$BA$6, 2, FALSE))</f>
        <v/>
      </c>
      <c r="N573" s="332" t="str">
        <f>IF(G573="","",VLOOKUP(G573,【参考】数式用!$A$4:$L$54,MATCH('別紙様式2-3（個表） '!M573,【参考】数式用!$J$3:$L$3,0)+9,FALSE))</f>
        <v/>
      </c>
      <c r="O573" s="430" t="s">
        <v>197</v>
      </c>
      <c r="P573" s="333" t="str">
        <f t="shared" si="60"/>
        <v>未入力あり</v>
      </c>
      <c r="Q573" s="253" t="str">
        <f>IFERROR(IF(P573="未入力あり","",ROUNDDOWN(ROUNDDOWN($H573*$I573,0)*VLOOKUP($G573,【参考】数式用!$A$4:$E$54,3, FALSE),0)),"")</f>
        <v/>
      </c>
      <c r="R573" s="253" t="str">
        <f>IF(AD573="×", 0,IF(P573="未入力あり","",ROUNDDOWN(ROUNDDOWN($H573*$I573,0)*VLOOKUP($G573,【参考】数式用!$A$4:$E$54,4,FALSE),0)))</f>
        <v/>
      </c>
      <c r="S573" s="334" t="str">
        <f>IF(AE573="×", 0,IF(P573="未入力あり","",ROUNDDOWN(ROUNDDOWN($H573*$I573,0)*VLOOKUP($G573,【参考】数式用!$A$4:$E$54,5, FALSE),0)))</f>
        <v/>
      </c>
      <c r="Z573" s="336" t="e">
        <f>IF(#REF!="○", F573, "")</f>
        <v>#REF!</v>
      </c>
      <c r="AA573" s="46" t="e">
        <f>VLOOKUP('別紙様式2-3（個表） '!$G573,【参考】数式用!$P$4:$Q$54,2, FALSE)</f>
        <v>#N/A</v>
      </c>
      <c r="AB573" s="46" t="e">
        <f>VLOOKUP('別紙様式2-3（個表） '!$G573,【参考】数式用!$P$4:$W$54,8, FALSE)</f>
        <v>#N/A</v>
      </c>
      <c r="AC573" s="46" t="e">
        <f>VLOOKUP('別紙様式2-3（個表） '!$G573,【参考】数式用!$P$4:$AD$54,15, FALSE)</f>
        <v>#N/A</v>
      </c>
      <c r="AD573" s="46" t="str">
        <f t="shared" si="61"/>
        <v/>
      </c>
      <c r="AE573" s="46" t="str">
        <f t="shared" si="62"/>
        <v/>
      </c>
      <c r="AF573" s="46" t="str">
        <f t="shared" si="63"/>
        <v/>
      </c>
      <c r="AG573" s="46" t="str">
        <f>IF(G573="", "", VLOOKUP(G573,【参考】数式用!$A$4:$M$54,13,FALSE))</f>
        <v/>
      </c>
      <c r="AH573" s="46" t="str">
        <f t="shared" si="64"/>
        <v>―</v>
      </c>
    </row>
    <row r="574" spans="1:34" ht="45" customHeight="1">
      <c r="A574" s="113">
        <f t="shared" si="59"/>
        <v>560</v>
      </c>
      <c r="B574" s="114" t="str">
        <f>IF(基本情報入力シート!B609="","",基本情報入力シート!B609)</f>
        <v/>
      </c>
      <c r="C574" s="115" t="str">
        <f>IF(基本情報入力シート!L609="","",基本情報入力シート!L609)</f>
        <v/>
      </c>
      <c r="D574" s="115" t="str">
        <f>IF(基本情報入力シート!Q609="","",基本情報入力シート!Q609)</f>
        <v/>
      </c>
      <c r="E574" s="115" t="str">
        <f>IF(基本情報入力シート!V609="","",基本情報入力シート!V609)</f>
        <v/>
      </c>
      <c r="F574" s="115" t="str">
        <f>IF(基本情報入力シート!W609="","",基本情報入力シート!W609)</f>
        <v/>
      </c>
      <c r="G574" s="115" t="str">
        <f>IF(基本情報入力シート!Z609="","",基本情報入力シート!Z609)</f>
        <v/>
      </c>
      <c r="H574" s="211" t="str">
        <f>IF(基本情報入力シート!AD609="","",基本情報入力シート!AD609)</f>
        <v/>
      </c>
      <c r="I574" s="330" t="str">
        <f>IF(基本情報入力シート!AE609="","",基本情報入力シート!AE609)</f>
        <v/>
      </c>
      <c r="J574" s="427"/>
      <c r="K574" s="428"/>
      <c r="L574" s="426"/>
      <c r="M574" s="331" t="str">
        <f>IF(G574="", "", VLOOKUP(AF574,【参考】数式用!$AZ$3:$BA$6, 2, FALSE))</f>
        <v/>
      </c>
      <c r="N574" s="332" t="str">
        <f>IF(G574="","",VLOOKUP(G574,【参考】数式用!$A$4:$L$54,MATCH('別紙様式2-3（個表） '!M574,【参考】数式用!$J$3:$L$3,0)+9,FALSE))</f>
        <v/>
      </c>
      <c r="O574" s="430" t="s">
        <v>197</v>
      </c>
      <c r="P574" s="333" t="str">
        <f t="shared" si="60"/>
        <v>未入力あり</v>
      </c>
      <c r="Q574" s="253" t="str">
        <f>IFERROR(IF(P574="未入力あり","",ROUNDDOWN(ROUNDDOWN($H574*$I574,0)*VLOOKUP($G574,【参考】数式用!$A$4:$E$54,3, FALSE),0)),"")</f>
        <v/>
      </c>
      <c r="R574" s="253" t="str">
        <f>IF(AD574="×", 0,IF(P574="未入力あり","",ROUNDDOWN(ROUNDDOWN($H574*$I574,0)*VLOOKUP($G574,【参考】数式用!$A$4:$E$54,4,FALSE),0)))</f>
        <v/>
      </c>
      <c r="S574" s="334" t="str">
        <f>IF(AE574="×", 0,IF(P574="未入力あり","",ROUNDDOWN(ROUNDDOWN($H574*$I574,0)*VLOOKUP($G574,【参考】数式用!$A$4:$E$54,5, FALSE),0)))</f>
        <v/>
      </c>
      <c r="Z574" s="336" t="e">
        <f>IF(#REF!="○", F574, "")</f>
        <v>#REF!</v>
      </c>
      <c r="AA574" s="46" t="e">
        <f>VLOOKUP('別紙様式2-3（個表） '!$G574,【参考】数式用!$P$4:$Q$54,2, FALSE)</f>
        <v>#N/A</v>
      </c>
      <c r="AB574" s="46" t="e">
        <f>VLOOKUP('別紙様式2-3（個表） '!$G574,【参考】数式用!$P$4:$W$54,8, FALSE)</f>
        <v>#N/A</v>
      </c>
      <c r="AC574" s="46" t="e">
        <f>VLOOKUP('別紙様式2-3（個表） '!$G574,【参考】数式用!$P$4:$AD$54,15, FALSE)</f>
        <v>#N/A</v>
      </c>
      <c r="AD574" s="46" t="str">
        <f t="shared" si="61"/>
        <v/>
      </c>
      <c r="AE574" s="46" t="str">
        <f t="shared" si="62"/>
        <v/>
      </c>
      <c r="AF574" s="46" t="str">
        <f t="shared" si="63"/>
        <v/>
      </c>
      <c r="AG574" s="46" t="str">
        <f>IF(G574="", "", VLOOKUP(G574,【参考】数式用!$A$4:$M$54,13,FALSE))</f>
        <v/>
      </c>
      <c r="AH574" s="46" t="str">
        <f t="shared" si="64"/>
        <v>―</v>
      </c>
    </row>
    <row r="575" spans="1:34" ht="45" customHeight="1">
      <c r="A575" s="113">
        <f t="shared" si="59"/>
        <v>561</v>
      </c>
      <c r="B575" s="114" t="str">
        <f>IF(基本情報入力シート!B610="","",基本情報入力シート!B610)</f>
        <v/>
      </c>
      <c r="C575" s="115" t="str">
        <f>IF(基本情報入力シート!L610="","",基本情報入力シート!L610)</f>
        <v/>
      </c>
      <c r="D575" s="115" t="str">
        <f>IF(基本情報入力シート!Q610="","",基本情報入力シート!Q610)</f>
        <v/>
      </c>
      <c r="E575" s="115" t="str">
        <f>IF(基本情報入力シート!V610="","",基本情報入力シート!V610)</f>
        <v/>
      </c>
      <c r="F575" s="115" t="str">
        <f>IF(基本情報入力シート!W610="","",基本情報入力シート!W610)</f>
        <v/>
      </c>
      <c r="G575" s="115" t="str">
        <f>IF(基本情報入力シート!Z610="","",基本情報入力シート!Z610)</f>
        <v/>
      </c>
      <c r="H575" s="211" t="str">
        <f>IF(基本情報入力シート!AD610="","",基本情報入力シート!AD610)</f>
        <v/>
      </c>
      <c r="I575" s="330" t="str">
        <f>IF(基本情報入力シート!AE610="","",基本情報入力シート!AE610)</f>
        <v/>
      </c>
      <c r="J575" s="427"/>
      <c r="K575" s="428"/>
      <c r="L575" s="426"/>
      <c r="M575" s="331" t="str">
        <f>IF(G575="", "", VLOOKUP(AF575,【参考】数式用!$AZ$3:$BA$6, 2, FALSE))</f>
        <v/>
      </c>
      <c r="N575" s="332" t="str">
        <f>IF(G575="","",VLOOKUP(G575,【参考】数式用!$A$4:$L$54,MATCH('別紙様式2-3（個表） '!M575,【参考】数式用!$J$3:$L$3,0)+9,FALSE))</f>
        <v/>
      </c>
      <c r="O575" s="429" t="s">
        <v>197</v>
      </c>
      <c r="P575" s="333" t="str">
        <f t="shared" si="60"/>
        <v>未入力あり</v>
      </c>
      <c r="Q575" s="253" t="str">
        <f>IFERROR(IF(P575="未入力あり","",ROUNDDOWN(ROUNDDOWN($H575*$I575,0)*VLOOKUP($G575,【参考】数式用!$A$4:$E$54,3, FALSE),0)),"")</f>
        <v/>
      </c>
      <c r="R575" s="253" t="str">
        <f>IF(AD575="×", 0,IF(P575="未入力あり","",ROUNDDOWN(ROUNDDOWN($H575*$I575,0)*VLOOKUP($G575,【参考】数式用!$A$4:$E$54,4,FALSE),0)))</f>
        <v/>
      </c>
      <c r="S575" s="334" t="str">
        <f>IF(AE575="×", 0,IF(P575="未入力あり","",ROUNDDOWN(ROUNDDOWN($H575*$I575,0)*VLOOKUP($G575,【参考】数式用!$A$4:$E$54,5, FALSE),0)))</f>
        <v/>
      </c>
      <c r="Z575" s="336" t="e">
        <f>IF(#REF!="○", F575, "")</f>
        <v>#REF!</v>
      </c>
      <c r="AA575" s="46" t="e">
        <f>VLOOKUP('別紙様式2-3（個表） '!$G575,【参考】数式用!$P$4:$Q$54,2, FALSE)</f>
        <v>#N/A</v>
      </c>
      <c r="AB575" s="46" t="e">
        <f>VLOOKUP('別紙様式2-3（個表） '!$G575,【参考】数式用!$P$4:$W$54,8, FALSE)</f>
        <v>#N/A</v>
      </c>
      <c r="AC575" s="46" t="e">
        <f>VLOOKUP('別紙様式2-3（個表） '!$G575,【参考】数式用!$P$4:$AD$54,15, FALSE)</f>
        <v>#N/A</v>
      </c>
      <c r="AD575" s="46" t="str">
        <f t="shared" si="61"/>
        <v/>
      </c>
      <c r="AE575" s="46" t="str">
        <f t="shared" si="62"/>
        <v/>
      </c>
      <c r="AF575" s="46" t="str">
        <f t="shared" si="63"/>
        <v/>
      </c>
      <c r="AG575" s="46" t="str">
        <f>IF(G575="", "", VLOOKUP(G575,【参考】数式用!$A$4:$M$54,13,FALSE))</f>
        <v/>
      </c>
      <c r="AH575" s="46" t="str">
        <f t="shared" si="64"/>
        <v>―</v>
      </c>
    </row>
    <row r="576" spans="1:34" ht="45" customHeight="1">
      <c r="A576" s="113">
        <f t="shared" ref="A576:A609" si="65">A575+1</f>
        <v>562</v>
      </c>
      <c r="B576" s="114" t="str">
        <f>IF(基本情報入力シート!B611="","",基本情報入力シート!B611)</f>
        <v/>
      </c>
      <c r="C576" s="115" t="str">
        <f>IF(基本情報入力シート!L611="","",基本情報入力シート!L611)</f>
        <v/>
      </c>
      <c r="D576" s="115" t="str">
        <f>IF(基本情報入力シート!Q611="","",基本情報入力シート!Q611)</f>
        <v/>
      </c>
      <c r="E576" s="115" t="str">
        <f>IF(基本情報入力シート!V611="","",基本情報入力シート!V611)</f>
        <v/>
      </c>
      <c r="F576" s="115" t="str">
        <f>IF(基本情報入力シート!W611="","",基本情報入力シート!W611)</f>
        <v/>
      </c>
      <c r="G576" s="115" t="str">
        <f>IF(基本情報入力シート!Z611="","",基本情報入力シート!Z611)</f>
        <v/>
      </c>
      <c r="H576" s="211" t="str">
        <f>IF(基本情報入力シート!AD611="","",基本情報入力シート!AD611)</f>
        <v/>
      </c>
      <c r="I576" s="330" t="str">
        <f>IF(基本情報入力シート!AE611="","",基本情報入力シート!AE611)</f>
        <v/>
      </c>
      <c r="J576" s="427"/>
      <c r="K576" s="428"/>
      <c r="L576" s="426"/>
      <c r="M576" s="331" t="str">
        <f>IF(G576="", "", VLOOKUP(AF576,【参考】数式用!$AZ$3:$BA$6, 2, FALSE))</f>
        <v/>
      </c>
      <c r="N576" s="332" t="str">
        <f>IF(G576="","",VLOOKUP(G576,【参考】数式用!$A$4:$L$54,MATCH('別紙様式2-3（個表） '!M576,【参考】数式用!$J$3:$L$3,0)+9,FALSE))</f>
        <v/>
      </c>
      <c r="O576" s="430" t="s">
        <v>197</v>
      </c>
      <c r="P576" s="333" t="str">
        <f t="shared" si="60"/>
        <v>未入力あり</v>
      </c>
      <c r="Q576" s="253" t="str">
        <f>IFERROR(IF(P576="未入力あり","",ROUNDDOWN(ROUNDDOWN($H576*$I576,0)*VLOOKUP($G576,【参考】数式用!$A$4:$E$54,3, FALSE),0)),"")</f>
        <v/>
      </c>
      <c r="R576" s="253" t="str">
        <f>IF(AD576="×", 0,IF(P576="未入力あり","",ROUNDDOWN(ROUNDDOWN($H576*$I576,0)*VLOOKUP($G576,【参考】数式用!$A$4:$E$54,4,FALSE),0)))</f>
        <v/>
      </c>
      <c r="S576" s="334" t="str">
        <f>IF(AE576="×", 0,IF(P576="未入力あり","",ROUNDDOWN(ROUNDDOWN($H576*$I576,0)*VLOOKUP($G576,【参考】数式用!$A$4:$E$54,5, FALSE),0)))</f>
        <v/>
      </c>
      <c r="Z576" s="336" t="e">
        <f>IF(#REF!="○", F576, "")</f>
        <v>#REF!</v>
      </c>
      <c r="AA576" s="46" t="e">
        <f>VLOOKUP('別紙様式2-3（個表） '!$G576,【参考】数式用!$P$4:$Q$54,2, FALSE)</f>
        <v>#N/A</v>
      </c>
      <c r="AB576" s="46" t="e">
        <f>VLOOKUP('別紙様式2-3（個表） '!$G576,【参考】数式用!$P$4:$W$54,8, FALSE)</f>
        <v>#N/A</v>
      </c>
      <c r="AC576" s="46" t="e">
        <f>VLOOKUP('別紙様式2-3（個表） '!$G576,【参考】数式用!$P$4:$AD$54,15, FALSE)</f>
        <v>#N/A</v>
      </c>
      <c r="AD576" s="46" t="str">
        <f t="shared" si="61"/>
        <v/>
      </c>
      <c r="AE576" s="46" t="str">
        <f t="shared" si="62"/>
        <v/>
      </c>
      <c r="AF576" s="46" t="str">
        <f t="shared" si="63"/>
        <v/>
      </c>
      <c r="AG576" s="46" t="str">
        <f>IF(G576="", "", VLOOKUP(G576,【参考】数式用!$A$4:$M$54,13,FALSE))</f>
        <v/>
      </c>
      <c r="AH576" s="46" t="str">
        <f t="shared" si="64"/>
        <v>―</v>
      </c>
    </row>
    <row r="577" spans="1:34" ht="45" customHeight="1">
      <c r="A577" s="113">
        <f t="shared" si="65"/>
        <v>563</v>
      </c>
      <c r="B577" s="114" t="str">
        <f>IF(基本情報入力シート!B612="","",基本情報入力シート!B612)</f>
        <v/>
      </c>
      <c r="C577" s="115" t="str">
        <f>IF(基本情報入力シート!L612="","",基本情報入力シート!L612)</f>
        <v/>
      </c>
      <c r="D577" s="115" t="str">
        <f>IF(基本情報入力シート!Q612="","",基本情報入力シート!Q612)</f>
        <v/>
      </c>
      <c r="E577" s="115" t="str">
        <f>IF(基本情報入力シート!V612="","",基本情報入力シート!V612)</f>
        <v/>
      </c>
      <c r="F577" s="115" t="str">
        <f>IF(基本情報入力シート!W612="","",基本情報入力シート!W612)</f>
        <v/>
      </c>
      <c r="G577" s="115" t="str">
        <f>IF(基本情報入力シート!Z612="","",基本情報入力シート!Z612)</f>
        <v/>
      </c>
      <c r="H577" s="211" t="str">
        <f>IF(基本情報入力シート!AD612="","",基本情報入力シート!AD612)</f>
        <v/>
      </c>
      <c r="I577" s="330" t="str">
        <f>IF(基本情報入力シート!AE612="","",基本情報入力シート!AE612)</f>
        <v/>
      </c>
      <c r="J577" s="427"/>
      <c r="K577" s="428"/>
      <c r="L577" s="426"/>
      <c r="M577" s="331" t="str">
        <f>IF(G577="", "", VLOOKUP(AF577,【参考】数式用!$AZ$3:$BA$6, 2, FALSE))</f>
        <v/>
      </c>
      <c r="N577" s="332" t="str">
        <f>IF(G577="","",VLOOKUP(G577,【参考】数式用!$A$4:$L$54,MATCH('別紙様式2-3（個表） '!M577,【参考】数式用!$J$3:$L$3,0)+9,FALSE))</f>
        <v/>
      </c>
      <c r="O577" s="430" t="s">
        <v>197</v>
      </c>
      <c r="P577" s="333" t="str">
        <f t="shared" si="60"/>
        <v>未入力あり</v>
      </c>
      <c r="Q577" s="253" t="str">
        <f>IFERROR(IF(P577="未入力あり","",ROUNDDOWN(ROUNDDOWN($H577*$I577,0)*VLOOKUP($G577,【参考】数式用!$A$4:$E$54,3, FALSE),0)),"")</f>
        <v/>
      </c>
      <c r="R577" s="253" t="str">
        <f>IF(AD577="×", 0,IF(P577="未入力あり","",ROUNDDOWN(ROUNDDOWN($H577*$I577,0)*VLOOKUP($G577,【参考】数式用!$A$4:$E$54,4,FALSE),0)))</f>
        <v/>
      </c>
      <c r="S577" s="334" t="str">
        <f>IF(AE577="×", 0,IF(P577="未入力あり","",ROUNDDOWN(ROUNDDOWN($H577*$I577,0)*VLOOKUP($G577,【参考】数式用!$A$4:$E$54,5, FALSE),0)))</f>
        <v/>
      </c>
      <c r="Z577" s="336" t="e">
        <f>IF(#REF!="○", F577, "")</f>
        <v>#REF!</v>
      </c>
      <c r="AA577" s="46" t="e">
        <f>VLOOKUP('別紙様式2-3（個表） '!$G577,【参考】数式用!$P$4:$Q$54,2, FALSE)</f>
        <v>#N/A</v>
      </c>
      <c r="AB577" s="46" t="e">
        <f>VLOOKUP('別紙様式2-3（個表） '!$G577,【参考】数式用!$P$4:$W$54,8, FALSE)</f>
        <v>#N/A</v>
      </c>
      <c r="AC577" s="46" t="e">
        <f>VLOOKUP('別紙様式2-3（個表） '!$G577,【参考】数式用!$P$4:$AD$54,15, FALSE)</f>
        <v>#N/A</v>
      </c>
      <c r="AD577" s="46" t="str">
        <f t="shared" si="61"/>
        <v/>
      </c>
      <c r="AE577" s="46" t="str">
        <f t="shared" si="62"/>
        <v/>
      </c>
      <c r="AF577" s="46" t="str">
        <f t="shared" si="63"/>
        <v/>
      </c>
      <c r="AG577" s="46" t="str">
        <f>IF(G577="", "", VLOOKUP(G577,【参考】数式用!$A$4:$M$54,13,FALSE))</f>
        <v/>
      </c>
      <c r="AH577" s="46" t="str">
        <f t="shared" si="64"/>
        <v>―</v>
      </c>
    </row>
    <row r="578" spans="1:34" ht="45" customHeight="1">
      <c r="A578" s="113">
        <f t="shared" si="65"/>
        <v>564</v>
      </c>
      <c r="B578" s="114" t="str">
        <f>IF(基本情報入力シート!B613="","",基本情報入力シート!B613)</f>
        <v/>
      </c>
      <c r="C578" s="115" t="str">
        <f>IF(基本情報入力シート!L613="","",基本情報入力シート!L613)</f>
        <v/>
      </c>
      <c r="D578" s="115" t="str">
        <f>IF(基本情報入力シート!Q613="","",基本情報入力シート!Q613)</f>
        <v/>
      </c>
      <c r="E578" s="115" t="str">
        <f>IF(基本情報入力シート!V613="","",基本情報入力シート!V613)</f>
        <v/>
      </c>
      <c r="F578" s="115" t="str">
        <f>IF(基本情報入力シート!W613="","",基本情報入力シート!W613)</f>
        <v/>
      </c>
      <c r="G578" s="115" t="str">
        <f>IF(基本情報入力シート!Z613="","",基本情報入力シート!Z613)</f>
        <v/>
      </c>
      <c r="H578" s="211" t="str">
        <f>IF(基本情報入力シート!AD613="","",基本情報入力シート!AD613)</f>
        <v/>
      </c>
      <c r="I578" s="330" t="str">
        <f>IF(基本情報入力シート!AE613="","",基本情報入力シート!AE613)</f>
        <v/>
      </c>
      <c r="J578" s="427"/>
      <c r="K578" s="428"/>
      <c r="L578" s="426"/>
      <c r="M578" s="331" t="str">
        <f>IF(G578="", "", VLOOKUP(AF578,【参考】数式用!$AZ$3:$BA$6, 2, FALSE))</f>
        <v/>
      </c>
      <c r="N578" s="332" t="str">
        <f>IF(G578="","",VLOOKUP(G578,【参考】数式用!$A$4:$L$54,MATCH('別紙様式2-3（個表） '!M578,【参考】数式用!$J$3:$L$3,0)+9,FALSE))</f>
        <v/>
      </c>
      <c r="O578" s="429" t="s">
        <v>197</v>
      </c>
      <c r="P578" s="333" t="str">
        <f t="shared" si="60"/>
        <v>未入力あり</v>
      </c>
      <c r="Q578" s="253" t="str">
        <f>IFERROR(IF(P578="未入力あり","",ROUNDDOWN(ROUNDDOWN($H578*$I578,0)*VLOOKUP($G578,【参考】数式用!$A$4:$E$54,3, FALSE),0)),"")</f>
        <v/>
      </c>
      <c r="R578" s="253" t="str">
        <f>IF(AD578="×", 0,IF(P578="未入力あり","",ROUNDDOWN(ROUNDDOWN($H578*$I578,0)*VLOOKUP($G578,【参考】数式用!$A$4:$E$54,4,FALSE),0)))</f>
        <v/>
      </c>
      <c r="S578" s="334" t="str">
        <f>IF(AE578="×", 0,IF(P578="未入力あり","",ROUNDDOWN(ROUNDDOWN($H578*$I578,0)*VLOOKUP($G578,【参考】数式用!$A$4:$E$54,5, FALSE),0)))</f>
        <v/>
      </c>
      <c r="Z578" s="336" t="e">
        <f>IF(#REF!="○", F578, "")</f>
        <v>#REF!</v>
      </c>
      <c r="AA578" s="46" t="e">
        <f>VLOOKUP('別紙様式2-3（個表） '!$G578,【参考】数式用!$P$4:$Q$54,2, FALSE)</f>
        <v>#N/A</v>
      </c>
      <c r="AB578" s="46" t="e">
        <f>VLOOKUP('別紙様式2-3（個表） '!$G578,【参考】数式用!$P$4:$W$54,8, FALSE)</f>
        <v>#N/A</v>
      </c>
      <c r="AC578" s="46" t="e">
        <f>VLOOKUP('別紙様式2-3（個表） '!$G578,【参考】数式用!$P$4:$AD$54,15, FALSE)</f>
        <v>#N/A</v>
      </c>
      <c r="AD578" s="46" t="str">
        <f t="shared" si="61"/>
        <v/>
      </c>
      <c r="AE578" s="46" t="str">
        <f t="shared" si="62"/>
        <v/>
      </c>
      <c r="AF578" s="46" t="str">
        <f t="shared" si="63"/>
        <v/>
      </c>
      <c r="AG578" s="46" t="str">
        <f>IF(G578="", "", VLOOKUP(G578,【参考】数式用!$A$4:$M$54,13,FALSE))</f>
        <v/>
      </c>
      <c r="AH578" s="46" t="str">
        <f t="shared" si="64"/>
        <v>―</v>
      </c>
    </row>
    <row r="579" spans="1:34" ht="45" customHeight="1">
      <c r="A579" s="113">
        <f t="shared" si="65"/>
        <v>565</v>
      </c>
      <c r="B579" s="114" t="str">
        <f>IF(基本情報入力シート!B614="","",基本情報入力シート!B614)</f>
        <v/>
      </c>
      <c r="C579" s="115" t="str">
        <f>IF(基本情報入力シート!L614="","",基本情報入力シート!L614)</f>
        <v/>
      </c>
      <c r="D579" s="115" t="str">
        <f>IF(基本情報入力シート!Q614="","",基本情報入力シート!Q614)</f>
        <v/>
      </c>
      <c r="E579" s="115" t="str">
        <f>IF(基本情報入力シート!V614="","",基本情報入力シート!V614)</f>
        <v/>
      </c>
      <c r="F579" s="115" t="str">
        <f>IF(基本情報入力シート!W614="","",基本情報入力シート!W614)</f>
        <v/>
      </c>
      <c r="G579" s="115" t="str">
        <f>IF(基本情報入力シート!Z614="","",基本情報入力シート!Z614)</f>
        <v/>
      </c>
      <c r="H579" s="211" t="str">
        <f>IF(基本情報入力シート!AD614="","",基本情報入力シート!AD614)</f>
        <v/>
      </c>
      <c r="I579" s="330" t="str">
        <f>IF(基本情報入力シート!AE614="","",基本情報入力シート!AE614)</f>
        <v/>
      </c>
      <c r="J579" s="427"/>
      <c r="K579" s="428"/>
      <c r="L579" s="426"/>
      <c r="M579" s="331" t="str">
        <f>IF(G579="", "", VLOOKUP(AF579,【参考】数式用!$AZ$3:$BA$6, 2, FALSE))</f>
        <v/>
      </c>
      <c r="N579" s="332" t="str">
        <f>IF(G579="","",VLOOKUP(G579,【参考】数式用!$A$4:$L$54,MATCH('別紙様式2-3（個表） '!M579,【参考】数式用!$J$3:$L$3,0)+9,FALSE))</f>
        <v/>
      </c>
      <c r="O579" s="430" t="s">
        <v>197</v>
      </c>
      <c r="P579" s="333" t="str">
        <f t="shared" si="60"/>
        <v>未入力あり</v>
      </c>
      <c r="Q579" s="253" t="str">
        <f>IFERROR(IF(P579="未入力あり","",ROUNDDOWN(ROUNDDOWN($H579*$I579,0)*VLOOKUP($G579,【参考】数式用!$A$4:$E$54,3, FALSE),0)),"")</f>
        <v/>
      </c>
      <c r="R579" s="253" t="str">
        <f>IF(AD579="×", 0,IF(P579="未入力あり","",ROUNDDOWN(ROUNDDOWN($H579*$I579,0)*VLOOKUP($G579,【参考】数式用!$A$4:$E$54,4,FALSE),0)))</f>
        <v/>
      </c>
      <c r="S579" s="334" t="str">
        <f>IF(AE579="×", 0,IF(P579="未入力あり","",ROUNDDOWN(ROUNDDOWN($H579*$I579,0)*VLOOKUP($G579,【参考】数式用!$A$4:$E$54,5, FALSE),0)))</f>
        <v/>
      </c>
      <c r="Z579" s="336" t="e">
        <f>IF(#REF!="○", F579, "")</f>
        <v>#REF!</v>
      </c>
      <c r="AA579" s="46" t="e">
        <f>VLOOKUP('別紙様式2-3（個表） '!$G579,【参考】数式用!$P$4:$Q$54,2, FALSE)</f>
        <v>#N/A</v>
      </c>
      <c r="AB579" s="46" t="e">
        <f>VLOOKUP('別紙様式2-3（個表） '!$G579,【参考】数式用!$P$4:$W$54,8, FALSE)</f>
        <v>#N/A</v>
      </c>
      <c r="AC579" s="46" t="e">
        <f>VLOOKUP('別紙様式2-3（個表） '!$G579,【参考】数式用!$P$4:$AD$54,15, FALSE)</f>
        <v>#N/A</v>
      </c>
      <c r="AD579" s="46" t="str">
        <f t="shared" si="61"/>
        <v/>
      </c>
      <c r="AE579" s="46" t="str">
        <f t="shared" si="62"/>
        <v/>
      </c>
      <c r="AF579" s="46" t="str">
        <f t="shared" si="63"/>
        <v/>
      </c>
      <c r="AG579" s="46" t="str">
        <f>IF(G579="", "", VLOOKUP(G579,【参考】数式用!$A$4:$M$54,13,FALSE))</f>
        <v/>
      </c>
      <c r="AH579" s="46" t="str">
        <f t="shared" si="64"/>
        <v>―</v>
      </c>
    </row>
    <row r="580" spans="1:34" ht="45" customHeight="1">
      <c r="A580" s="113">
        <f t="shared" si="65"/>
        <v>566</v>
      </c>
      <c r="B580" s="114" t="str">
        <f>IF(基本情報入力シート!B615="","",基本情報入力シート!B615)</f>
        <v/>
      </c>
      <c r="C580" s="115" t="str">
        <f>IF(基本情報入力シート!L615="","",基本情報入力シート!L615)</f>
        <v/>
      </c>
      <c r="D580" s="115" t="str">
        <f>IF(基本情報入力シート!Q615="","",基本情報入力シート!Q615)</f>
        <v/>
      </c>
      <c r="E580" s="115" t="str">
        <f>IF(基本情報入力シート!V615="","",基本情報入力シート!V615)</f>
        <v/>
      </c>
      <c r="F580" s="115" t="str">
        <f>IF(基本情報入力シート!W615="","",基本情報入力シート!W615)</f>
        <v/>
      </c>
      <c r="G580" s="115" t="str">
        <f>IF(基本情報入力シート!Z615="","",基本情報入力シート!Z615)</f>
        <v/>
      </c>
      <c r="H580" s="211" t="str">
        <f>IF(基本情報入力シート!AD615="","",基本情報入力シート!AD615)</f>
        <v/>
      </c>
      <c r="I580" s="330" t="str">
        <f>IF(基本情報入力シート!AE615="","",基本情報入力シート!AE615)</f>
        <v/>
      </c>
      <c r="J580" s="427"/>
      <c r="K580" s="428"/>
      <c r="L580" s="426"/>
      <c r="M580" s="331" t="str">
        <f>IF(G580="", "", VLOOKUP(AF580,【参考】数式用!$AZ$3:$BA$6, 2, FALSE))</f>
        <v/>
      </c>
      <c r="N580" s="332" t="str">
        <f>IF(G580="","",VLOOKUP(G580,【参考】数式用!$A$4:$L$54,MATCH('別紙様式2-3（個表） '!M580,【参考】数式用!$J$3:$L$3,0)+9,FALSE))</f>
        <v/>
      </c>
      <c r="O580" s="430" t="s">
        <v>197</v>
      </c>
      <c r="P580" s="333" t="str">
        <f t="shared" si="60"/>
        <v>未入力あり</v>
      </c>
      <c r="Q580" s="253" t="str">
        <f>IFERROR(IF(P580="未入力あり","",ROUNDDOWN(ROUNDDOWN($H580*$I580,0)*VLOOKUP($G580,【参考】数式用!$A$4:$E$54,3, FALSE),0)),"")</f>
        <v/>
      </c>
      <c r="R580" s="253" t="str">
        <f>IF(AD580="×", 0,IF(P580="未入力あり","",ROUNDDOWN(ROUNDDOWN($H580*$I580,0)*VLOOKUP($G580,【参考】数式用!$A$4:$E$54,4,FALSE),0)))</f>
        <v/>
      </c>
      <c r="S580" s="334" t="str">
        <f>IF(AE580="×", 0,IF(P580="未入力あり","",ROUNDDOWN(ROUNDDOWN($H580*$I580,0)*VLOOKUP($G580,【参考】数式用!$A$4:$E$54,5, FALSE),0)))</f>
        <v/>
      </c>
      <c r="Z580" s="336" t="e">
        <f>IF(#REF!="○", F580, "")</f>
        <v>#REF!</v>
      </c>
      <c r="AA580" s="46" t="e">
        <f>VLOOKUP('別紙様式2-3（個表） '!$G580,【参考】数式用!$P$4:$Q$54,2, FALSE)</f>
        <v>#N/A</v>
      </c>
      <c r="AB580" s="46" t="e">
        <f>VLOOKUP('別紙様式2-3（個表） '!$G580,【参考】数式用!$P$4:$W$54,8, FALSE)</f>
        <v>#N/A</v>
      </c>
      <c r="AC580" s="46" t="e">
        <f>VLOOKUP('別紙様式2-3（個表） '!$G580,【参考】数式用!$P$4:$AD$54,15, FALSE)</f>
        <v>#N/A</v>
      </c>
      <c r="AD580" s="46" t="str">
        <f t="shared" si="61"/>
        <v/>
      </c>
      <c r="AE580" s="46" t="str">
        <f t="shared" si="62"/>
        <v/>
      </c>
      <c r="AF580" s="46" t="str">
        <f t="shared" si="63"/>
        <v/>
      </c>
      <c r="AG580" s="46" t="str">
        <f>IF(G580="", "", VLOOKUP(G580,【参考】数式用!$A$4:$M$54,13,FALSE))</f>
        <v/>
      </c>
      <c r="AH580" s="46" t="str">
        <f t="shared" si="64"/>
        <v>―</v>
      </c>
    </row>
    <row r="581" spans="1:34" ht="45" customHeight="1">
      <c r="A581" s="113">
        <f t="shared" si="65"/>
        <v>567</v>
      </c>
      <c r="B581" s="114" t="str">
        <f>IF(基本情報入力シート!B616="","",基本情報入力シート!B616)</f>
        <v/>
      </c>
      <c r="C581" s="115" t="str">
        <f>IF(基本情報入力シート!L616="","",基本情報入力シート!L616)</f>
        <v/>
      </c>
      <c r="D581" s="115" t="str">
        <f>IF(基本情報入力シート!Q616="","",基本情報入力シート!Q616)</f>
        <v/>
      </c>
      <c r="E581" s="115" t="str">
        <f>IF(基本情報入力シート!V616="","",基本情報入力シート!V616)</f>
        <v/>
      </c>
      <c r="F581" s="115" t="str">
        <f>IF(基本情報入力シート!W616="","",基本情報入力シート!W616)</f>
        <v/>
      </c>
      <c r="G581" s="115" t="str">
        <f>IF(基本情報入力シート!Z616="","",基本情報入力シート!Z616)</f>
        <v/>
      </c>
      <c r="H581" s="211" t="str">
        <f>IF(基本情報入力シート!AD616="","",基本情報入力シート!AD616)</f>
        <v/>
      </c>
      <c r="I581" s="330" t="str">
        <f>IF(基本情報入力シート!AE616="","",基本情報入力シート!AE616)</f>
        <v/>
      </c>
      <c r="J581" s="427"/>
      <c r="K581" s="428"/>
      <c r="L581" s="426"/>
      <c r="M581" s="331" t="str">
        <f>IF(G581="", "", VLOOKUP(AF581,【参考】数式用!$AZ$3:$BA$6, 2, FALSE))</f>
        <v/>
      </c>
      <c r="N581" s="332" t="str">
        <f>IF(G581="","",VLOOKUP(G581,【参考】数式用!$A$4:$L$54,MATCH('別紙様式2-3（個表） '!M581,【参考】数式用!$J$3:$L$3,0)+9,FALSE))</f>
        <v/>
      </c>
      <c r="O581" s="429" t="s">
        <v>197</v>
      </c>
      <c r="P581" s="333" t="str">
        <f t="shared" si="60"/>
        <v>未入力あり</v>
      </c>
      <c r="Q581" s="253" t="str">
        <f>IFERROR(IF(P581="未入力あり","",ROUNDDOWN(ROUNDDOWN($H581*$I581,0)*VLOOKUP($G581,【参考】数式用!$A$4:$E$54,3, FALSE),0)),"")</f>
        <v/>
      </c>
      <c r="R581" s="253" t="str">
        <f>IF(AD581="×", 0,IF(P581="未入力あり","",ROUNDDOWN(ROUNDDOWN($H581*$I581,0)*VLOOKUP($G581,【参考】数式用!$A$4:$E$54,4,FALSE),0)))</f>
        <v/>
      </c>
      <c r="S581" s="334" t="str">
        <f>IF(AE581="×", 0,IF(P581="未入力あり","",ROUNDDOWN(ROUNDDOWN($H581*$I581,0)*VLOOKUP($G581,【参考】数式用!$A$4:$E$54,5, FALSE),0)))</f>
        <v/>
      </c>
      <c r="Z581" s="336" t="e">
        <f>IF(#REF!="○", F581, "")</f>
        <v>#REF!</v>
      </c>
      <c r="AA581" s="46" t="e">
        <f>VLOOKUP('別紙様式2-3（個表） '!$G581,【参考】数式用!$P$4:$Q$54,2, FALSE)</f>
        <v>#N/A</v>
      </c>
      <c r="AB581" s="46" t="e">
        <f>VLOOKUP('別紙様式2-3（個表） '!$G581,【参考】数式用!$P$4:$W$54,8, FALSE)</f>
        <v>#N/A</v>
      </c>
      <c r="AC581" s="46" t="e">
        <f>VLOOKUP('別紙様式2-3（個表） '!$G581,【参考】数式用!$P$4:$AD$54,15, FALSE)</f>
        <v>#N/A</v>
      </c>
      <c r="AD581" s="46" t="str">
        <f t="shared" si="61"/>
        <v/>
      </c>
      <c r="AE581" s="46" t="str">
        <f t="shared" si="62"/>
        <v/>
      </c>
      <c r="AF581" s="46" t="str">
        <f t="shared" si="63"/>
        <v/>
      </c>
      <c r="AG581" s="46" t="str">
        <f>IF(G581="", "", VLOOKUP(G581,【参考】数式用!$A$4:$M$54,13,FALSE))</f>
        <v/>
      </c>
      <c r="AH581" s="46" t="str">
        <f t="shared" si="64"/>
        <v>―</v>
      </c>
    </row>
    <row r="582" spans="1:34" ht="45" customHeight="1">
      <c r="A582" s="113">
        <f t="shared" si="65"/>
        <v>568</v>
      </c>
      <c r="B582" s="114" t="str">
        <f>IF(基本情報入力シート!B617="","",基本情報入力シート!B617)</f>
        <v/>
      </c>
      <c r="C582" s="115" t="str">
        <f>IF(基本情報入力シート!L617="","",基本情報入力シート!L617)</f>
        <v/>
      </c>
      <c r="D582" s="115" t="str">
        <f>IF(基本情報入力シート!Q617="","",基本情報入力シート!Q617)</f>
        <v/>
      </c>
      <c r="E582" s="115" t="str">
        <f>IF(基本情報入力シート!V617="","",基本情報入力シート!V617)</f>
        <v/>
      </c>
      <c r="F582" s="115" t="str">
        <f>IF(基本情報入力シート!W617="","",基本情報入力シート!W617)</f>
        <v/>
      </c>
      <c r="G582" s="115" t="str">
        <f>IF(基本情報入力シート!Z617="","",基本情報入力シート!Z617)</f>
        <v/>
      </c>
      <c r="H582" s="211" t="str">
        <f>IF(基本情報入力シート!AD617="","",基本情報入力シート!AD617)</f>
        <v/>
      </c>
      <c r="I582" s="330" t="str">
        <f>IF(基本情報入力シート!AE617="","",基本情報入力シート!AE617)</f>
        <v/>
      </c>
      <c r="J582" s="427"/>
      <c r="K582" s="428"/>
      <c r="L582" s="426"/>
      <c r="M582" s="331" t="str">
        <f>IF(G582="", "", VLOOKUP(AF582,【参考】数式用!$AZ$3:$BA$6, 2, FALSE))</f>
        <v/>
      </c>
      <c r="N582" s="332" t="str">
        <f>IF(G582="","",VLOOKUP(G582,【参考】数式用!$A$4:$L$54,MATCH('別紙様式2-3（個表） '!M582,【参考】数式用!$J$3:$L$3,0)+9,FALSE))</f>
        <v/>
      </c>
      <c r="O582" s="430" t="s">
        <v>197</v>
      </c>
      <c r="P582" s="333" t="str">
        <f t="shared" si="60"/>
        <v>未入力あり</v>
      </c>
      <c r="Q582" s="253" t="str">
        <f>IFERROR(IF(P582="未入力あり","",ROUNDDOWN(ROUNDDOWN($H582*$I582,0)*VLOOKUP($G582,【参考】数式用!$A$4:$E$54,3, FALSE),0)),"")</f>
        <v/>
      </c>
      <c r="R582" s="253" t="str">
        <f>IF(AD582="×", 0,IF(P582="未入力あり","",ROUNDDOWN(ROUNDDOWN($H582*$I582,0)*VLOOKUP($G582,【参考】数式用!$A$4:$E$54,4,FALSE),0)))</f>
        <v/>
      </c>
      <c r="S582" s="334" t="str">
        <f>IF(AE582="×", 0,IF(P582="未入力あり","",ROUNDDOWN(ROUNDDOWN($H582*$I582,0)*VLOOKUP($G582,【参考】数式用!$A$4:$E$54,5, FALSE),0)))</f>
        <v/>
      </c>
      <c r="Z582" s="336" t="e">
        <f>IF(#REF!="○", F582, "")</f>
        <v>#REF!</v>
      </c>
      <c r="AA582" s="46" t="e">
        <f>VLOOKUP('別紙様式2-3（個表） '!$G582,【参考】数式用!$P$4:$Q$54,2, FALSE)</f>
        <v>#N/A</v>
      </c>
      <c r="AB582" s="46" t="e">
        <f>VLOOKUP('別紙様式2-3（個表） '!$G582,【参考】数式用!$P$4:$W$54,8, FALSE)</f>
        <v>#N/A</v>
      </c>
      <c r="AC582" s="46" t="e">
        <f>VLOOKUP('別紙様式2-3（個表） '!$G582,【参考】数式用!$P$4:$AD$54,15, FALSE)</f>
        <v>#N/A</v>
      </c>
      <c r="AD582" s="46" t="str">
        <f t="shared" si="61"/>
        <v/>
      </c>
      <c r="AE582" s="46" t="str">
        <f t="shared" si="62"/>
        <v/>
      </c>
      <c r="AF582" s="46" t="str">
        <f t="shared" si="63"/>
        <v/>
      </c>
      <c r="AG582" s="46" t="str">
        <f>IF(G582="", "", VLOOKUP(G582,【参考】数式用!$A$4:$M$54,13,FALSE))</f>
        <v/>
      </c>
      <c r="AH582" s="46" t="str">
        <f t="shared" si="64"/>
        <v>―</v>
      </c>
    </row>
    <row r="583" spans="1:34" ht="45" customHeight="1">
      <c r="A583" s="113">
        <f t="shared" si="65"/>
        <v>569</v>
      </c>
      <c r="B583" s="114" t="str">
        <f>IF(基本情報入力シート!B618="","",基本情報入力シート!B618)</f>
        <v/>
      </c>
      <c r="C583" s="115" t="str">
        <f>IF(基本情報入力シート!L618="","",基本情報入力シート!L618)</f>
        <v/>
      </c>
      <c r="D583" s="115" t="str">
        <f>IF(基本情報入力シート!Q618="","",基本情報入力シート!Q618)</f>
        <v/>
      </c>
      <c r="E583" s="115" t="str">
        <f>IF(基本情報入力シート!V618="","",基本情報入力シート!V618)</f>
        <v/>
      </c>
      <c r="F583" s="115" t="str">
        <f>IF(基本情報入力シート!W618="","",基本情報入力シート!W618)</f>
        <v/>
      </c>
      <c r="G583" s="115" t="str">
        <f>IF(基本情報入力シート!Z618="","",基本情報入力シート!Z618)</f>
        <v/>
      </c>
      <c r="H583" s="211" t="str">
        <f>IF(基本情報入力シート!AD618="","",基本情報入力シート!AD618)</f>
        <v/>
      </c>
      <c r="I583" s="330" t="str">
        <f>IF(基本情報入力シート!AE618="","",基本情報入力シート!AE618)</f>
        <v/>
      </c>
      <c r="J583" s="427"/>
      <c r="K583" s="428"/>
      <c r="L583" s="426"/>
      <c r="M583" s="331" t="str">
        <f>IF(G583="", "", VLOOKUP(AF583,【参考】数式用!$AZ$3:$BA$6, 2, FALSE))</f>
        <v/>
      </c>
      <c r="N583" s="332" t="str">
        <f>IF(G583="","",VLOOKUP(G583,【参考】数式用!$A$4:$L$54,MATCH('別紙様式2-3（個表） '!M583,【参考】数式用!$J$3:$L$3,0)+9,FALSE))</f>
        <v/>
      </c>
      <c r="O583" s="430" t="s">
        <v>197</v>
      </c>
      <c r="P583" s="333" t="str">
        <f t="shared" si="60"/>
        <v>未入力あり</v>
      </c>
      <c r="Q583" s="253" t="str">
        <f>IFERROR(IF(P583="未入力あり","",ROUNDDOWN(ROUNDDOWN($H583*$I583,0)*VLOOKUP($G583,【参考】数式用!$A$4:$E$54,3, FALSE),0)),"")</f>
        <v/>
      </c>
      <c r="R583" s="253" t="str">
        <f>IF(AD583="×", 0,IF(P583="未入力あり","",ROUNDDOWN(ROUNDDOWN($H583*$I583,0)*VLOOKUP($G583,【参考】数式用!$A$4:$E$54,4,FALSE),0)))</f>
        <v/>
      </c>
      <c r="S583" s="334" t="str">
        <f>IF(AE583="×", 0,IF(P583="未入力あり","",ROUNDDOWN(ROUNDDOWN($H583*$I583,0)*VLOOKUP($G583,【参考】数式用!$A$4:$E$54,5, FALSE),0)))</f>
        <v/>
      </c>
      <c r="Z583" s="336" t="e">
        <f>IF(#REF!="○", F583, "")</f>
        <v>#REF!</v>
      </c>
      <c r="AA583" s="46" t="e">
        <f>VLOOKUP('別紙様式2-3（個表） '!$G583,【参考】数式用!$P$4:$Q$54,2, FALSE)</f>
        <v>#N/A</v>
      </c>
      <c r="AB583" s="46" t="e">
        <f>VLOOKUP('別紙様式2-3（個表） '!$G583,【参考】数式用!$P$4:$W$54,8, FALSE)</f>
        <v>#N/A</v>
      </c>
      <c r="AC583" s="46" t="e">
        <f>VLOOKUP('別紙様式2-3（個表） '!$G583,【参考】数式用!$P$4:$AD$54,15, FALSE)</f>
        <v>#N/A</v>
      </c>
      <c r="AD583" s="46" t="str">
        <f t="shared" si="61"/>
        <v/>
      </c>
      <c r="AE583" s="46" t="str">
        <f t="shared" si="62"/>
        <v/>
      </c>
      <c r="AF583" s="46" t="str">
        <f t="shared" si="63"/>
        <v/>
      </c>
      <c r="AG583" s="46" t="str">
        <f>IF(G583="", "", VLOOKUP(G583,【参考】数式用!$A$4:$M$54,13,FALSE))</f>
        <v/>
      </c>
      <c r="AH583" s="46" t="str">
        <f t="shared" si="64"/>
        <v>―</v>
      </c>
    </row>
    <row r="584" spans="1:34" ht="45" customHeight="1">
      <c r="A584" s="113">
        <f t="shared" si="65"/>
        <v>570</v>
      </c>
      <c r="B584" s="114" t="str">
        <f>IF(基本情報入力シート!B619="","",基本情報入力シート!B619)</f>
        <v/>
      </c>
      <c r="C584" s="115" t="str">
        <f>IF(基本情報入力シート!L619="","",基本情報入力シート!L619)</f>
        <v/>
      </c>
      <c r="D584" s="115" t="str">
        <f>IF(基本情報入力シート!Q619="","",基本情報入力シート!Q619)</f>
        <v/>
      </c>
      <c r="E584" s="115" t="str">
        <f>IF(基本情報入力シート!V619="","",基本情報入力シート!V619)</f>
        <v/>
      </c>
      <c r="F584" s="115" t="str">
        <f>IF(基本情報入力シート!W619="","",基本情報入力シート!W619)</f>
        <v/>
      </c>
      <c r="G584" s="115" t="str">
        <f>IF(基本情報入力シート!Z619="","",基本情報入力シート!Z619)</f>
        <v/>
      </c>
      <c r="H584" s="211" t="str">
        <f>IF(基本情報入力シート!AD619="","",基本情報入力シート!AD619)</f>
        <v/>
      </c>
      <c r="I584" s="330" t="str">
        <f>IF(基本情報入力シート!AE619="","",基本情報入力シート!AE619)</f>
        <v/>
      </c>
      <c r="J584" s="427"/>
      <c r="K584" s="428"/>
      <c r="L584" s="426"/>
      <c r="M584" s="331" t="str">
        <f>IF(G584="", "", VLOOKUP(AF584,【参考】数式用!$AZ$3:$BA$6, 2, FALSE))</f>
        <v/>
      </c>
      <c r="N584" s="332" t="str">
        <f>IF(G584="","",VLOOKUP(G584,【参考】数式用!$A$4:$L$54,MATCH('別紙様式2-3（個表） '!M584,【参考】数式用!$J$3:$L$3,0)+9,FALSE))</f>
        <v/>
      </c>
      <c r="O584" s="429" t="s">
        <v>197</v>
      </c>
      <c r="P584" s="333" t="str">
        <f t="shared" si="60"/>
        <v>未入力あり</v>
      </c>
      <c r="Q584" s="253" t="str">
        <f>IFERROR(IF(P584="未入力あり","",ROUNDDOWN(ROUNDDOWN($H584*$I584,0)*VLOOKUP($G584,【参考】数式用!$A$4:$E$54,3, FALSE),0)),"")</f>
        <v/>
      </c>
      <c r="R584" s="253" t="str">
        <f>IF(AD584="×", 0,IF(P584="未入力あり","",ROUNDDOWN(ROUNDDOWN($H584*$I584,0)*VLOOKUP($G584,【参考】数式用!$A$4:$E$54,4,FALSE),0)))</f>
        <v/>
      </c>
      <c r="S584" s="334" t="str">
        <f>IF(AE584="×", 0,IF(P584="未入力あり","",ROUNDDOWN(ROUNDDOWN($H584*$I584,0)*VLOOKUP($G584,【参考】数式用!$A$4:$E$54,5, FALSE),0)))</f>
        <v/>
      </c>
      <c r="Z584" s="336" t="e">
        <f>IF(#REF!="○", F584, "")</f>
        <v>#REF!</v>
      </c>
      <c r="AA584" s="46" t="e">
        <f>VLOOKUP('別紙様式2-3（個表） '!$G584,【参考】数式用!$P$4:$Q$54,2, FALSE)</f>
        <v>#N/A</v>
      </c>
      <c r="AB584" s="46" t="e">
        <f>VLOOKUP('別紙様式2-3（個表） '!$G584,【参考】数式用!$P$4:$W$54,8, FALSE)</f>
        <v>#N/A</v>
      </c>
      <c r="AC584" s="46" t="e">
        <f>VLOOKUP('別紙様式2-3（個表） '!$G584,【参考】数式用!$P$4:$AD$54,15, FALSE)</f>
        <v>#N/A</v>
      </c>
      <c r="AD584" s="46" t="str">
        <f t="shared" si="61"/>
        <v/>
      </c>
      <c r="AE584" s="46" t="str">
        <f t="shared" si="62"/>
        <v/>
      </c>
      <c r="AF584" s="46" t="str">
        <f t="shared" si="63"/>
        <v/>
      </c>
      <c r="AG584" s="46" t="str">
        <f>IF(G584="", "", VLOOKUP(G584,【参考】数式用!$A$4:$M$54,13,FALSE))</f>
        <v/>
      </c>
      <c r="AH584" s="46" t="str">
        <f t="shared" si="64"/>
        <v>―</v>
      </c>
    </row>
    <row r="585" spans="1:34" ht="45" customHeight="1">
      <c r="A585" s="113">
        <f t="shared" si="65"/>
        <v>571</v>
      </c>
      <c r="B585" s="114" t="str">
        <f>IF(基本情報入力シート!B620="","",基本情報入力シート!B620)</f>
        <v/>
      </c>
      <c r="C585" s="115" t="str">
        <f>IF(基本情報入力シート!L620="","",基本情報入力シート!L620)</f>
        <v/>
      </c>
      <c r="D585" s="115" t="str">
        <f>IF(基本情報入力シート!Q620="","",基本情報入力シート!Q620)</f>
        <v/>
      </c>
      <c r="E585" s="115" t="str">
        <f>IF(基本情報入力シート!V620="","",基本情報入力シート!V620)</f>
        <v/>
      </c>
      <c r="F585" s="115" t="str">
        <f>IF(基本情報入力シート!W620="","",基本情報入力シート!W620)</f>
        <v/>
      </c>
      <c r="G585" s="115" t="str">
        <f>IF(基本情報入力シート!Z620="","",基本情報入力シート!Z620)</f>
        <v/>
      </c>
      <c r="H585" s="211" t="str">
        <f>IF(基本情報入力シート!AD620="","",基本情報入力シート!AD620)</f>
        <v/>
      </c>
      <c r="I585" s="330" t="str">
        <f>IF(基本情報入力シート!AE620="","",基本情報入力シート!AE620)</f>
        <v/>
      </c>
      <c r="J585" s="427"/>
      <c r="K585" s="428"/>
      <c r="L585" s="426"/>
      <c r="M585" s="331" t="str">
        <f>IF(G585="", "", VLOOKUP(AF585,【参考】数式用!$AZ$3:$BA$6, 2, FALSE))</f>
        <v/>
      </c>
      <c r="N585" s="332" t="str">
        <f>IF(G585="","",VLOOKUP(G585,【参考】数式用!$A$4:$L$54,MATCH('別紙様式2-3（個表） '!M585,【参考】数式用!$J$3:$L$3,0)+9,FALSE))</f>
        <v/>
      </c>
      <c r="O585" s="430" t="s">
        <v>197</v>
      </c>
      <c r="P585" s="333" t="str">
        <f t="shared" si="60"/>
        <v>未入力あり</v>
      </c>
      <c r="Q585" s="253" t="str">
        <f>IFERROR(IF(P585="未入力あり","",ROUNDDOWN(ROUNDDOWN($H585*$I585,0)*VLOOKUP($G585,【参考】数式用!$A$4:$E$54,3, FALSE),0)),"")</f>
        <v/>
      </c>
      <c r="R585" s="253" t="str">
        <f>IF(AD585="×", 0,IF(P585="未入力あり","",ROUNDDOWN(ROUNDDOWN($H585*$I585,0)*VLOOKUP($G585,【参考】数式用!$A$4:$E$54,4,FALSE),0)))</f>
        <v/>
      </c>
      <c r="S585" s="334" t="str">
        <f>IF(AE585="×", 0,IF(P585="未入力あり","",ROUNDDOWN(ROUNDDOWN($H585*$I585,0)*VLOOKUP($G585,【参考】数式用!$A$4:$E$54,5, FALSE),0)))</f>
        <v/>
      </c>
      <c r="Z585" s="336" t="e">
        <f>IF(#REF!="○", F585, "")</f>
        <v>#REF!</v>
      </c>
      <c r="AA585" s="46" t="e">
        <f>VLOOKUP('別紙様式2-3（個表） '!$G585,【参考】数式用!$P$4:$Q$54,2, FALSE)</f>
        <v>#N/A</v>
      </c>
      <c r="AB585" s="46" t="e">
        <f>VLOOKUP('別紙様式2-3（個表） '!$G585,【参考】数式用!$P$4:$W$54,8, FALSE)</f>
        <v>#N/A</v>
      </c>
      <c r="AC585" s="46" t="e">
        <f>VLOOKUP('別紙様式2-3（個表） '!$G585,【参考】数式用!$P$4:$AD$54,15, FALSE)</f>
        <v>#N/A</v>
      </c>
      <c r="AD585" s="46" t="str">
        <f t="shared" si="61"/>
        <v/>
      </c>
      <c r="AE585" s="46" t="str">
        <f t="shared" si="62"/>
        <v/>
      </c>
      <c r="AF585" s="46" t="str">
        <f t="shared" si="63"/>
        <v/>
      </c>
      <c r="AG585" s="46" t="str">
        <f>IF(G585="", "", VLOOKUP(G585,【参考】数式用!$A$4:$M$54,13,FALSE))</f>
        <v/>
      </c>
      <c r="AH585" s="46" t="str">
        <f t="shared" si="64"/>
        <v>―</v>
      </c>
    </row>
    <row r="586" spans="1:34" ht="45" customHeight="1">
      <c r="A586" s="113">
        <f t="shared" si="65"/>
        <v>572</v>
      </c>
      <c r="B586" s="114" t="str">
        <f>IF(基本情報入力シート!B621="","",基本情報入力シート!B621)</f>
        <v/>
      </c>
      <c r="C586" s="115" t="str">
        <f>IF(基本情報入力シート!L621="","",基本情報入力シート!L621)</f>
        <v/>
      </c>
      <c r="D586" s="115" t="str">
        <f>IF(基本情報入力シート!Q621="","",基本情報入力シート!Q621)</f>
        <v/>
      </c>
      <c r="E586" s="115" t="str">
        <f>IF(基本情報入力シート!V621="","",基本情報入力シート!V621)</f>
        <v/>
      </c>
      <c r="F586" s="115" t="str">
        <f>IF(基本情報入力シート!W621="","",基本情報入力シート!W621)</f>
        <v/>
      </c>
      <c r="G586" s="115" t="str">
        <f>IF(基本情報入力シート!Z621="","",基本情報入力シート!Z621)</f>
        <v/>
      </c>
      <c r="H586" s="211" t="str">
        <f>IF(基本情報入力シート!AD621="","",基本情報入力シート!AD621)</f>
        <v/>
      </c>
      <c r="I586" s="330" t="str">
        <f>IF(基本情報入力シート!AE621="","",基本情報入力シート!AE621)</f>
        <v/>
      </c>
      <c r="J586" s="427"/>
      <c r="K586" s="428"/>
      <c r="L586" s="426"/>
      <c r="M586" s="331" t="str">
        <f>IF(G586="", "", VLOOKUP(AF586,【参考】数式用!$AZ$3:$BA$6, 2, FALSE))</f>
        <v/>
      </c>
      <c r="N586" s="332" t="str">
        <f>IF(G586="","",VLOOKUP(G586,【参考】数式用!$A$4:$L$54,MATCH('別紙様式2-3（個表） '!M586,【参考】数式用!$J$3:$L$3,0)+9,FALSE))</f>
        <v/>
      </c>
      <c r="O586" s="430" t="s">
        <v>197</v>
      </c>
      <c r="P586" s="333" t="str">
        <f t="shared" si="60"/>
        <v>未入力あり</v>
      </c>
      <c r="Q586" s="253" t="str">
        <f>IFERROR(IF(P586="未入力あり","",ROUNDDOWN(ROUNDDOWN($H586*$I586,0)*VLOOKUP($G586,【参考】数式用!$A$4:$E$54,3, FALSE),0)),"")</f>
        <v/>
      </c>
      <c r="R586" s="253" t="str">
        <f>IF(AD586="×", 0,IF(P586="未入力あり","",ROUNDDOWN(ROUNDDOWN($H586*$I586,0)*VLOOKUP($G586,【参考】数式用!$A$4:$E$54,4,FALSE),0)))</f>
        <v/>
      </c>
      <c r="S586" s="334" t="str">
        <f>IF(AE586="×", 0,IF(P586="未入力あり","",ROUNDDOWN(ROUNDDOWN($H586*$I586,0)*VLOOKUP($G586,【参考】数式用!$A$4:$E$54,5, FALSE),0)))</f>
        <v/>
      </c>
      <c r="Z586" s="336" t="e">
        <f>IF(#REF!="○", F586, "")</f>
        <v>#REF!</v>
      </c>
      <c r="AA586" s="46" t="e">
        <f>VLOOKUP('別紙様式2-3（個表） '!$G586,【参考】数式用!$P$4:$Q$54,2, FALSE)</f>
        <v>#N/A</v>
      </c>
      <c r="AB586" s="46" t="e">
        <f>VLOOKUP('別紙様式2-3（個表） '!$G586,【参考】数式用!$P$4:$W$54,8, FALSE)</f>
        <v>#N/A</v>
      </c>
      <c r="AC586" s="46" t="e">
        <f>VLOOKUP('別紙様式2-3（個表） '!$G586,【参考】数式用!$P$4:$AD$54,15, FALSE)</f>
        <v>#N/A</v>
      </c>
      <c r="AD586" s="46" t="str">
        <f t="shared" si="61"/>
        <v/>
      </c>
      <c r="AE586" s="46" t="str">
        <f t="shared" si="62"/>
        <v/>
      </c>
      <c r="AF586" s="46" t="str">
        <f t="shared" si="63"/>
        <v/>
      </c>
      <c r="AG586" s="46" t="str">
        <f>IF(G586="", "", VLOOKUP(G586,【参考】数式用!$A$4:$M$54,13,FALSE))</f>
        <v/>
      </c>
      <c r="AH586" s="46" t="str">
        <f t="shared" si="64"/>
        <v>―</v>
      </c>
    </row>
    <row r="587" spans="1:34" ht="45" customHeight="1">
      <c r="A587" s="113">
        <f t="shared" si="65"/>
        <v>573</v>
      </c>
      <c r="B587" s="114" t="str">
        <f>IF(基本情報入力シート!B622="","",基本情報入力シート!B622)</f>
        <v/>
      </c>
      <c r="C587" s="115" t="str">
        <f>IF(基本情報入力シート!L622="","",基本情報入力シート!L622)</f>
        <v/>
      </c>
      <c r="D587" s="115" t="str">
        <f>IF(基本情報入力シート!Q622="","",基本情報入力シート!Q622)</f>
        <v/>
      </c>
      <c r="E587" s="115" t="str">
        <f>IF(基本情報入力シート!V622="","",基本情報入力シート!V622)</f>
        <v/>
      </c>
      <c r="F587" s="115" t="str">
        <f>IF(基本情報入力シート!W622="","",基本情報入力シート!W622)</f>
        <v/>
      </c>
      <c r="G587" s="115" t="str">
        <f>IF(基本情報入力シート!Z622="","",基本情報入力シート!Z622)</f>
        <v/>
      </c>
      <c r="H587" s="211" t="str">
        <f>IF(基本情報入力シート!AD622="","",基本情報入力シート!AD622)</f>
        <v/>
      </c>
      <c r="I587" s="330" t="str">
        <f>IF(基本情報入力シート!AE622="","",基本情報入力シート!AE622)</f>
        <v/>
      </c>
      <c r="J587" s="427"/>
      <c r="K587" s="428"/>
      <c r="L587" s="426"/>
      <c r="M587" s="331" t="str">
        <f>IF(G587="", "", VLOOKUP(AF587,【参考】数式用!$AZ$3:$BA$6, 2, FALSE))</f>
        <v/>
      </c>
      <c r="N587" s="332" t="str">
        <f>IF(G587="","",VLOOKUP(G587,【参考】数式用!$A$4:$L$54,MATCH('別紙様式2-3（個表） '!M587,【参考】数式用!$J$3:$L$3,0)+9,FALSE))</f>
        <v/>
      </c>
      <c r="O587" s="429" t="s">
        <v>197</v>
      </c>
      <c r="P587" s="333" t="str">
        <f t="shared" si="60"/>
        <v>未入力あり</v>
      </c>
      <c r="Q587" s="253" t="str">
        <f>IFERROR(IF(P587="未入力あり","",ROUNDDOWN(ROUNDDOWN($H587*$I587,0)*VLOOKUP($G587,【参考】数式用!$A$4:$E$54,3, FALSE),0)),"")</f>
        <v/>
      </c>
      <c r="R587" s="253" t="str">
        <f>IF(AD587="×", 0,IF(P587="未入力あり","",ROUNDDOWN(ROUNDDOWN($H587*$I587,0)*VLOOKUP($G587,【参考】数式用!$A$4:$E$54,4,FALSE),0)))</f>
        <v/>
      </c>
      <c r="S587" s="334" t="str">
        <f>IF(AE587="×", 0,IF(P587="未入力あり","",ROUNDDOWN(ROUNDDOWN($H587*$I587,0)*VLOOKUP($G587,【参考】数式用!$A$4:$E$54,5, FALSE),0)))</f>
        <v/>
      </c>
      <c r="Z587" s="336" t="e">
        <f>IF(#REF!="○", F587, "")</f>
        <v>#REF!</v>
      </c>
      <c r="AA587" s="46" t="e">
        <f>VLOOKUP('別紙様式2-3（個表） '!$G587,【参考】数式用!$P$4:$Q$54,2, FALSE)</f>
        <v>#N/A</v>
      </c>
      <c r="AB587" s="46" t="e">
        <f>VLOOKUP('別紙様式2-3（個表） '!$G587,【参考】数式用!$P$4:$W$54,8, FALSE)</f>
        <v>#N/A</v>
      </c>
      <c r="AC587" s="46" t="e">
        <f>VLOOKUP('別紙様式2-3（個表） '!$G587,【参考】数式用!$P$4:$AD$54,15, FALSE)</f>
        <v>#N/A</v>
      </c>
      <c r="AD587" s="46" t="str">
        <f t="shared" si="61"/>
        <v/>
      </c>
      <c r="AE587" s="46" t="str">
        <f t="shared" si="62"/>
        <v/>
      </c>
      <c r="AF587" s="46" t="str">
        <f t="shared" si="63"/>
        <v/>
      </c>
      <c r="AG587" s="46" t="str">
        <f>IF(G587="", "", VLOOKUP(G587,【参考】数式用!$A$4:$M$54,13,FALSE))</f>
        <v/>
      </c>
      <c r="AH587" s="46" t="str">
        <f t="shared" si="64"/>
        <v>―</v>
      </c>
    </row>
    <row r="588" spans="1:34" ht="45" customHeight="1">
      <c r="A588" s="113">
        <f t="shared" si="65"/>
        <v>574</v>
      </c>
      <c r="B588" s="114" t="str">
        <f>IF(基本情報入力シート!B623="","",基本情報入力シート!B623)</f>
        <v/>
      </c>
      <c r="C588" s="115" t="str">
        <f>IF(基本情報入力シート!L623="","",基本情報入力シート!L623)</f>
        <v/>
      </c>
      <c r="D588" s="115" t="str">
        <f>IF(基本情報入力シート!Q623="","",基本情報入力シート!Q623)</f>
        <v/>
      </c>
      <c r="E588" s="115" t="str">
        <f>IF(基本情報入力シート!V623="","",基本情報入力シート!V623)</f>
        <v/>
      </c>
      <c r="F588" s="115" t="str">
        <f>IF(基本情報入力シート!W623="","",基本情報入力シート!W623)</f>
        <v/>
      </c>
      <c r="G588" s="115" t="str">
        <f>IF(基本情報入力シート!Z623="","",基本情報入力シート!Z623)</f>
        <v/>
      </c>
      <c r="H588" s="211" t="str">
        <f>IF(基本情報入力シート!AD623="","",基本情報入力シート!AD623)</f>
        <v/>
      </c>
      <c r="I588" s="330" t="str">
        <f>IF(基本情報入力シート!AE623="","",基本情報入力シート!AE623)</f>
        <v/>
      </c>
      <c r="J588" s="427"/>
      <c r="K588" s="428"/>
      <c r="L588" s="426"/>
      <c r="M588" s="331" t="str">
        <f>IF(G588="", "", VLOOKUP(AF588,【参考】数式用!$AZ$3:$BA$6, 2, FALSE))</f>
        <v/>
      </c>
      <c r="N588" s="332" t="str">
        <f>IF(G588="","",VLOOKUP(G588,【参考】数式用!$A$4:$L$54,MATCH('別紙様式2-3（個表） '!M588,【参考】数式用!$J$3:$L$3,0)+9,FALSE))</f>
        <v/>
      </c>
      <c r="O588" s="430" t="s">
        <v>197</v>
      </c>
      <c r="P588" s="333" t="str">
        <f t="shared" si="60"/>
        <v>未入力あり</v>
      </c>
      <c r="Q588" s="253" t="str">
        <f>IFERROR(IF(P588="未入力あり","",ROUNDDOWN(ROUNDDOWN($H588*$I588,0)*VLOOKUP($G588,【参考】数式用!$A$4:$E$54,3, FALSE),0)),"")</f>
        <v/>
      </c>
      <c r="R588" s="253" t="str">
        <f>IF(AD588="×", 0,IF(P588="未入力あり","",ROUNDDOWN(ROUNDDOWN($H588*$I588,0)*VLOOKUP($G588,【参考】数式用!$A$4:$E$54,4,FALSE),0)))</f>
        <v/>
      </c>
      <c r="S588" s="334" t="str">
        <f>IF(AE588="×", 0,IF(P588="未入力あり","",ROUNDDOWN(ROUNDDOWN($H588*$I588,0)*VLOOKUP($G588,【参考】数式用!$A$4:$E$54,5, FALSE),0)))</f>
        <v/>
      </c>
      <c r="Z588" s="336" t="e">
        <f>IF(#REF!="○", F588, "")</f>
        <v>#REF!</v>
      </c>
      <c r="AA588" s="46" t="e">
        <f>VLOOKUP('別紙様式2-3（個表） '!$G588,【参考】数式用!$P$4:$Q$54,2, FALSE)</f>
        <v>#N/A</v>
      </c>
      <c r="AB588" s="46" t="e">
        <f>VLOOKUP('別紙様式2-3（個表） '!$G588,【参考】数式用!$P$4:$W$54,8, FALSE)</f>
        <v>#N/A</v>
      </c>
      <c r="AC588" s="46" t="e">
        <f>VLOOKUP('別紙様式2-3（個表） '!$G588,【参考】数式用!$P$4:$AD$54,15, FALSE)</f>
        <v>#N/A</v>
      </c>
      <c r="AD588" s="46" t="str">
        <f t="shared" si="61"/>
        <v/>
      </c>
      <c r="AE588" s="46" t="str">
        <f t="shared" si="62"/>
        <v/>
      </c>
      <c r="AF588" s="46" t="str">
        <f t="shared" si="63"/>
        <v/>
      </c>
      <c r="AG588" s="46" t="str">
        <f>IF(G588="", "", VLOOKUP(G588,【参考】数式用!$A$4:$M$54,13,FALSE))</f>
        <v/>
      </c>
      <c r="AH588" s="46" t="str">
        <f t="shared" si="64"/>
        <v>―</v>
      </c>
    </row>
    <row r="589" spans="1:34" ht="45" customHeight="1">
      <c r="A589" s="113">
        <f t="shared" si="65"/>
        <v>575</v>
      </c>
      <c r="B589" s="114" t="str">
        <f>IF(基本情報入力シート!B624="","",基本情報入力シート!B624)</f>
        <v/>
      </c>
      <c r="C589" s="115" t="str">
        <f>IF(基本情報入力シート!L624="","",基本情報入力シート!L624)</f>
        <v/>
      </c>
      <c r="D589" s="115" t="str">
        <f>IF(基本情報入力シート!Q624="","",基本情報入力シート!Q624)</f>
        <v/>
      </c>
      <c r="E589" s="115" t="str">
        <f>IF(基本情報入力シート!V624="","",基本情報入力シート!V624)</f>
        <v/>
      </c>
      <c r="F589" s="115" t="str">
        <f>IF(基本情報入力シート!W624="","",基本情報入力シート!W624)</f>
        <v/>
      </c>
      <c r="G589" s="115" t="str">
        <f>IF(基本情報入力シート!Z624="","",基本情報入力シート!Z624)</f>
        <v/>
      </c>
      <c r="H589" s="211" t="str">
        <f>IF(基本情報入力シート!AD624="","",基本情報入力シート!AD624)</f>
        <v/>
      </c>
      <c r="I589" s="330" t="str">
        <f>IF(基本情報入力シート!AE624="","",基本情報入力シート!AE624)</f>
        <v/>
      </c>
      <c r="J589" s="427"/>
      <c r="K589" s="428"/>
      <c r="L589" s="426"/>
      <c r="M589" s="331" t="str">
        <f>IF(G589="", "", VLOOKUP(AF589,【参考】数式用!$AZ$3:$BA$6, 2, FALSE))</f>
        <v/>
      </c>
      <c r="N589" s="332" t="str">
        <f>IF(G589="","",VLOOKUP(G589,【参考】数式用!$A$4:$L$54,MATCH('別紙様式2-3（個表） '!M589,【参考】数式用!$J$3:$L$3,0)+9,FALSE))</f>
        <v/>
      </c>
      <c r="O589" s="429" t="s">
        <v>197</v>
      </c>
      <c r="P589" s="333" t="str">
        <f t="shared" si="60"/>
        <v>未入力あり</v>
      </c>
      <c r="Q589" s="253" t="str">
        <f>IFERROR(IF(P589="未入力あり","",ROUNDDOWN(ROUNDDOWN($H589*$I589,0)*VLOOKUP($G589,【参考】数式用!$A$4:$E$54,3, FALSE),0)),"")</f>
        <v/>
      </c>
      <c r="R589" s="253" t="str">
        <f>IF(AD589="×", 0,IF(P589="未入力あり","",ROUNDDOWN(ROUNDDOWN($H589*$I589,0)*VLOOKUP($G589,【参考】数式用!$A$4:$E$54,4,FALSE),0)))</f>
        <v/>
      </c>
      <c r="S589" s="334" t="str">
        <f>IF(AE589="×", 0,IF(P589="未入力あり","",ROUNDDOWN(ROUNDDOWN($H589*$I589,0)*VLOOKUP($G589,【参考】数式用!$A$4:$E$54,5, FALSE),0)))</f>
        <v/>
      </c>
      <c r="Z589" s="336" t="e">
        <f>IF(#REF!="○", F589, "")</f>
        <v>#REF!</v>
      </c>
      <c r="AA589" s="46" t="e">
        <f>VLOOKUP('別紙様式2-3（個表） '!$G589,【参考】数式用!$P$4:$Q$54,2, FALSE)</f>
        <v>#N/A</v>
      </c>
      <c r="AB589" s="46" t="e">
        <f>VLOOKUP('別紙様式2-3（個表） '!$G589,【参考】数式用!$P$4:$W$54,8, FALSE)</f>
        <v>#N/A</v>
      </c>
      <c r="AC589" s="46" t="e">
        <f>VLOOKUP('別紙様式2-3（個表） '!$G589,【参考】数式用!$P$4:$AD$54,15, FALSE)</f>
        <v>#N/A</v>
      </c>
      <c r="AD589" s="46" t="str">
        <f t="shared" si="61"/>
        <v/>
      </c>
      <c r="AE589" s="46" t="str">
        <f t="shared" si="62"/>
        <v/>
      </c>
      <c r="AF589" s="46" t="str">
        <f t="shared" si="63"/>
        <v/>
      </c>
      <c r="AG589" s="46" t="str">
        <f>IF(G589="", "", VLOOKUP(G589,【参考】数式用!$A$4:$M$54,13,FALSE))</f>
        <v/>
      </c>
      <c r="AH589" s="46" t="str">
        <f t="shared" si="64"/>
        <v>―</v>
      </c>
    </row>
    <row r="590" spans="1:34" ht="45" customHeight="1">
      <c r="A590" s="113">
        <f t="shared" si="65"/>
        <v>576</v>
      </c>
      <c r="B590" s="114" t="str">
        <f>IF(基本情報入力シート!B625="","",基本情報入力シート!B625)</f>
        <v/>
      </c>
      <c r="C590" s="115" t="str">
        <f>IF(基本情報入力シート!L625="","",基本情報入力シート!L625)</f>
        <v/>
      </c>
      <c r="D590" s="115" t="str">
        <f>IF(基本情報入力シート!Q625="","",基本情報入力シート!Q625)</f>
        <v/>
      </c>
      <c r="E590" s="115" t="str">
        <f>IF(基本情報入力シート!V625="","",基本情報入力シート!V625)</f>
        <v/>
      </c>
      <c r="F590" s="115" t="str">
        <f>IF(基本情報入力シート!W625="","",基本情報入力シート!W625)</f>
        <v/>
      </c>
      <c r="G590" s="115" t="str">
        <f>IF(基本情報入力シート!Z625="","",基本情報入力シート!Z625)</f>
        <v/>
      </c>
      <c r="H590" s="211" t="str">
        <f>IF(基本情報入力シート!AD625="","",基本情報入力シート!AD625)</f>
        <v/>
      </c>
      <c r="I590" s="330" t="str">
        <f>IF(基本情報入力シート!AE625="","",基本情報入力シート!AE625)</f>
        <v/>
      </c>
      <c r="J590" s="427"/>
      <c r="K590" s="428"/>
      <c r="L590" s="426"/>
      <c r="M590" s="331" t="str">
        <f>IF(G590="", "", VLOOKUP(AF590,【参考】数式用!$AZ$3:$BA$6, 2, FALSE))</f>
        <v/>
      </c>
      <c r="N590" s="332" t="str">
        <f>IF(G590="","",VLOOKUP(G590,【参考】数式用!$A$4:$L$54,MATCH('別紙様式2-3（個表） '!M590,【参考】数式用!$J$3:$L$3,0)+9,FALSE))</f>
        <v/>
      </c>
      <c r="O590" s="430" t="s">
        <v>197</v>
      </c>
      <c r="P590" s="333" t="str">
        <f t="shared" si="60"/>
        <v>未入力あり</v>
      </c>
      <c r="Q590" s="253" t="str">
        <f>IFERROR(IF(P590="未入力あり","",ROUNDDOWN(ROUNDDOWN($H590*$I590,0)*VLOOKUP($G590,【参考】数式用!$A$4:$E$54,3, FALSE),0)),"")</f>
        <v/>
      </c>
      <c r="R590" s="253" t="str">
        <f>IF(AD590="×", 0,IF(P590="未入力あり","",ROUNDDOWN(ROUNDDOWN($H590*$I590,0)*VLOOKUP($G590,【参考】数式用!$A$4:$E$54,4,FALSE),0)))</f>
        <v/>
      </c>
      <c r="S590" s="334" t="str">
        <f>IF(AE590="×", 0,IF(P590="未入力あり","",ROUNDDOWN(ROUNDDOWN($H590*$I590,0)*VLOOKUP($G590,【参考】数式用!$A$4:$E$54,5, FALSE),0)))</f>
        <v/>
      </c>
      <c r="Z590" s="336" t="e">
        <f>IF(#REF!="○", F590, "")</f>
        <v>#REF!</v>
      </c>
      <c r="AA590" s="46" t="e">
        <f>VLOOKUP('別紙様式2-3（個表） '!$G590,【参考】数式用!$P$4:$Q$54,2, FALSE)</f>
        <v>#N/A</v>
      </c>
      <c r="AB590" s="46" t="e">
        <f>VLOOKUP('別紙様式2-3（個表） '!$G590,【参考】数式用!$P$4:$W$54,8, FALSE)</f>
        <v>#N/A</v>
      </c>
      <c r="AC590" s="46" t="e">
        <f>VLOOKUP('別紙様式2-3（個表） '!$G590,【参考】数式用!$P$4:$AD$54,15, FALSE)</f>
        <v>#N/A</v>
      </c>
      <c r="AD590" s="46" t="str">
        <f t="shared" si="61"/>
        <v/>
      </c>
      <c r="AE590" s="46" t="str">
        <f t="shared" si="62"/>
        <v/>
      </c>
      <c r="AF590" s="46" t="str">
        <f t="shared" si="63"/>
        <v/>
      </c>
      <c r="AG590" s="46" t="str">
        <f>IF(G590="", "", VLOOKUP(G590,【参考】数式用!$A$4:$M$54,13,FALSE))</f>
        <v/>
      </c>
      <c r="AH590" s="46" t="str">
        <f t="shared" si="64"/>
        <v>―</v>
      </c>
    </row>
    <row r="591" spans="1:34" ht="45" customHeight="1">
      <c r="A591" s="113">
        <f t="shared" si="65"/>
        <v>577</v>
      </c>
      <c r="B591" s="114" t="str">
        <f>IF(基本情報入力シート!B626="","",基本情報入力シート!B626)</f>
        <v/>
      </c>
      <c r="C591" s="115" t="str">
        <f>IF(基本情報入力シート!L626="","",基本情報入力シート!L626)</f>
        <v/>
      </c>
      <c r="D591" s="115" t="str">
        <f>IF(基本情報入力シート!Q626="","",基本情報入力シート!Q626)</f>
        <v/>
      </c>
      <c r="E591" s="115" t="str">
        <f>IF(基本情報入力シート!V626="","",基本情報入力シート!V626)</f>
        <v/>
      </c>
      <c r="F591" s="115" t="str">
        <f>IF(基本情報入力シート!W626="","",基本情報入力シート!W626)</f>
        <v/>
      </c>
      <c r="G591" s="115" t="str">
        <f>IF(基本情報入力シート!Z626="","",基本情報入力シート!Z626)</f>
        <v/>
      </c>
      <c r="H591" s="211" t="str">
        <f>IF(基本情報入力シート!AD626="","",基本情報入力シート!AD626)</f>
        <v/>
      </c>
      <c r="I591" s="330" t="str">
        <f>IF(基本情報入力シート!AE626="","",基本情報入力シート!AE626)</f>
        <v/>
      </c>
      <c r="J591" s="427"/>
      <c r="K591" s="428"/>
      <c r="L591" s="426"/>
      <c r="M591" s="331" t="str">
        <f>IF(G591="", "", VLOOKUP(AF591,【参考】数式用!$AZ$3:$BA$6, 2, FALSE))</f>
        <v/>
      </c>
      <c r="N591" s="332" t="str">
        <f>IF(G591="","",VLOOKUP(G591,【参考】数式用!$A$4:$L$54,MATCH('別紙様式2-3（個表） '!M591,【参考】数式用!$J$3:$L$3,0)+9,FALSE))</f>
        <v/>
      </c>
      <c r="O591" s="430" t="s">
        <v>197</v>
      </c>
      <c r="P591" s="333" t="str">
        <f t="shared" si="60"/>
        <v>未入力あり</v>
      </c>
      <c r="Q591" s="253" t="str">
        <f>IFERROR(IF(P591="未入力あり","",ROUNDDOWN(ROUNDDOWN($H591*$I591,0)*VLOOKUP($G591,【参考】数式用!$A$4:$E$54,3, FALSE),0)),"")</f>
        <v/>
      </c>
      <c r="R591" s="253" t="str">
        <f>IF(AD591="×", 0,IF(P591="未入力あり","",ROUNDDOWN(ROUNDDOWN($H591*$I591,0)*VLOOKUP($G591,【参考】数式用!$A$4:$E$54,4,FALSE),0)))</f>
        <v/>
      </c>
      <c r="S591" s="334" t="str">
        <f>IF(AE591="×", 0,IF(P591="未入力あり","",ROUNDDOWN(ROUNDDOWN($H591*$I591,0)*VLOOKUP($G591,【参考】数式用!$A$4:$E$54,5, FALSE),0)))</f>
        <v/>
      </c>
      <c r="Z591" s="336" t="e">
        <f>IF(#REF!="○", F591, "")</f>
        <v>#REF!</v>
      </c>
      <c r="AA591" s="46" t="e">
        <f>VLOOKUP('別紙様式2-3（個表） '!$G591,【参考】数式用!$P$4:$Q$54,2, FALSE)</f>
        <v>#N/A</v>
      </c>
      <c r="AB591" s="46" t="e">
        <f>VLOOKUP('別紙様式2-3（個表） '!$G591,【参考】数式用!$P$4:$W$54,8, FALSE)</f>
        <v>#N/A</v>
      </c>
      <c r="AC591" s="46" t="e">
        <f>VLOOKUP('別紙様式2-3（個表） '!$G591,【参考】数式用!$P$4:$AD$54,15, FALSE)</f>
        <v>#N/A</v>
      </c>
      <c r="AD591" s="46" t="str">
        <f t="shared" si="61"/>
        <v/>
      </c>
      <c r="AE591" s="46" t="str">
        <f t="shared" si="62"/>
        <v/>
      </c>
      <c r="AF591" s="46" t="str">
        <f t="shared" si="63"/>
        <v/>
      </c>
      <c r="AG591" s="46" t="str">
        <f>IF(G591="", "", VLOOKUP(G591,【参考】数式用!$A$4:$M$54,13,FALSE))</f>
        <v/>
      </c>
      <c r="AH591" s="46" t="str">
        <f t="shared" si="64"/>
        <v>―</v>
      </c>
    </row>
    <row r="592" spans="1:34" ht="45" customHeight="1">
      <c r="A592" s="113">
        <f t="shared" si="65"/>
        <v>578</v>
      </c>
      <c r="B592" s="114" t="str">
        <f>IF(基本情報入力シート!B627="","",基本情報入力シート!B627)</f>
        <v/>
      </c>
      <c r="C592" s="115" t="str">
        <f>IF(基本情報入力シート!L627="","",基本情報入力シート!L627)</f>
        <v/>
      </c>
      <c r="D592" s="115" t="str">
        <f>IF(基本情報入力シート!Q627="","",基本情報入力シート!Q627)</f>
        <v/>
      </c>
      <c r="E592" s="115" t="str">
        <f>IF(基本情報入力シート!V627="","",基本情報入力シート!V627)</f>
        <v/>
      </c>
      <c r="F592" s="115" t="str">
        <f>IF(基本情報入力シート!W627="","",基本情報入力シート!W627)</f>
        <v/>
      </c>
      <c r="G592" s="115" t="str">
        <f>IF(基本情報入力シート!Z627="","",基本情報入力シート!Z627)</f>
        <v/>
      </c>
      <c r="H592" s="211" t="str">
        <f>IF(基本情報入力シート!AD627="","",基本情報入力シート!AD627)</f>
        <v/>
      </c>
      <c r="I592" s="330" t="str">
        <f>IF(基本情報入力シート!AE627="","",基本情報入力シート!AE627)</f>
        <v/>
      </c>
      <c r="J592" s="427"/>
      <c r="K592" s="428"/>
      <c r="L592" s="426"/>
      <c r="M592" s="331" t="str">
        <f>IF(G592="", "", VLOOKUP(AF592,【参考】数式用!$AZ$3:$BA$6, 2, FALSE))</f>
        <v/>
      </c>
      <c r="N592" s="332" t="str">
        <f>IF(G592="","",VLOOKUP(G592,【参考】数式用!$A$4:$L$54,MATCH('別紙様式2-3（個表） '!M592,【参考】数式用!$J$3:$L$3,0)+9,FALSE))</f>
        <v/>
      </c>
      <c r="O592" s="429" t="s">
        <v>197</v>
      </c>
      <c r="P592" s="333" t="str">
        <f t="shared" ref="P592:P655" si="66">IFERROR(ROUNDDOWN(ROUNDDOWN($H592*$I592,0)*$N592,0),"未入力あり")</f>
        <v>未入力あり</v>
      </c>
      <c r="Q592" s="253" t="str">
        <f>IFERROR(IF(P592="未入力あり","",ROUNDDOWN(ROUNDDOWN($H592*$I592,0)*VLOOKUP($G592,【参考】数式用!$A$4:$E$54,3, FALSE),0)),"")</f>
        <v/>
      </c>
      <c r="R592" s="253" t="str">
        <f>IF(AD592="×", 0,IF(P592="未入力あり","",ROUNDDOWN(ROUNDDOWN($H592*$I592,0)*VLOOKUP($G592,【参考】数式用!$A$4:$E$54,4,FALSE),0)))</f>
        <v/>
      </c>
      <c r="S592" s="334" t="str">
        <f>IF(AE592="×", 0,IF(P592="未入力あり","",ROUNDDOWN(ROUNDDOWN($H592*$I592,0)*VLOOKUP($G592,【参考】数式用!$A$4:$E$54,5, FALSE),0)))</f>
        <v/>
      </c>
      <c r="Z592" s="336" t="e">
        <f>IF(#REF!="○", F592, "")</f>
        <v>#REF!</v>
      </c>
      <c r="AA592" s="46" t="e">
        <f>VLOOKUP('別紙様式2-3（個表） '!$G592,【参考】数式用!$P$4:$Q$54,2, FALSE)</f>
        <v>#N/A</v>
      </c>
      <c r="AB592" s="46" t="e">
        <f>VLOOKUP('別紙様式2-3（個表） '!$G592,【参考】数式用!$P$4:$W$54,8, FALSE)</f>
        <v>#N/A</v>
      </c>
      <c r="AC592" s="46" t="e">
        <f>VLOOKUP('別紙様式2-3（個表） '!$G592,【参考】数式用!$P$4:$AD$54,15, FALSE)</f>
        <v>#N/A</v>
      </c>
      <c r="AD592" s="46" t="str">
        <f t="shared" si="61"/>
        <v/>
      </c>
      <c r="AE592" s="46" t="str">
        <f t="shared" si="62"/>
        <v/>
      </c>
      <c r="AF592" s="46" t="str">
        <f t="shared" si="63"/>
        <v/>
      </c>
      <c r="AG592" s="46" t="str">
        <f>IF(G592="", "", VLOOKUP(G592,【参考】数式用!$A$4:$M$54,13,FALSE))</f>
        <v/>
      </c>
      <c r="AH592" s="46" t="str">
        <f t="shared" si="64"/>
        <v>―</v>
      </c>
    </row>
    <row r="593" spans="1:34" ht="45" customHeight="1">
      <c r="A593" s="113">
        <f t="shared" si="65"/>
        <v>579</v>
      </c>
      <c r="B593" s="114" t="str">
        <f>IF(基本情報入力シート!B628="","",基本情報入力シート!B628)</f>
        <v/>
      </c>
      <c r="C593" s="115" t="str">
        <f>IF(基本情報入力シート!L628="","",基本情報入力シート!L628)</f>
        <v/>
      </c>
      <c r="D593" s="115" t="str">
        <f>IF(基本情報入力シート!Q628="","",基本情報入力シート!Q628)</f>
        <v/>
      </c>
      <c r="E593" s="115" t="str">
        <f>IF(基本情報入力シート!V628="","",基本情報入力シート!V628)</f>
        <v/>
      </c>
      <c r="F593" s="115" t="str">
        <f>IF(基本情報入力シート!W628="","",基本情報入力シート!W628)</f>
        <v/>
      </c>
      <c r="G593" s="115" t="str">
        <f>IF(基本情報入力シート!Z628="","",基本情報入力シート!Z628)</f>
        <v/>
      </c>
      <c r="H593" s="211" t="str">
        <f>IF(基本情報入力シート!AD628="","",基本情報入力シート!AD628)</f>
        <v/>
      </c>
      <c r="I593" s="330" t="str">
        <f>IF(基本情報入力シート!AE628="","",基本情報入力シート!AE628)</f>
        <v/>
      </c>
      <c r="J593" s="427"/>
      <c r="K593" s="428"/>
      <c r="L593" s="426"/>
      <c r="M593" s="331" t="str">
        <f>IF(G593="", "", VLOOKUP(AF593,【参考】数式用!$AZ$3:$BA$6, 2, FALSE))</f>
        <v/>
      </c>
      <c r="N593" s="332" t="str">
        <f>IF(G593="","",VLOOKUP(G593,【参考】数式用!$A$4:$L$54,MATCH('別紙様式2-3（個表） '!M593,【参考】数式用!$J$3:$L$3,0)+9,FALSE))</f>
        <v/>
      </c>
      <c r="O593" s="430" t="s">
        <v>197</v>
      </c>
      <c r="P593" s="333" t="str">
        <f t="shared" si="66"/>
        <v>未入力あり</v>
      </c>
      <c r="Q593" s="253" t="str">
        <f>IFERROR(IF(P593="未入力あり","",ROUNDDOWN(ROUNDDOWN($H593*$I593,0)*VLOOKUP($G593,【参考】数式用!$A$4:$E$54,3, FALSE),0)),"")</f>
        <v/>
      </c>
      <c r="R593" s="253" t="str">
        <f>IF(AD593="×", 0,IF(P593="未入力あり","",ROUNDDOWN(ROUNDDOWN($H593*$I593,0)*VLOOKUP($G593,【参考】数式用!$A$4:$E$54,4,FALSE),0)))</f>
        <v/>
      </c>
      <c r="S593" s="334" t="str">
        <f>IF(AE593="×", 0,IF(P593="未入力あり","",ROUNDDOWN(ROUNDDOWN($H593*$I593,0)*VLOOKUP($G593,【参考】数式用!$A$4:$E$54,5, FALSE),0)))</f>
        <v/>
      </c>
      <c r="Z593" s="336" t="e">
        <f>IF(#REF!="○", F593, "")</f>
        <v>#REF!</v>
      </c>
      <c r="AA593" s="46" t="e">
        <f>VLOOKUP('別紙様式2-3（個表） '!$G593,【参考】数式用!$P$4:$Q$54,2, FALSE)</f>
        <v>#N/A</v>
      </c>
      <c r="AB593" s="46" t="e">
        <f>VLOOKUP('別紙様式2-3（個表） '!$G593,【参考】数式用!$P$4:$W$54,8, FALSE)</f>
        <v>#N/A</v>
      </c>
      <c r="AC593" s="46" t="e">
        <f>VLOOKUP('別紙様式2-3（個表） '!$G593,【参考】数式用!$P$4:$AD$54,15, FALSE)</f>
        <v>#N/A</v>
      </c>
      <c r="AD593" s="46" t="str">
        <f t="shared" si="61"/>
        <v/>
      </c>
      <c r="AE593" s="46" t="str">
        <f t="shared" si="62"/>
        <v/>
      </c>
      <c r="AF593" s="46" t="str">
        <f t="shared" si="63"/>
        <v/>
      </c>
      <c r="AG593" s="46" t="str">
        <f>IF(G593="", "", VLOOKUP(G593,【参考】数式用!$A$4:$M$54,13,FALSE))</f>
        <v/>
      </c>
      <c r="AH593" s="46" t="str">
        <f t="shared" si="64"/>
        <v>―</v>
      </c>
    </row>
    <row r="594" spans="1:34" ht="45" customHeight="1">
      <c r="A594" s="113">
        <f t="shared" si="65"/>
        <v>580</v>
      </c>
      <c r="B594" s="114" t="str">
        <f>IF(基本情報入力シート!B629="","",基本情報入力シート!B629)</f>
        <v/>
      </c>
      <c r="C594" s="115" t="str">
        <f>IF(基本情報入力シート!L629="","",基本情報入力シート!L629)</f>
        <v/>
      </c>
      <c r="D594" s="115" t="str">
        <f>IF(基本情報入力シート!Q629="","",基本情報入力シート!Q629)</f>
        <v/>
      </c>
      <c r="E594" s="115" t="str">
        <f>IF(基本情報入力シート!V629="","",基本情報入力シート!V629)</f>
        <v/>
      </c>
      <c r="F594" s="115" t="str">
        <f>IF(基本情報入力シート!W629="","",基本情報入力シート!W629)</f>
        <v/>
      </c>
      <c r="G594" s="115" t="str">
        <f>IF(基本情報入力シート!Z629="","",基本情報入力シート!Z629)</f>
        <v/>
      </c>
      <c r="H594" s="211" t="str">
        <f>IF(基本情報入力シート!AD629="","",基本情報入力シート!AD629)</f>
        <v/>
      </c>
      <c r="I594" s="330" t="str">
        <f>IF(基本情報入力シート!AE629="","",基本情報入力シート!AE629)</f>
        <v/>
      </c>
      <c r="J594" s="427"/>
      <c r="K594" s="428"/>
      <c r="L594" s="426"/>
      <c r="M594" s="331" t="str">
        <f>IF(G594="", "", VLOOKUP(AF594,【参考】数式用!$AZ$3:$BA$6, 2, FALSE))</f>
        <v/>
      </c>
      <c r="N594" s="332" t="str">
        <f>IF(G594="","",VLOOKUP(G594,【参考】数式用!$A$4:$L$54,MATCH('別紙様式2-3（個表） '!M594,【参考】数式用!$J$3:$L$3,0)+9,FALSE))</f>
        <v/>
      </c>
      <c r="O594" s="430" t="s">
        <v>197</v>
      </c>
      <c r="P594" s="333" t="str">
        <f t="shared" si="66"/>
        <v>未入力あり</v>
      </c>
      <c r="Q594" s="253" t="str">
        <f>IFERROR(IF(P594="未入力あり","",ROUNDDOWN(ROUNDDOWN($H594*$I594,0)*VLOOKUP($G594,【参考】数式用!$A$4:$E$54,3, FALSE),0)),"")</f>
        <v/>
      </c>
      <c r="R594" s="253" t="str">
        <f>IF(AD594="×", 0,IF(P594="未入力あり","",ROUNDDOWN(ROUNDDOWN($H594*$I594,0)*VLOOKUP($G594,【参考】数式用!$A$4:$E$54,4,FALSE),0)))</f>
        <v/>
      </c>
      <c r="S594" s="334" t="str">
        <f>IF(AE594="×", 0,IF(P594="未入力あり","",ROUNDDOWN(ROUNDDOWN($H594*$I594,0)*VLOOKUP($G594,【参考】数式用!$A$4:$E$54,5, FALSE),0)))</f>
        <v/>
      </c>
      <c r="Z594" s="336" t="e">
        <f>IF(#REF!="○", F594, "")</f>
        <v>#REF!</v>
      </c>
      <c r="AA594" s="46" t="e">
        <f>VLOOKUP('別紙様式2-3（個表） '!$G594,【参考】数式用!$P$4:$Q$54,2, FALSE)</f>
        <v>#N/A</v>
      </c>
      <c r="AB594" s="46" t="e">
        <f>VLOOKUP('別紙様式2-3（個表） '!$G594,【参考】数式用!$P$4:$W$54,8, FALSE)</f>
        <v>#N/A</v>
      </c>
      <c r="AC594" s="46" t="e">
        <f>VLOOKUP('別紙様式2-3（個表） '!$G594,【参考】数式用!$P$4:$AD$54,15, FALSE)</f>
        <v>#N/A</v>
      </c>
      <c r="AD594" s="46" t="str">
        <f t="shared" si="61"/>
        <v/>
      </c>
      <c r="AE594" s="46" t="str">
        <f t="shared" si="62"/>
        <v/>
      </c>
      <c r="AF594" s="46" t="str">
        <f t="shared" si="63"/>
        <v/>
      </c>
      <c r="AG594" s="46" t="str">
        <f>IF(G594="", "", VLOOKUP(G594,【参考】数式用!$A$4:$M$54,13,FALSE))</f>
        <v/>
      </c>
      <c r="AH594" s="46" t="str">
        <f t="shared" si="64"/>
        <v>―</v>
      </c>
    </row>
    <row r="595" spans="1:34" ht="45" customHeight="1">
      <c r="A595" s="113">
        <f t="shared" si="65"/>
        <v>581</v>
      </c>
      <c r="B595" s="114" t="str">
        <f>IF(基本情報入力シート!B630="","",基本情報入力シート!B630)</f>
        <v/>
      </c>
      <c r="C595" s="115" t="str">
        <f>IF(基本情報入力シート!L630="","",基本情報入力シート!L630)</f>
        <v/>
      </c>
      <c r="D595" s="115" t="str">
        <f>IF(基本情報入力シート!Q630="","",基本情報入力シート!Q630)</f>
        <v/>
      </c>
      <c r="E595" s="115" t="str">
        <f>IF(基本情報入力シート!V630="","",基本情報入力シート!V630)</f>
        <v/>
      </c>
      <c r="F595" s="115" t="str">
        <f>IF(基本情報入力シート!W630="","",基本情報入力シート!W630)</f>
        <v/>
      </c>
      <c r="G595" s="115" t="str">
        <f>IF(基本情報入力シート!Z630="","",基本情報入力シート!Z630)</f>
        <v/>
      </c>
      <c r="H595" s="211" t="str">
        <f>IF(基本情報入力シート!AD630="","",基本情報入力シート!AD630)</f>
        <v/>
      </c>
      <c r="I595" s="330" t="str">
        <f>IF(基本情報入力シート!AE630="","",基本情報入力シート!AE630)</f>
        <v/>
      </c>
      <c r="J595" s="427"/>
      <c r="K595" s="428"/>
      <c r="L595" s="426"/>
      <c r="M595" s="331" t="str">
        <f>IF(G595="", "", VLOOKUP(AF595,【参考】数式用!$AZ$3:$BA$6, 2, FALSE))</f>
        <v/>
      </c>
      <c r="N595" s="332" t="str">
        <f>IF(G595="","",VLOOKUP(G595,【参考】数式用!$A$4:$L$54,MATCH('別紙様式2-3（個表） '!M595,【参考】数式用!$J$3:$L$3,0)+9,FALSE))</f>
        <v/>
      </c>
      <c r="O595" s="429" t="s">
        <v>197</v>
      </c>
      <c r="P595" s="333" t="str">
        <f t="shared" si="66"/>
        <v>未入力あり</v>
      </c>
      <c r="Q595" s="253" t="str">
        <f>IFERROR(IF(P595="未入力あり","",ROUNDDOWN(ROUNDDOWN($H595*$I595,0)*VLOOKUP($G595,【参考】数式用!$A$4:$E$54,3, FALSE),0)),"")</f>
        <v/>
      </c>
      <c r="R595" s="253" t="str">
        <f>IF(AD595="×", 0,IF(P595="未入力あり","",ROUNDDOWN(ROUNDDOWN($H595*$I595,0)*VLOOKUP($G595,【参考】数式用!$A$4:$E$54,4,FALSE),0)))</f>
        <v/>
      </c>
      <c r="S595" s="334" t="str">
        <f>IF(AE595="×", 0,IF(P595="未入力あり","",ROUNDDOWN(ROUNDDOWN($H595*$I595,0)*VLOOKUP($G595,【参考】数式用!$A$4:$E$54,5, FALSE),0)))</f>
        <v/>
      </c>
      <c r="Z595" s="336" t="e">
        <f>IF(#REF!="○", F595, "")</f>
        <v>#REF!</v>
      </c>
      <c r="AA595" s="46" t="e">
        <f>VLOOKUP('別紙様式2-3（個表） '!$G595,【参考】数式用!$P$4:$Q$54,2, FALSE)</f>
        <v>#N/A</v>
      </c>
      <c r="AB595" s="46" t="e">
        <f>VLOOKUP('別紙様式2-3（個表） '!$G595,【参考】数式用!$P$4:$W$54,8, FALSE)</f>
        <v>#N/A</v>
      </c>
      <c r="AC595" s="46" t="e">
        <f>VLOOKUP('別紙様式2-3（個表） '!$G595,【参考】数式用!$P$4:$AD$54,15, FALSE)</f>
        <v>#N/A</v>
      </c>
      <c r="AD595" s="46" t="str">
        <f t="shared" si="61"/>
        <v/>
      </c>
      <c r="AE595" s="46" t="str">
        <f t="shared" si="62"/>
        <v/>
      </c>
      <c r="AF595" s="46" t="str">
        <f t="shared" si="63"/>
        <v/>
      </c>
      <c r="AG595" s="46" t="str">
        <f>IF(G595="", "", VLOOKUP(G595,【参考】数式用!$A$4:$M$54,13,FALSE))</f>
        <v/>
      </c>
      <c r="AH595" s="46" t="str">
        <f t="shared" si="64"/>
        <v>―</v>
      </c>
    </row>
    <row r="596" spans="1:34" ht="45" customHeight="1">
      <c r="A596" s="113">
        <f t="shared" si="65"/>
        <v>582</v>
      </c>
      <c r="B596" s="114" t="str">
        <f>IF(基本情報入力シート!B631="","",基本情報入力シート!B631)</f>
        <v/>
      </c>
      <c r="C596" s="115" t="str">
        <f>IF(基本情報入力シート!L631="","",基本情報入力シート!L631)</f>
        <v/>
      </c>
      <c r="D596" s="115" t="str">
        <f>IF(基本情報入力シート!Q631="","",基本情報入力シート!Q631)</f>
        <v/>
      </c>
      <c r="E596" s="115" t="str">
        <f>IF(基本情報入力シート!V631="","",基本情報入力シート!V631)</f>
        <v/>
      </c>
      <c r="F596" s="115" t="str">
        <f>IF(基本情報入力シート!W631="","",基本情報入力シート!W631)</f>
        <v/>
      </c>
      <c r="G596" s="115" t="str">
        <f>IF(基本情報入力シート!Z631="","",基本情報入力シート!Z631)</f>
        <v/>
      </c>
      <c r="H596" s="211" t="str">
        <f>IF(基本情報入力シート!AD631="","",基本情報入力シート!AD631)</f>
        <v/>
      </c>
      <c r="I596" s="330" t="str">
        <f>IF(基本情報入力シート!AE631="","",基本情報入力シート!AE631)</f>
        <v/>
      </c>
      <c r="J596" s="427"/>
      <c r="K596" s="428"/>
      <c r="L596" s="426"/>
      <c r="M596" s="331" t="str">
        <f>IF(G596="", "", VLOOKUP(AF596,【参考】数式用!$AZ$3:$BA$6, 2, FALSE))</f>
        <v/>
      </c>
      <c r="N596" s="332" t="str">
        <f>IF(G596="","",VLOOKUP(G596,【参考】数式用!$A$4:$L$54,MATCH('別紙様式2-3（個表） '!M596,【参考】数式用!$J$3:$L$3,0)+9,FALSE))</f>
        <v/>
      </c>
      <c r="O596" s="430" t="s">
        <v>197</v>
      </c>
      <c r="P596" s="333" t="str">
        <f t="shared" si="66"/>
        <v>未入力あり</v>
      </c>
      <c r="Q596" s="253" t="str">
        <f>IFERROR(IF(P596="未入力あり","",ROUNDDOWN(ROUNDDOWN($H596*$I596,0)*VLOOKUP($G596,【参考】数式用!$A$4:$E$54,3, FALSE),0)),"")</f>
        <v/>
      </c>
      <c r="R596" s="253" t="str">
        <f>IF(AD596="×", 0,IF(P596="未入力あり","",ROUNDDOWN(ROUNDDOWN($H596*$I596,0)*VLOOKUP($G596,【参考】数式用!$A$4:$E$54,4,FALSE),0)))</f>
        <v/>
      </c>
      <c r="S596" s="334" t="str">
        <f>IF(AE596="×", 0,IF(P596="未入力あり","",ROUNDDOWN(ROUNDDOWN($H596*$I596,0)*VLOOKUP($G596,【参考】数式用!$A$4:$E$54,5, FALSE),0)))</f>
        <v/>
      </c>
      <c r="Z596" s="336" t="e">
        <f>IF(#REF!="○", F596, "")</f>
        <v>#REF!</v>
      </c>
      <c r="AA596" s="46" t="e">
        <f>VLOOKUP('別紙様式2-3（個表） '!$G596,【参考】数式用!$P$4:$Q$54,2, FALSE)</f>
        <v>#N/A</v>
      </c>
      <c r="AB596" s="46" t="e">
        <f>VLOOKUP('別紙様式2-3（個表） '!$G596,【参考】数式用!$P$4:$W$54,8, FALSE)</f>
        <v>#N/A</v>
      </c>
      <c r="AC596" s="46" t="e">
        <f>VLOOKUP('別紙様式2-3（個表） '!$G596,【参考】数式用!$P$4:$AD$54,15, FALSE)</f>
        <v>#N/A</v>
      </c>
      <c r="AD596" s="46" t="str">
        <f t="shared" si="61"/>
        <v/>
      </c>
      <c r="AE596" s="46" t="str">
        <f t="shared" si="62"/>
        <v/>
      </c>
      <c r="AF596" s="46" t="str">
        <f t="shared" si="63"/>
        <v/>
      </c>
      <c r="AG596" s="46" t="str">
        <f>IF(G596="", "", VLOOKUP(G596,【参考】数式用!$A$4:$M$54,13,FALSE))</f>
        <v/>
      </c>
      <c r="AH596" s="46" t="str">
        <f t="shared" si="64"/>
        <v>―</v>
      </c>
    </row>
    <row r="597" spans="1:34" ht="45" customHeight="1">
      <c r="A597" s="113">
        <f t="shared" si="65"/>
        <v>583</v>
      </c>
      <c r="B597" s="114" t="str">
        <f>IF(基本情報入力シート!B632="","",基本情報入力シート!B632)</f>
        <v/>
      </c>
      <c r="C597" s="115" t="str">
        <f>IF(基本情報入力シート!L632="","",基本情報入力シート!L632)</f>
        <v/>
      </c>
      <c r="D597" s="115" t="str">
        <f>IF(基本情報入力シート!Q632="","",基本情報入力シート!Q632)</f>
        <v/>
      </c>
      <c r="E597" s="115" t="str">
        <f>IF(基本情報入力シート!V632="","",基本情報入力シート!V632)</f>
        <v/>
      </c>
      <c r="F597" s="115" t="str">
        <f>IF(基本情報入力シート!W632="","",基本情報入力シート!W632)</f>
        <v/>
      </c>
      <c r="G597" s="115" t="str">
        <f>IF(基本情報入力シート!Z632="","",基本情報入力シート!Z632)</f>
        <v/>
      </c>
      <c r="H597" s="211" t="str">
        <f>IF(基本情報入力シート!AD632="","",基本情報入力シート!AD632)</f>
        <v/>
      </c>
      <c r="I597" s="330" t="str">
        <f>IF(基本情報入力シート!AE632="","",基本情報入力シート!AE632)</f>
        <v/>
      </c>
      <c r="J597" s="427"/>
      <c r="K597" s="428"/>
      <c r="L597" s="426"/>
      <c r="M597" s="331" t="str">
        <f>IF(G597="", "", VLOOKUP(AF597,【参考】数式用!$AZ$3:$BA$6, 2, FALSE))</f>
        <v/>
      </c>
      <c r="N597" s="332" t="str">
        <f>IF(G597="","",VLOOKUP(G597,【参考】数式用!$A$4:$L$54,MATCH('別紙様式2-3（個表） '!M597,【参考】数式用!$J$3:$L$3,0)+9,FALSE))</f>
        <v/>
      </c>
      <c r="O597" s="430" t="s">
        <v>197</v>
      </c>
      <c r="P597" s="333" t="str">
        <f t="shared" si="66"/>
        <v>未入力あり</v>
      </c>
      <c r="Q597" s="253" t="str">
        <f>IFERROR(IF(P597="未入力あり","",ROUNDDOWN(ROUNDDOWN($H597*$I597,0)*VLOOKUP($G597,【参考】数式用!$A$4:$E$54,3, FALSE),0)),"")</f>
        <v/>
      </c>
      <c r="R597" s="253" t="str">
        <f>IF(AD597="×", 0,IF(P597="未入力あり","",ROUNDDOWN(ROUNDDOWN($H597*$I597,0)*VLOOKUP($G597,【参考】数式用!$A$4:$E$54,4,FALSE),0)))</f>
        <v/>
      </c>
      <c r="S597" s="334" t="str">
        <f>IF(AE597="×", 0,IF(P597="未入力あり","",ROUNDDOWN(ROUNDDOWN($H597*$I597,0)*VLOOKUP($G597,【参考】数式用!$A$4:$E$54,5, FALSE),0)))</f>
        <v/>
      </c>
      <c r="Z597" s="336" t="e">
        <f>IF(#REF!="○", F597, "")</f>
        <v>#REF!</v>
      </c>
      <c r="AA597" s="46" t="e">
        <f>VLOOKUP('別紙様式2-3（個表） '!$G597,【参考】数式用!$P$4:$Q$54,2, FALSE)</f>
        <v>#N/A</v>
      </c>
      <c r="AB597" s="46" t="e">
        <f>VLOOKUP('別紙様式2-3（個表） '!$G597,【参考】数式用!$P$4:$W$54,8, FALSE)</f>
        <v>#N/A</v>
      </c>
      <c r="AC597" s="46" t="e">
        <f>VLOOKUP('別紙様式2-3（個表） '!$G597,【参考】数式用!$P$4:$AD$54,15, FALSE)</f>
        <v>#N/A</v>
      </c>
      <c r="AD597" s="46" t="str">
        <f t="shared" si="61"/>
        <v/>
      </c>
      <c r="AE597" s="46" t="str">
        <f t="shared" si="62"/>
        <v/>
      </c>
      <c r="AF597" s="46" t="str">
        <f t="shared" si="63"/>
        <v/>
      </c>
      <c r="AG597" s="46" t="str">
        <f>IF(G597="", "", VLOOKUP(G597,【参考】数式用!$A$4:$M$54,13,FALSE))</f>
        <v/>
      </c>
      <c r="AH597" s="46" t="str">
        <f t="shared" si="64"/>
        <v>―</v>
      </c>
    </row>
    <row r="598" spans="1:34" ht="45" customHeight="1">
      <c r="A598" s="113">
        <f t="shared" si="65"/>
        <v>584</v>
      </c>
      <c r="B598" s="114" t="str">
        <f>IF(基本情報入力シート!B633="","",基本情報入力シート!B633)</f>
        <v/>
      </c>
      <c r="C598" s="115" t="str">
        <f>IF(基本情報入力シート!L633="","",基本情報入力シート!L633)</f>
        <v/>
      </c>
      <c r="D598" s="115" t="str">
        <f>IF(基本情報入力シート!Q633="","",基本情報入力シート!Q633)</f>
        <v/>
      </c>
      <c r="E598" s="115" t="str">
        <f>IF(基本情報入力シート!V633="","",基本情報入力シート!V633)</f>
        <v/>
      </c>
      <c r="F598" s="115" t="str">
        <f>IF(基本情報入力シート!W633="","",基本情報入力シート!W633)</f>
        <v/>
      </c>
      <c r="G598" s="115" t="str">
        <f>IF(基本情報入力シート!Z633="","",基本情報入力シート!Z633)</f>
        <v/>
      </c>
      <c r="H598" s="211" t="str">
        <f>IF(基本情報入力シート!AD633="","",基本情報入力シート!AD633)</f>
        <v/>
      </c>
      <c r="I598" s="330" t="str">
        <f>IF(基本情報入力シート!AE633="","",基本情報入力シート!AE633)</f>
        <v/>
      </c>
      <c r="J598" s="427"/>
      <c r="K598" s="428"/>
      <c r="L598" s="426"/>
      <c r="M598" s="331" t="str">
        <f>IF(G598="", "", VLOOKUP(AF598,【参考】数式用!$AZ$3:$BA$6, 2, FALSE))</f>
        <v/>
      </c>
      <c r="N598" s="332" t="str">
        <f>IF(G598="","",VLOOKUP(G598,【参考】数式用!$A$4:$L$54,MATCH('別紙様式2-3（個表） '!M598,【参考】数式用!$J$3:$L$3,0)+9,FALSE))</f>
        <v/>
      </c>
      <c r="O598" s="429" t="s">
        <v>197</v>
      </c>
      <c r="P598" s="333" t="str">
        <f t="shared" si="66"/>
        <v>未入力あり</v>
      </c>
      <c r="Q598" s="253" t="str">
        <f>IFERROR(IF(P598="未入力あり","",ROUNDDOWN(ROUNDDOWN($H598*$I598,0)*VLOOKUP($G598,【参考】数式用!$A$4:$E$54,3, FALSE),0)),"")</f>
        <v/>
      </c>
      <c r="R598" s="253" t="str">
        <f>IF(AD598="×", 0,IF(P598="未入力あり","",ROUNDDOWN(ROUNDDOWN($H598*$I598,0)*VLOOKUP($G598,【参考】数式用!$A$4:$E$54,4,FALSE),0)))</f>
        <v/>
      </c>
      <c r="S598" s="334" t="str">
        <f>IF(AE598="×", 0,IF(P598="未入力あり","",ROUNDDOWN(ROUNDDOWN($H598*$I598,0)*VLOOKUP($G598,【参考】数式用!$A$4:$E$54,5, FALSE),0)))</f>
        <v/>
      </c>
      <c r="Z598" s="336" t="e">
        <f>IF(#REF!="○", F598, "")</f>
        <v>#REF!</v>
      </c>
      <c r="AA598" s="46" t="e">
        <f>VLOOKUP('別紙様式2-3（個表） '!$G598,【参考】数式用!$P$4:$Q$54,2, FALSE)</f>
        <v>#N/A</v>
      </c>
      <c r="AB598" s="46" t="e">
        <f>VLOOKUP('別紙様式2-3（個表） '!$G598,【参考】数式用!$P$4:$W$54,8, FALSE)</f>
        <v>#N/A</v>
      </c>
      <c r="AC598" s="46" t="e">
        <f>VLOOKUP('別紙様式2-3（個表） '!$G598,【参考】数式用!$P$4:$AD$54,15, FALSE)</f>
        <v>#N/A</v>
      </c>
      <c r="AD598" s="46" t="str">
        <f t="shared" si="61"/>
        <v/>
      </c>
      <c r="AE598" s="46" t="str">
        <f t="shared" si="62"/>
        <v/>
      </c>
      <c r="AF598" s="46" t="str">
        <f t="shared" si="63"/>
        <v/>
      </c>
      <c r="AG598" s="46" t="str">
        <f>IF(G598="", "", VLOOKUP(G598,【参考】数式用!$A$4:$M$54,13,FALSE))</f>
        <v/>
      </c>
      <c r="AH598" s="46" t="str">
        <f t="shared" si="64"/>
        <v>―</v>
      </c>
    </row>
    <row r="599" spans="1:34" ht="45" customHeight="1">
      <c r="A599" s="113">
        <f t="shared" si="65"/>
        <v>585</v>
      </c>
      <c r="B599" s="114" t="str">
        <f>IF(基本情報入力シート!B634="","",基本情報入力シート!B634)</f>
        <v/>
      </c>
      <c r="C599" s="115" t="str">
        <f>IF(基本情報入力シート!L634="","",基本情報入力シート!L634)</f>
        <v/>
      </c>
      <c r="D599" s="115" t="str">
        <f>IF(基本情報入力シート!Q634="","",基本情報入力シート!Q634)</f>
        <v/>
      </c>
      <c r="E599" s="115" t="str">
        <f>IF(基本情報入力シート!V634="","",基本情報入力シート!V634)</f>
        <v/>
      </c>
      <c r="F599" s="115" t="str">
        <f>IF(基本情報入力シート!W634="","",基本情報入力シート!W634)</f>
        <v/>
      </c>
      <c r="G599" s="115" t="str">
        <f>IF(基本情報入力シート!Z634="","",基本情報入力シート!Z634)</f>
        <v/>
      </c>
      <c r="H599" s="211" t="str">
        <f>IF(基本情報入力シート!AD634="","",基本情報入力シート!AD634)</f>
        <v/>
      </c>
      <c r="I599" s="330" t="str">
        <f>IF(基本情報入力シート!AE634="","",基本情報入力シート!AE634)</f>
        <v/>
      </c>
      <c r="J599" s="427"/>
      <c r="K599" s="428"/>
      <c r="L599" s="426"/>
      <c r="M599" s="331" t="str">
        <f>IF(G599="", "", VLOOKUP(AF599,【参考】数式用!$AZ$3:$BA$6, 2, FALSE))</f>
        <v/>
      </c>
      <c r="N599" s="332" t="str">
        <f>IF(G599="","",VLOOKUP(G599,【参考】数式用!$A$4:$L$54,MATCH('別紙様式2-3（個表） '!M599,【参考】数式用!$J$3:$L$3,0)+9,FALSE))</f>
        <v/>
      </c>
      <c r="O599" s="430" t="s">
        <v>197</v>
      </c>
      <c r="P599" s="333" t="str">
        <f t="shared" si="66"/>
        <v>未入力あり</v>
      </c>
      <c r="Q599" s="253" t="str">
        <f>IFERROR(IF(P599="未入力あり","",ROUNDDOWN(ROUNDDOWN($H599*$I599,0)*VLOOKUP($G599,【参考】数式用!$A$4:$E$54,3, FALSE),0)),"")</f>
        <v/>
      </c>
      <c r="R599" s="253" t="str">
        <f>IF(AD599="×", 0,IF(P599="未入力あり","",ROUNDDOWN(ROUNDDOWN($H599*$I599,0)*VLOOKUP($G599,【参考】数式用!$A$4:$E$54,4,FALSE),0)))</f>
        <v/>
      </c>
      <c r="S599" s="334" t="str">
        <f>IF(AE599="×", 0,IF(P599="未入力あり","",ROUNDDOWN(ROUNDDOWN($H599*$I599,0)*VLOOKUP($G599,【参考】数式用!$A$4:$E$54,5, FALSE),0)))</f>
        <v/>
      </c>
      <c r="Z599" s="336" t="e">
        <f>IF(#REF!="○", F599, "")</f>
        <v>#REF!</v>
      </c>
      <c r="AA599" s="46" t="e">
        <f>VLOOKUP('別紙様式2-3（個表） '!$G599,【参考】数式用!$P$4:$Q$54,2, FALSE)</f>
        <v>#N/A</v>
      </c>
      <c r="AB599" s="46" t="e">
        <f>VLOOKUP('別紙様式2-3（個表） '!$G599,【参考】数式用!$P$4:$W$54,8, FALSE)</f>
        <v>#N/A</v>
      </c>
      <c r="AC599" s="46" t="e">
        <f>VLOOKUP('別紙様式2-3（個表） '!$G599,【参考】数式用!$P$4:$AD$54,15, FALSE)</f>
        <v>#N/A</v>
      </c>
      <c r="AD599" s="46" t="str">
        <f t="shared" si="61"/>
        <v/>
      </c>
      <c r="AE599" s="46" t="str">
        <f t="shared" si="62"/>
        <v/>
      </c>
      <c r="AF599" s="46" t="str">
        <f t="shared" si="63"/>
        <v/>
      </c>
      <c r="AG599" s="46" t="str">
        <f>IF(G599="", "", VLOOKUP(G599,【参考】数式用!$A$4:$M$54,13,FALSE))</f>
        <v/>
      </c>
      <c r="AH599" s="46" t="str">
        <f t="shared" si="64"/>
        <v>―</v>
      </c>
    </row>
    <row r="600" spans="1:34" ht="45" customHeight="1">
      <c r="A600" s="113">
        <f t="shared" si="65"/>
        <v>586</v>
      </c>
      <c r="B600" s="114" t="str">
        <f>IF(基本情報入力シート!B635="","",基本情報入力シート!B635)</f>
        <v/>
      </c>
      <c r="C600" s="115" t="str">
        <f>IF(基本情報入力シート!L635="","",基本情報入力シート!L635)</f>
        <v/>
      </c>
      <c r="D600" s="115" t="str">
        <f>IF(基本情報入力シート!Q635="","",基本情報入力シート!Q635)</f>
        <v/>
      </c>
      <c r="E600" s="115" t="str">
        <f>IF(基本情報入力シート!V635="","",基本情報入力シート!V635)</f>
        <v/>
      </c>
      <c r="F600" s="115" t="str">
        <f>IF(基本情報入力シート!W635="","",基本情報入力シート!W635)</f>
        <v/>
      </c>
      <c r="G600" s="115" t="str">
        <f>IF(基本情報入力シート!Z635="","",基本情報入力シート!Z635)</f>
        <v/>
      </c>
      <c r="H600" s="211" t="str">
        <f>IF(基本情報入力シート!AD635="","",基本情報入力シート!AD635)</f>
        <v/>
      </c>
      <c r="I600" s="330" t="str">
        <f>IF(基本情報入力シート!AE635="","",基本情報入力シート!AE635)</f>
        <v/>
      </c>
      <c r="J600" s="427"/>
      <c r="K600" s="428"/>
      <c r="L600" s="426"/>
      <c r="M600" s="331" t="str">
        <f>IF(G600="", "", VLOOKUP(AF600,【参考】数式用!$AZ$3:$BA$6, 2, FALSE))</f>
        <v/>
      </c>
      <c r="N600" s="332" t="str">
        <f>IF(G600="","",VLOOKUP(G600,【参考】数式用!$A$4:$L$54,MATCH('別紙様式2-3（個表） '!M600,【参考】数式用!$J$3:$L$3,0)+9,FALSE))</f>
        <v/>
      </c>
      <c r="O600" s="430" t="s">
        <v>197</v>
      </c>
      <c r="P600" s="333" t="str">
        <f t="shared" si="66"/>
        <v>未入力あり</v>
      </c>
      <c r="Q600" s="253" t="str">
        <f>IFERROR(IF(P600="未入力あり","",ROUNDDOWN(ROUNDDOWN($H600*$I600,0)*VLOOKUP($G600,【参考】数式用!$A$4:$E$54,3, FALSE),0)),"")</f>
        <v/>
      </c>
      <c r="R600" s="253" t="str">
        <f>IF(AD600="×", 0,IF(P600="未入力あり","",ROUNDDOWN(ROUNDDOWN($H600*$I600,0)*VLOOKUP($G600,【参考】数式用!$A$4:$E$54,4,FALSE),0)))</f>
        <v/>
      </c>
      <c r="S600" s="334" t="str">
        <f>IF(AE600="×", 0,IF(P600="未入力あり","",ROUNDDOWN(ROUNDDOWN($H600*$I600,0)*VLOOKUP($G600,【参考】数式用!$A$4:$E$54,5, FALSE),0)))</f>
        <v/>
      </c>
      <c r="Z600" s="336" t="e">
        <f>IF(#REF!="○", F600, "")</f>
        <v>#REF!</v>
      </c>
      <c r="AA600" s="46" t="e">
        <f>VLOOKUP('別紙様式2-3（個表） '!$G600,【参考】数式用!$P$4:$Q$54,2, FALSE)</f>
        <v>#N/A</v>
      </c>
      <c r="AB600" s="46" t="e">
        <f>VLOOKUP('別紙様式2-3（個表） '!$G600,【参考】数式用!$P$4:$W$54,8, FALSE)</f>
        <v>#N/A</v>
      </c>
      <c r="AC600" s="46" t="e">
        <f>VLOOKUP('別紙様式2-3（個表） '!$G600,【参考】数式用!$P$4:$AD$54,15, FALSE)</f>
        <v>#N/A</v>
      </c>
      <c r="AD600" s="46" t="str">
        <f t="shared" si="61"/>
        <v/>
      </c>
      <c r="AE600" s="46" t="str">
        <f t="shared" si="62"/>
        <v/>
      </c>
      <c r="AF600" s="46" t="str">
        <f t="shared" si="63"/>
        <v/>
      </c>
      <c r="AG600" s="46" t="str">
        <f>IF(G600="", "", VLOOKUP(G600,【参考】数式用!$A$4:$M$54,13,FALSE))</f>
        <v/>
      </c>
      <c r="AH600" s="46" t="str">
        <f t="shared" si="64"/>
        <v>―</v>
      </c>
    </row>
    <row r="601" spans="1:34" ht="45" customHeight="1">
      <c r="A601" s="113">
        <f t="shared" si="65"/>
        <v>587</v>
      </c>
      <c r="B601" s="114" t="str">
        <f>IF(基本情報入力シート!B636="","",基本情報入力シート!B636)</f>
        <v/>
      </c>
      <c r="C601" s="115" t="str">
        <f>IF(基本情報入力シート!L636="","",基本情報入力シート!L636)</f>
        <v/>
      </c>
      <c r="D601" s="115" t="str">
        <f>IF(基本情報入力シート!Q636="","",基本情報入力シート!Q636)</f>
        <v/>
      </c>
      <c r="E601" s="115" t="str">
        <f>IF(基本情報入力シート!V636="","",基本情報入力シート!V636)</f>
        <v/>
      </c>
      <c r="F601" s="115" t="str">
        <f>IF(基本情報入力シート!W636="","",基本情報入力シート!W636)</f>
        <v/>
      </c>
      <c r="G601" s="115" t="str">
        <f>IF(基本情報入力シート!Z636="","",基本情報入力シート!Z636)</f>
        <v/>
      </c>
      <c r="H601" s="211" t="str">
        <f>IF(基本情報入力シート!AD636="","",基本情報入力シート!AD636)</f>
        <v/>
      </c>
      <c r="I601" s="330" t="str">
        <f>IF(基本情報入力シート!AE636="","",基本情報入力シート!AE636)</f>
        <v/>
      </c>
      <c r="J601" s="427"/>
      <c r="K601" s="428"/>
      <c r="L601" s="426"/>
      <c r="M601" s="331" t="str">
        <f>IF(G601="", "", VLOOKUP(AF601,【参考】数式用!$AZ$3:$BA$6, 2, FALSE))</f>
        <v/>
      </c>
      <c r="N601" s="332" t="str">
        <f>IF(G601="","",VLOOKUP(G601,【参考】数式用!$A$4:$L$54,MATCH('別紙様式2-3（個表） '!M601,【参考】数式用!$J$3:$L$3,0)+9,FALSE))</f>
        <v/>
      </c>
      <c r="O601" s="429" t="s">
        <v>197</v>
      </c>
      <c r="P601" s="333" t="str">
        <f t="shared" si="66"/>
        <v>未入力あり</v>
      </c>
      <c r="Q601" s="253" t="str">
        <f>IFERROR(IF(P601="未入力あり","",ROUNDDOWN(ROUNDDOWN($H601*$I601,0)*VLOOKUP($G601,【参考】数式用!$A$4:$E$54,3, FALSE),0)),"")</f>
        <v/>
      </c>
      <c r="R601" s="253" t="str">
        <f>IF(AD601="×", 0,IF(P601="未入力あり","",ROUNDDOWN(ROUNDDOWN($H601*$I601,0)*VLOOKUP($G601,【参考】数式用!$A$4:$E$54,4,FALSE),0)))</f>
        <v/>
      </c>
      <c r="S601" s="334" t="str">
        <f>IF(AE601="×", 0,IF(P601="未入力あり","",ROUNDDOWN(ROUNDDOWN($H601*$I601,0)*VLOOKUP($G601,【参考】数式用!$A$4:$E$54,5, FALSE),0)))</f>
        <v/>
      </c>
      <c r="Z601" s="336" t="e">
        <f>IF(#REF!="○", F601, "")</f>
        <v>#REF!</v>
      </c>
      <c r="AA601" s="46" t="e">
        <f>VLOOKUP('別紙様式2-3（個表） '!$G601,【参考】数式用!$P$4:$Q$54,2, FALSE)</f>
        <v>#N/A</v>
      </c>
      <c r="AB601" s="46" t="e">
        <f>VLOOKUP('別紙様式2-3（個表） '!$G601,【参考】数式用!$P$4:$W$54,8, FALSE)</f>
        <v>#N/A</v>
      </c>
      <c r="AC601" s="46" t="e">
        <f>VLOOKUP('別紙様式2-3（個表） '!$G601,【参考】数式用!$P$4:$AD$54,15, FALSE)</f>
        <v>#N/A</v>
      </c>
      <c r="AD601" s="46" t="str">
        <f t="shared" si="61"/>
        <v/>
      </c>
      <c r="AE601" s="46" t="str">
        <f t="shared" si="62"/>
        <v/>
      </c>
      <c r="AF601" s="46" t="str">
        <f t="shared" si="63"/>
        <v/>
      </c>
      <c r="AG601" s="46" t="str">
        <f>IF(G601="", "", VLOOKUP(G601,【参考】数式用!$A$4:$M$54,13,FALSE))</f>
        <v/>
      </c>
      <c r="AH601" s="46" t="str">
        <f t="shared" si="64"/>
        <v>―</v>
      </c>
    </row>
    <row r="602" spans="1:34" ht="45" customHeight="1">
      <c r="A602" s="113">
        <f t="shared" si="65"/>
        <v>588</v>
      </c>
      <c r="B602" s="114" t="str">
        <f>IF(基本情報入力シート!B637="","",基本情報入力シート!B637)</f>
        <v/>
      </c>
      <c r="C602" s="115" t="str">
        <f>IF(基本情報入力シート!L637="","",基本情報入力シート!L637)</f>
        <v/>
      </c>
      <c r="D602" s="115" t="str">
        <f>IF(基本情報入力シート!Q637="","",基本情報入力シート!Q637)</f>
        <v/>
      </c>
      <c r="E602" s="115" t="str">
        <f>IF(基本情報入力シート!V637="","",基本情報入力シート!V637)</f>
        <v/>
      </c>
      <c r="F602" s="115" t="str">
        <f>IF(基本情報入力シート!W637="","",基本情報入力シート!W637)</f>
        <v/>
      </c>
      <c r="G602" s="115" t="str">
        <f>IF(基本情報入力シート!Z637="","",基本情報入力シート!Z637)</f>
        <v/>
      </c>
      <c r="H602" s="211" t="str">
        <f>IF(基本情報入力シート!AD637="","",基本情報入力シート!AD637)</f>
        <v/>
      </c>
      <c r="I602" s="330" t="str">
        <f>IF(基本情報入力シート!AE637="","",基本情報入力シート!AE637)</f>
        <v/>
      </c>
      <c r="J602" s="427"/>
      <c r="K602" s="428"/>
      <c r="L602" s="426"/>
      <c r="M602" s="331" t="str">
        <f>IF(G602="", "", VLOOKUP(AF602,【参考】数式用!$AZ$3:$BA$6, 2, FALSE))</f>
        <v/>
      </c>
      <c r="N602" s="332" t="str">
        <f>IF(G602="","",VLOOKUP(G602,【参考】数式用!$A$4:$L$54,MATCH('別紙様式2-3（個表） '!M602,【参考】数式用!$J$3:$L$3,0)+9,FALSE))</f>
        <v/>
      </c>
      <c r="O602" s="430" t="s">
        <v>197</v>
      </c>
      <c r="P602" s="333" t="str">
        <f t="shared" si="66"/>
        <v>未入力あり</v>
      </c>
      <c r="Q602" s="253" t="str">
        <f>IFERROR(IF(P602="未入力あり","",ROUNDDOWN(ROUNDDOWN($H602*$I602,0)*VLOOKUP($G602,【参考】数式用!$A$4:$E$54,3, FALSE),0)),"")</f>
        <v/>
      </c>
      <c r="R602" s="253" t="str">
        <f>IF(AD602="×", 0,IF(P602="未入力あり","",ROUNDDOWN(ROUNDDOWN($H602*$I602,0)*VLOOKUP($G602,【参考】数式用!$A$4:$E$54,4,FALSE),0)))</f>
        <v/>
      </c>
      <c r="S602" s="334" t="str">
        <f>IF(AE602="×", 0,IF(P602="未入力あり","",ROUNDDOWN(ROUNDDOWN($H602*$I602,0)*VLOOKUP($G602,【参考】数式用!$A$4:$E$54,5, FALSE),0)))</f>
        <v/>
      </c>
      <c r="Z602" s="336" t="e">
        <f>IF(#REF!="○", F602, "")</f>
        <v>#REF!</v>
      </c>
      <c r="AA602" s="46" t="e">
        <f>VLOOKUP('別紙様式2-3（個表） '!$G602,【参考】数式用!$P$4:$Q$54,2, FALSE)</f>
        <v>#N/A</v>
      </c>
      <c r="AB602" s="46" t="e">
        <f>VLOOKUP('別紙様式2-3（個表） '!$G602,【参考】数式用!$P$4:$W$54,8, FALSE)</f>
        <v>#N/A</v>
      </c>
      <c r="AC602" s="46" t="e">
        <f>VLOOKUP('別紙様式2-3（個表） '!$G602,【参考】数式用!$P$4:$AD$54,15, FALSE)</f>
        <v>#N/A</v>
      </c>
      <c r="AD602" s="46" t="str">
        <f t="shared" si="61"/>
        <v/>
      </c>
      <c r="AE602" s="46" t="str">
        <f t="shared" si="62"/>
        <v/>
      </c>
      <c r="AF602" s="46" t="str">
        <f t="shared" si="63"/>
        <v/>
      </c>
      <c r="AG602" s="46" t="str">
        <f>IF(G602="", "", VLOOKUP(G602,【参考】数式用!$A$4:$M$54,13,FALSE))</f>
        <v/>
      </c>
      <c r="AH602" s="46" t="str">
        <f t="shared" si="64"/>
        <v>―</v>
      </c>
    </row>
    <row r="603" spans="1:34" ht="45" customHeight="1">
      <c r="A603" s="113">
        <f t="shared" si="65"/>
        <v>589</v>
      </c>
      <c r="B603" s="114" t="str">
        <f>IF(基本情報入力シート!B638="","",基本情報入力シート!B638)</f>
        <v/>
      </c>
      <c r="C603" s="115" t="str">
        <f>IF(基本情報入力シート!L638="","",基本情報入力シート!L638)</f>
        <v/>
      </c>
      <c r="D603" s="115" t="str">
        <f>IF(基本情報入力シート!Q638="","",基本情報入力シート!Q638)</f>
        <v/>
      </c>
      <c r="E603" s="115" t="str">
        <f>IF(基本情報入力シート!V638="","",基本情報入力シート!V638)</f>
        <v/>
      </c>
      <c r="F603" s="115" t="str">
        <f>IF(基本情報入力シート!W638="","",基本情報入力シート!W638)</f>
        <v/>
      </c>
      <c r="G603" s="115" t="str">
        <f>IF(基本情報入力シート!Z638="","",基本情報入力シート!Z638)</f>
        <v/>
      </c>
      <c r="H603" s="211" t="str">
        <f>IF(基本情報入力シート!AD638="","",基本情報入力シート!AD638)</f>
        <v/>
      </c>
      <c r="I603" s="330" t="str">
        <f>IF(基本情報入力シート!AE638="","",基本情報入力シート!AE638)</f>
        <v/>
      </c>
      <c r="J603" s="427"/>
      <c r="K603" s="428"/>
      <c r="L603" s="426"/>
      <c r="M603" s="331" t="str">
        <f>IF(G603="", "", VLOOKUP(AF603,【参考】数式用!$AZ$3:$BA$6, 2, FALSE))</f>
        <v/>
      </c>
      <c r="N603" s="332" t="str">
        <f>IF(G603="","",VLOOKUP(G603,【参考】数式用!$A$4:$L$54,MATCH('別紙様式2-3（個表） '!M603,【参考】数式用!$J$3:$L$3,0)+9,FALSE))</f>
        <v/>
      </c>
      <c r="O603" s="430" t="s">
        <v>197</v>
      </c>
      <c r="P603" s="333" t="str">
        <f t="shared" si="66"/>
        <v>未入力あり</v>
      </c>
      <c r="Q603" s="253" t="str">
        <f>IFERROR(IF(P603="未入力あり","",ROUNDDOWN(ROUNDDOWN($H603*$I603,0)*VLOOKUP($G603,【参考】数式用!$A$4:$E$54,3, FALSE),0)),"")</f>
        <v/>
      </c>
      <c r="R603" s="253" t="str">
        <f>IF(AD603="×", 0,IF(P603="未入力あり","",ROUNDDOWN(ROUNDDOWN($H603*$I603,0)*VLOOKUP($G603,【参考】数式用!$A$4:$E$54,4,FALSE),0)))</f>
        <v/>
      </c>
      <c r="S603" s="334" t="str">
        <f>IF(AE603="×", 0,IF(P603="未入力あり","",ROUNDDOWN(ROUNDDOWN($H603*$I603,0)*VLOOKUP($G603,【参考】数式用!$A$4:$E$54,5, FALSE),0)))</f>
        <v/>
      </c>
      <c r="Z603" s="336" t="e">
        <f>IF(#REF!="○", F603, "")</f>
        <v>#REF!</v>
      </c>
      <c r="AA603" s="46" t="e">
        <f>VLOOKUP('別紙様式2-3（個表） '!$G603,【参考】数式用!$P$4:$Q$54,2, FALSE)</f>
        <v>#N/A</v>
      </c>
      <c r="AB603" s="46" t="e">
        <f>VLOOKUP('別紙様式2-3（個表） '!$G603,【参考】数式用!$P$4:$W$54,8, FALSE)</f>
        <v>#N/A</v>
      </c>
      <c r="AC603" s="46" t="e">
        <f>VLOOKUP('別紙様式2-3（個表） '!$G603,【参考】数式用!$P$4:$AD$54,15, FALSE)</f>
        <v>#N/A</v>
      </c>
      <c r="AD603" s="46" t="str">
        <f t="shared" si="61"/>
        <v/>
      </c>
      <c r="AE603" s="46" t="str">
        <f t="shared" si="62"/>
        <v/>
      </c>
      <c r="AF603" s="46" t="str">
        <f t="shared" si="63"/>
        <v/>
      </c>
      <c r="AG603" s="46" t="str">
        <f>IF(G603="", "", VLOOKUP(G603,【参考】数式用!$A$4:$M$54,13,FALSE))</f>
        <v/>
      </c>
      <c r="AH603" s="46" t="str">
        <f t="shared" si="64"/>
        <v>―</v>
      </c>
    </row>
    <row r="604" spans="1:34" ht="45" customHeight="1">
      <c r="A604" s="113">
        <f t="shared" si="65"/>
        <v>590</v>
      </c>
      <c r="B604" s="114" t="str">
        <f>IF(基本情報入力シート!B639="","",基本情報入力シート!B639)</f>
        <v/>
      </c>
      <c r="C604" s="115" t="str">
        <f>IF(基本情報入力シート!L639="","",基本情報入力シート!L639)</f>
        <v/>
      </c>
      <c r="D604" s="115" t="str">
        <f>IF(基本情報入力シート!Q639="","",基本情報入力シート!Q639)</f>
        <v/>
      </c>
      <c r="E604" s="115" t="str">
        <f>IF(基本情報入力シート!V639="","",基本情報入力シート!V639)</f>
        <v/>
      </c>
      <c r="F604" s="115" t="str">
        <f>IF(基本情報入力シート!W639="","",基本情報入力シート!W639)</f>
        <v/>
      </c>
      <c r="G604" s="115" t="str">
        <f>IF(基本情報入力シート!Z639="","",基本情報入力シート!Z639)</f>
        <v/>
      </c>
      <c r="H604" s="211" t="str">
        <f>IF(基本情報入力シート!AD639="","",基本情報入力シート!AD639)</f>
        <v/>
      </c>
      <c r="I604" s="330" t="str">
        <f>IF(基本情報入力シート!AE639="","",基本情報入力シート!AE639)</f>
        <v/>
      </c>
      <c r="J604" s="427"/>
      <c r="K604" s="428"/>
      <c r="L604" s="426"/>
      <c r="M604" s="331" t="str">
        <f>IF(G604="", "", VLOOKUP(AF604,【参考】数式用!$AZ$3:$BA$6, 2, FALSE))</f>
        <v/>
      </c>
      <c r="N604" s="332" t="str">
        <f>IF(G604="","",VLOOKUP(G604,【参考】数式用!$A$4:$L$54,MATCH('別紙様式2-3（個表） '!M604,【参考】数式用!$J$3:$L$3,0)+9,FALSE))</f>
        <v/>
      </c>
      <c r="O604" s="429" t="s">
        <v>197</v>
      </c>
      <c r="P604" s="333" t="str">
        <f t="shared" si="66"/>
        <v>未入力あり</v>
      </c>
      <c r="Q604" s="253" t="str">
        <f>IFERROR(IF(P604="未入力あり","",ROUNDDOWN(ROUNDDOWN($H604*$I604,0)*VLOOKUP($G604,【参考】数式用!$A$4:$E$54,3, FALSE),0)),"")</f>
        <v/>
      </c>
      <c r="R604" s="253" t="str">
        <f>IF(AD604="×", 0,IF(P604="未入力あり","",ROUNDDOWN(ROUNDDOWN($H604*$I604,0)*VLOOKUP($G604,【参考】数式用!$A$4:$E$54,4,FALSE),0)))</f>
        <v/>
      </c>
      <c r="S604" s="334" t="str">
        <f>IF(AE604="×", 0,IF(P604="未入力あり","",ROUNDDOWN(ROUNDDOWN($H604*$I604,0)*VLOOKUP($G604,【参考】数式用!$A$4:$E$54,5, FALSE),0)))</f>
        <v/>
      </c>
      <c r="Z604" s="336" t="e">
        <f>IF(#REF!="○", F604, "")</f>
        <v>#REF!</v>
      </c>
      <c r="AA604" s="46" t="e">
        <f>VLOOKUP('別紙様式2-3（個表） '!$G604,【参考】数式用!$P$4:$Q$54,2, FALSE)</f>
        <v>#N/A</v>
      </c>
      <c r="AB604" s="46" t="e">
        <f>VLOOKUP('別紙様式2-3（個表） '!$G604,【参考】数式用!$P$4:$W$54,8, FALSE)</f>
        <v>#N/A</v>
      </c>
      <c r="AC604" s="46" t="e">
        <f>VLOOKUP('別紙様式2-3（個表） '!$G604,【参考】数式用!$P$4:$AD$54,15, FALSE)</f>
        <v>#N/A</v>
      </c>
      <c r="AD604" s="46" t="str">
        <f t="shared" si="61"/>
        <v/>
      </c>
      <c r="AE604" s="46" t="str">
        <f t="shared" si="62"/>
        <v/>
      </c>
      <c r="AF604" s="46" t="str">
        <f t="shared" si="63"/>
        <v/>
      </c>
      <c r="AG604" s="46" t="str">
        <f>IF(G604="", "", VLOOKUP(G604,【参考】数式用!$A$4:$M$54,13,FALSE))</f>
        <v/>
      </c>
      <c r="AH604" s="46" t="str">
        <f t="shared" si="64"/>
        <v>―</v>
      </c>
    </row>
    <row r="605" spans="1:34" ht="45" customHeight="1">
      <c r="A605" s="113">
        <f t="shared" si="65"/>
        <v>591</v>
      </c>
      <c r="B605" s="114" t="str">
        <f>IF(基本情報入力シート!B640="","",基本情報入力シート!B640)</f>
        <v/>
      </c>
      <c r="C605" s="115" t="str">
        <f>IF(基本情報入力シート!L640="","",基本情報入力シート!L640)</f>
        <v/>
      </c>
      <c r="D605" s="115" t="str">
        <f>IF(基本情報入力シート!Q640="","",基本情報入力シート!Q640)</f>
        <v/>
      </c>
      <c r="E605" s="115" t="str">
        <f>IF(基本情報入力シート!V640="","",基本情報入力シート!V640)</f>
        <v/>
      </c>
      <c r="F605" s="115" t="str">
        <f>IF(基本情報入力シート!W640="","",基本情報入力シート!W640)</f>
        <v/>
      </c>
      <c r="G605" s="115" t="str">
        <f>IF(基本情報入力シート!Z640="","",基本情報入力シート!Z640)</f>
        <v/>
      </c>
      <c r="H605" s="211" t="str">
        <f>IF(基本情報入力シート!AD640="","",基本情報入力シート!AD640)</f>
        <v/>
      </c>
      <c r="I605" s="330" t="str">
        <f>IF(基本情報入力シート!AE640="","",基本情報入力シート!AE640)</f>
        <v/>
      </c>
      <c r="J605" s="427"/>
      <c r="K605" s="428"/>
      <c r="L605" s="426"/>
      <c r="M605" s="331" t="str">
        <f>IF(G605="", "", VLOOKUP(AF605,【参考】数式用!$AZ$3:$BA$6, 2, FALSE))</f>
        <v/>
      </c>
      <c r="N605" s="332" t="str">
        <f>IF(G605="","",VLOOKUP(G605,【参考】数式用!$A$4:$L$54,MATCH('別紙様式2-3（個表） '!M605,【参考】数式用!$J$3:$L$3,0)+9,FALSE))</f>
        <v/>
      </c>
      <c r="O605" s="430" t="s">
        <v>197</v>
      </c>
      <c r="P605" s="333" t="str">
        <f t="shared" si="66"/>
        <v>未入力あり</v>
      </c>
      <c r="Q605" s="253" t="str">
        <f>IFERROR(IF(P605="未入力あり","",ROUNDDOWN(ROUNDDOWN($H605*$I605,0)*VLOOKUP($G605,【参考】数式用!$A$4:$E$54,3, FALSE),0)),"")</f>
        <v/>
      </c>
      <c r="R605" s="253" t="str">
        <f>IF(AD605="×", 0,IF(P605="未入力あり","",ROUNDDOWN(ROUNDDOWN($H605*$I605,0)*VLOOKUP($G605,【参考】数式用!$A$4:$E$54,4,FALSE),0)))</f>
        <v/>
      </c>
      <c r="S605" s="334" t="str">
        <f>IF(AE605="×", 0,IF(P605="未入力あり","",ROUNDDOWN(ROUNDDOWN($H605*$I605,0)*VLOOKUP($G605,【参考】数式用!$A$4:$E$54,5, FALSE),0)))</f>
        <v/>
      </c>
      <c r="Z605" s="336" t="e">
        <f>IF(#REF!="○", F605, "")</f>
        <v>#REF!</v>
      </c>
      <c r="AA605" s="46" t="e">
        <f>VLOOKUP('別紙様式2-3（個表） '!$G605,【参考】数式用!$P$4:$Q$54,2, FALSE)</f>
        <v>#N/A</v>
      </c>
      <c r="AB605" s="46" t="e">
        <f>VLOOKUP('別紙様式2-3（個表） '!$G605,【参考】数式用!$P$4:$W$54,8, FALSE)</f>
        <v>#N/A</v>
      </c>
      <c r="AC605" s="46" t="e">
        <f>VLOOKUP('別紙様式2-3（個表） '!$G605,【参考】数式用!$P$4:$AD$54,15, FALSE)</f>
        <v>#N/A</v>
      </c>
      <c r="AD605" s="46" t="str">
        <f t="shared" si="61"/>
        <v/>
      </c>
      <c r="AE605" s="46" t="str">
        <f t="shared" si="62"/>
        <v/>
      </c>
      <c r="AF605" s="46" t="str">
        <f t="shared" si="63"/>
        <v/>
      </c>
      <c r="AG605" s="46" t="str">
        <f>IF(G605="", "", VLOOKUP(G605,【参考】数式用!$A$4:$M$54,13,FALSE))</f>
        <v/>
      </c>
      <c r="AH605" s="46" t="str">
        <f t="shared" si="64"/>
        <v>―</v>
      </c>
    </row>
    <row r="606" spans="1:34" ht="45" customHeight="1">
      <c r="A606" s="113">
        <f t="shared" si="65"/>
        <v>592</v>
      </c>
      <c r="B606" s="114" t="str">
        <f>IF(基本情報入力シート!B641="","",基本情報入力シート!B641)</f>
        <v/>
      </c>
      <c r="C606" s="115" t="str">
        <f>IF(基本情報入力シート!L641="","",基本情報入力シート!L641)</f>
        <v/>
      </c>
      <c r="D606" s="115" t="str">
        <f>IF(基本情報入力シート!Q641="","",基本情報入力シート!Q641)</f>
        <v/>
      </c>
      <c r="E606" s="115" t="str">
        <f>IF(基本情報入力シート!V641="","",基本情報入力シート!V641)</f>
        <v/>
      </c>
      <c r="F606" s="115" t="str">
        <f>IF(基本情報入力シート!W641="","",基本情報入力シート!W641)</f>
        <v/>
      </c>
      <c r="G606" s="115" t="str">
        <f>IF(基本情報入力シート!Z641="","",基本情報入力シート!Z641)</f>
        <v/>
      </c>
      <c r="H606" s="211" t="str">
        <f>IF(基本情報入力シート!AD641="","",基本情報入力シート!AD641)</f>
        <v/>
      </c>
      <c r="I606" s="330" t="str">
        <f>IF(基本情報入力シート!AE641="","",基本情報入力シート!AE641)</f>
        <v/>
      </c>
      <c r="J606" s="427"/>
      <c r="K606" s="428"/>
      <c r="L606" s="426"/>
      <c r="M606" s="331" t="str">
        <f>IF(G606="", "", VLOOKUP(AF606,【参考】数式用!$AZ$3:$BA$6, 2, FALSE))</f>
        <v/>
      </c>
      <c r="N606" s="332" t="str">
        <f>IF(G606="","",VLOOKUP(G606,【参考】数式用!$A$4:$L$54,MATCH('別紙様式2-3（個表） '!M606,【参考】数式用!$J$3:$L$3,0)+9,FALSE))</f>
        <v/>
      </c>
      <c r="O606" s="430" t="s">
        <v>197</v>
      </c>
      <c r="P606" s="333" t="str">
        <f t="shared" si="66"/>
        <v>未入力あり</v>
      </c>
      <c r="Q606" s="253" t="str">
        <f>IFERROR(IF(P606="未入力あり","",ROUNDDOWN(ROUNDDOWN($H606*$I606,0)*VLOOKUP($G606,【参考】数式用!$A$4:$E$54,3, FALSE),0)),"")</f>
        <v/>
      </c>
      <c r="R606" s="253" t="str">
        <f>IF(AD606="×", 0,IF(P606="未入力あり","",ROUNDDOWN(ROUNDDOWN($H606*$I606,0)*VLOOKUP($G606,【参考】数式用!$A$4:$E$54,4,FALSE),0)))</f>
        <v/>
      </c>
      <c r="S606" s="334" t="str">
        <f>IF(AE606="×", 0,IF(P606="未入力あり","",ROUNDDOWN(ROUNDDOWN($H606*$I606,0)*VLOOKUP($G606,【参考】数式用!$A$4:$E$54,5, FALSE),0)))</f>
        <v/>
      </c>
      <c r="Z606" s="336" t="e">
        <f>IF(#REF!="○", F606, "")</f>
        <v>#REF!</v>
      </c>
      <c r="AA606" s="46" t="e">
        <f>VLOOKUP('別紙様式2-3（個表） '!$G606,【参考】数式用!$P$4:$Q$54,2, FALSE)</f>
        <v>#N/A</v>
      </c>
      <c r="AB606" s="46" t="e">
        <f>VLOOKUP('別紙様式2-3（個表） '!$G606,【参考】数式用!$P$4:$W$54,8, FALSE)</f>
        <v>#N/A</v>
      </c>
      <c r="AC606" s="46" t="e">
        <f>VLOOKUP('別紙様式2-3（個表） '!$G606,【参考】数式用!$P$4:$AD$54,15, FALSE)</f>
        <v>#N/A</v>
      </c>
      <c r="AD606" s="46" t="str">
        <f t="shared" si="61"/>
        <v/>
      </c>
      <c r="AE606" s="46" t="str">
        <f t="shared" si="62"/>
        <v/>
      </c>
      <c r="AF606" s="46" t="str">
        <f t="shared" si="63"/>
        <v/>
      </c>
      <c r="AG606" s="46" t="str">
        <f>IF(G606="", "", VLOOKUP(G606,【参考】数式用!$A$4:$M$54,13,FALSE))</f>
        <v/>
      </c>
      <c r="AH606" s="46" t="str">
        <f t="shared" si="64"/>
        <v>―</v>
      </c>
    </row>
    <row r="607" spans="1:34" ht="45" customHeight="1">
      <c r="A607" s="113">
        <f t="shared" si="65"/>
        <v>593</v>
      </c>
      <c r="B607" s="114" t="str">
        <f>IF(基本情報入力シート!B642="","",基本情報入力シート!B642)</f>
        <v/>
      </c>
      <c r="C607" s="115" t="str">
        <f>IF(基本情報入力シート!L642="","",基本情報入力シート!L642)</f>
        <v/>
      </c>
      <c r="D607" s="115" t="str">
        <f>IF(基本情報入力シート!Q642="","",基本情報入力シート!Q642)</f>
        <v/>
      </c>
      <c r="E607" s="115" t="str">
        <f>IF(基本情報入力シート!V642="","",基本情報入力シート!V642)</f>
        <v/>
      </c>
      <c r="F607" s="115" t="str">
        <f>IF(基本情報入力シート!W642="","",基本情報入力シート!W642)</f>
        <v/>
      </c>
      <c r="G607" s="115" t="str">
        <f>IF(基本情報入力シート!Z642="","",基本情報入力シート!Z642)</f>
        <v/>
      </c>
      <c r="H607" s="211" t="str">
        <f>IF(基本情報入力シート!AD642="","",基本情報入力シート!AD642)</f>
        <v/>
      </c>
      <c r="I607" s="330" t="str">
        <f>IF(基本情報入力シート!AE642="","",基本情報入力シート!AE642)</f>
        <v/>
      </c>
      <c r="J607" s="427"/>
      <c r="K607" s="428"/>
      <c r="L607" s="426"/>
      <c r="M607" s="331" t="str">
        <f>IF(G607="", "", VLOOKUP(AF607,【参考】数式用!$AZ$3:$BA$6, 2, FALSE))</f>
        <v/>
      </c>
      <c r="N607" s="332" t="str">
        <f>IF(G607="","",VLOOKUP(G607,【参考】数式用!$A$4:$L$54,MATCH('別紙様式2-3（個表） '!M607,【参考】数式用!$J$3:$L$3,0)+9,FALSE))</f>
        <v/>
      </c>
      <c r="O607" s="429" t="s">
        <v>197</v>
      </c>
      <c r="P607" s="333" t="str">
        <f t="shared" si="66"/>
        <v>未入力あり</v>
      </c>
      <c r="Q607" s="253" t="str">
        <f>IFERROR(IF(P607="未入力あり","",ROUNDDOWN(ROUNDDOWN($H607*$I607,0)*VLOOKUP($G607,【参考】数式用!$A$4:$E$54,3, FALSE),0)),"")</f>
        <v/>
      </c>
      <c r="R607" s="253" t="str">
        <f>IF(AD607="×", 0,IF(P607="未入力あり","",ROUNDDOWN(ROUNDDOWN($H607*$I607,0)*VLOOKUP($G607,【参考】数式用!$A$4:$E$54,4,FALSE),0)))</f>
        <v/>
      </c>
      <c r="S607" s="334" t="str">
        <f>IF(AE607="×", 0,IF(P607="未入力あり","",ROUNDDOWN(ROUNDDOWN($H607*$I607,0)*VLOOKUP($G607,【参考】数式用!$A$4:$E$54,5, FALSE),0)))</f>
        <v/>
      </c>
      <c r="Z607" s="336" t="e">
        <f>IF(#REF!="○", F607, "")</f>
        <v>#REF!</v>
      </c>
      <c r="AA607" s="46" t="e">
        <f>VLOOKUP('別紙様式2-3（個表） '!$G607,【参考】数式用!$P$4:$Q$54,2, FALSE)</f>
        <v>#N/A</v>
      </c>
      <c r="AB607" s="46" t="e">
        <f>VLOOKUP('別紙様式2-3（個表） '!$G607,【参考】数式用!$P$4:$W$54,8, FALSE)</f>
        <v>#N/A</v>
      </c>
      <c r="AC607" s="46" t="e">
        <f>VLOOKUP('別紙様式2-3（個表） '!$G607,【参考】数式用!$P$4:$AD$54,15, FALSE)</f>
        <v>#N/A</v>
      </c>
      <c r="AD607" s="46" t="str">
        <f t="shared" si="61"/>
        <v/>
      </c>
      <c r="AE607" s="46" t="str">
        <f t="shared" si="62"/>
        <v/>
      </c>
      <c r="AF607" s="46" t="str">
        <f t="shared" si="63"/>
        <v/>
      </c>
      <c r="AG607" s="46" t="str">
        <f>IF(G607="", "", VLOOKUP(G607,【参考】数式用!$A$4:$M$54,13,FALSE))</f>
        <v/>
      </c>
      <c r="AH607" s="46" t="str">
        <f t="shared" si="64"/>
        <v>―</v>
      </c>
    </row>
    <row r="608" spans="1:34" ht="45" customHeight="1">
      <c r="A608" s="113">
        <f t="shared" si="65"/>
        <v>594</v>
      </c>
      <c r="B608" s="114" t="str">
        <f>IF(基本情報入力シート!B643="","",基本情報入力シート!B643)</f>
        <v/>
      </c>
      <c r="C608" s="115" t="str">
        <f>IF(基本情報入力シート!L643="","",基本情報入力シート!L643)</f>
        <v/>
      </c>
      <c r="D608" s="115" t="str">
        <f>IF(基本情報入力シート!Q643="","",基本情報入力シート!Q643)</f>
        <v/>
      </c>
      <c r="E608" s="115" t="str">
        <f>IF(基本情報入力シート!V643="","",基本情報入力シート!V643)</f>
        <v/>
      </c>
      <c r="F608" s="115" t="str">
        <f>IF(基本情報入力シート!W643="","",基本情報入力シート!W643)</f>
        <v/>
      </c>
      <c r="G608" s="115" t="str">
        <f>IF(基本情報入力シート!Z643="","",基本情報入力シート!Z643)</f>
        <v/>
      </c>
      <c r="H608" s="211" t="str">
        <f>IF(基本情報入力シート!AD643="","",基本情報入力シート!AD643)</f>
        <v/>
      </c>
      <c r="I608" s="330" t="str">
        <f>IF(基本情報入力シート!AE643="","",基本情報入力シート!AE643)</f>
        <v/>
      </c>
      <c r="J608" s="427"/>
      <c r="K608" s="428"/>
      <c r="L608" s="426"/>
      <c r="M608" s="331" t="str">
        <f>IF(G608="", "", VLOOKUP(AF608,【参考】数式用!$AZ$3:$BA$6, 2, FALSE))</f>
        <v/>
      </c>
      <c r="N608" s="332" t="str">
        <f>IF(G608="","",VLOOKUP(G608,【参考】数式用!$A$4:$L$54,MATCH('別紙様式2-3（個表） '!M608,【参考】数式用!$J$3:$L$3,0)+9,FALSE))</f>
        <v/>
      </c>
      <c r="O608" s="430" t="s">
        <v>197</v>
      </c>
      <c r="P608" s="333" t="str">
        <f t="shared" si="66"/>
        <v>未入力あり</v>
      </c>
      <c r="Q608" s="253" t="str">
        <f>IFERROR(IF(P608="未入力あり","",ROUNDDOWN(ROUNDDOWN($H608*$I608,0)*VLOOKUP($G608,【参考】数式用!$A$4:$E$54,3, FALSE),0)),"")</f>
        <v/>
      </c>
      <c r="R608" s="253" t="str">
        <f>IF(AD608="×", 0,IF(P608="未入力あり","",ROUNDDOWN(ROUNDDOWN($H608*$I608,0)*VLOOKUP($G608,【参考】数式用!$A$4:$E$54,4,FALSE),0)))</f>
        <v/>
      </c>
      <c r="S608" s="334" t="str">
        <f>IF(AE608="×", 0,IF(P608="未入力あり","",ROUNDDOWN(ROUNDDOWN($H608*$I608,0)*VLOOKUP($G608,【参考】数式用!$A$4:$E$54,5, FALSE),0)))</f>
        <v/>
      </c>
      <c r="Z608" s="336" t="e">
        <f>IF(#REF!="○", F608, "")</f>
        <v>#REF!</v>
      </c>
      <c r="AA608" s="46" t="e">
        <f>VLOOKUP('別紙様式2-3（個表） '!$G608,【参考】数式用!$P$4:$Q$54,2, FALSE)</f>
        <v>#N/A</v>
      </c>
      <c r="AB608" s="46" t="e">
        <f>VLOOKUP('別紙様式2-3（個表） '!$G608,【参考】数式用!$P$4:$W$54,8, FALSE)</f>
        <v>#N/A</v>
      </c>
      <c r="AC608" s="46" t="e">
        <f>VLOOKUP('別紙様式2-3（個表） '!$G608,【参考】数式用!$P$4:$AD$54,15, FALSE)</f>
        <v>#N/A</v>
      </c>
      <c r="AD608" s="46" t="str">
        <f t="shared" si="61"/>
        <v/>
      </c>
      <c r="AE608" s="46" t="str">
        <f t="shared" si="62"/>
        <v/>
      </c>
      <c r="AF608" s="46" t="str">
        <f t="shared" si="63"/>
        <v/>
      </c>
      <c r="AG608" s="46" t="str">
        <f>IF(G608="", "", VLOOKUP(G608,【参考】数式用!$A$4:$M$54,13,FALSE))</f>
        <v/>
      </c>
      <c r="AH608" s="46" t="str">
        <f t="shared" si="64"/>
        <v>―</v>
      </c>
    </row>
    <row r="609" spans="1:34" ht="45" customHeight="1">
      <c r="A609" s="113">
        <f t="shared" si="65"/>
        <v>595</v>
      </c>
      <c r="B609" s="114" t="str">
        <f>IF(基本情報入力シート!B644="","",基本情報入力シート!B644)</f>
        <v/>
      </c>
      <c r="C609" s="115" t="str">
        <f>IF(基本情報入力シート!L644="","",基本情報入力シート!L644)</f>
        <v/>
      </c>
      <c r="D609" s="115" t="str">
        <f>IF(基本情報入力シート!Q644="","",基本情報入力シート!Q644)</f>
        <v/>
      </c>
      <c r="E609" s="115" t="str">
        <f>IF(基本情報入力シート!V644="","",基本情報入力シート!V644)</f>
        <v/>
      </c>
      <c r="F609" s="115" t="str">
        <f>IF(基本情報入力シート!W644="","",基本情報入力シート!W644)</f>
        <v/>
      </c>
      <c r="G609" s="115" t="str">
        <f>IF(基本情報入力シート!Z644="","",基本情報入力シート!Z644)</f>
        <v/>
      </c>
      <c r="H609" s="211" t="str">
        <f>IF(基本情報入力シート!AD644="","",基本情報入力シート!AD644)</f>
        <v/>
      </c>
      <c r="I609" s="330" t="str">
        <f>IF(基本情報入力シート!AE644="","",基本情報入力シート!AE644)</f>
        <v/>
      </c>
      <c r="J609" s="427"/>
      <c r="K609" s="428"/>
      <c r="L609" s="426"/>
      <c r="M609" s="331" t="str">
        <f>IF(G609="", "", VLOOKUP(AF609,【参考】数式用!$AZ$3:$BA$6, 2, FALSE))</f>
        <v/>
      </c>
      <c r="N609" s="332" t="str">
        <f>IF(G609="","",VLOOKUP(G609,【参考】数式用!$A$4:$L$54,MATCH('別紙様式2-3（個表） '!M609,【参考】数式用!$J$3:$L$3,0)+9,FALSE))</f>
        <v/>
      </c>
      <c r="O609" s="430" t="s">
        <v>197</v>
      </c>
      <c r="P609" s="333" t="str">
        <f t="shared" si="66"/>
        <v>未入力あり</v>
      </c>
      <c r="Q609" s="253" t="str">
        <f>IFERROR(IF(P609="未入力あり","",ROUNDDOWN(ROUNDDOWN($H609*$I609,0)*VLOOKUP($G609,【参考】数式用!$A$4:$E$54,3, FALSE),0)),"")</f>
        <v/>
      </c>
      <c r="R609" s="253" t="str">
        <f>IF(AD609="×", 0,IF(P609="未入力あり","",ROUNDDOWN(ROUNDDOWN($H609*$I609,0)*VLOOKUP($G609,【参考】数式用!$A$4:$E$54,4,FALSE),0)))</f>
        <v/>
      </c>
      <c r="S609" s="334" t="str">
        <f>IF(AE609="×", 0,IF(P609="未入力あり","",ROUNDDOWN(ROUNDDOWN($H609*$I609,0)*VLOOKUP($G609,【参考】数式用!$A$4:$E$54,5, FALSE),0)))</f>
        <v/>
      </c>
      <c r="Z609" s="336" t="e">
        <f>IF(#REF!="○", F609, "")</f>
        <v>#REF!</v>
      </c>
      <c r="AA609" s="46" t="e">
        <f>VLOOKUP('別紙様式2-3（個表） '!$G609,【参考】数式用!$P$4:$Q$54,2, FALSE)</f>
        <v>#N/A</v>
      </c>
      <c r="AB609" s="46" t="e">
        <f>VLOOKUP('別紙様式2-3（個表） '!$G609,【参考】数式用!$P$4:$W$54,8, FALSE)</f>
        <v>#N/A</v>
      </c>
      <c r="AC609" s="46" t="e">
        <f>VLOOKUP('別紙様式2-3（個表） '!$G609,【参考】数式用!$P$4:$AD$54,15, FALSE)</f>
        <v>#N/A</v>
      </c>
      <c r="AD609" s="46" t="str">
        <f t="shared" si="61"/>
        <v/>
      </c>
      <c r="AE609" s="46" t="str">
        <f t="shared" si="62"/>
        <v/>
      </c>
      <c r="AF609" s="46" t="str">
        <f t="shared" si="63"/>
        <v/>
      </c>
      <c r="AG609" s="46" t="str">
        <f>IF(G609="", "", VLOOKUP(G609,【参考】数式用!$A$4:$M$54,13,FALSE))</f>
        <v/>
      </c>
      <c r="AH609" s="46" t="str">
        <f t="shared" si="64"/>
        <v>―</v>
      </c>
    </row>
    <row r="610" spans="1:34" ht="45" customHeight="1">
      <c r="A610" s="113">
        <f>A609+1</f>
        <v>596</v>
      </c>
      <c r="B610" s="114" t="str">
        <f>IF(基本情報入力シート!B645="","",基本情報入力シート!B645)</f>
        <v/>
      </c>
      <c r="C610" s="115" t="str">
        <f>IF(基本情報入力シート!L645="","",基本情報入力シート!L645)</f>
        <v/>
      </c>
      <c r="D610" s="115" t="str">
        <f>IF(基本情報入力シート!Q645="","",基本情報入力シート!Q645)</f>
        <v/>
      </c>
      <c r="E610" s="115" t="str">
        <f>IF(基本情報入力シート!V645="","",基本情報入力シート!V645)</f>
        <v/>
      </c>
      <c r="F610" s="115" t="str">
        <f>IF(基本情報入力シート!W645="","",基本情報入力シート!W645)</f>
        <v/>
      </c>
      <c r="G610" s="115" t="str">
        <f>IF(基本情報入力シート!Z645="","",基本情報入力シート!Z645)</f>
        <v/>
      </c>
      <c r="H610" s="211" t="str">
        <f>IF(基本情報入力シート!AD645="","",基本情報入力シート!AD645)</f>
        <v/>
      </c>
      <c r="I610" s="330" t="str">
        <f>IF(基本情報入力シート!AE645="","",基本情報入力シート!AE645)</f>
        <v/>
      </c>
      <c r="J610" s="427"/>
      <c r="K610" s="426"/>
      <c r="L610" s="426"/>
      <c r="M610" s="331" t="str">
        <f>IF(G610="", "", VLOOKUP(AF610,【参考】数式用!$AZ$3:$BA$6, 2, FALSE))</f>
        <v/>
      </c>
      <c r="N610" s="332" t="str">
        <f>IF(G610="","",VLOOKUP(G610,【参考】数式用!$A$4:$L$54,MATCH('別紙様式2-3（個表） '!M610,【参考】数式用!$J$3:$L$3,0)+9,FALSE))</f>
        <v/>
      </c>
      <c r="O610" s="429" t="s">
        <v>197</v>
      </c>
      <c r="P610" s="333" t="str">
        <f t="shared" si="66"/>
        <v>未入力あり</v>
      </c>
      <c r="Q610" s="253" t="str">
        <f>IFERROR(IF(P610="未入力あり","",ROUNDDOWN(ROUNDDOWN($H610*$I610,0)*VLOOKUP($G610,【参考】数式用!$A$4:$E$54,3, FALSE),0)),"")</f>
        <v/>
      </c>
      <c r="R610" s="253" t="str">
        <f>IF(AD610="×", 0,IF(P610="未入力あり","",ROUNDDOWN(ROUNDDOWN($H610*$I610,0)*VLOOKUP($G610,【参考】数式用!$A$4:$E$54,4,FALSE),0)))</f>
        <v/>
      </c>
      <c r="S610" s="334" t="str">
        <f>IF(AE610="×", 0,IF(P610="未入力あり","",ROUNDDOWN(ROUNDDOWN($H610*$I610,0)*VLOOKUP($G610,【参考】数式用!$A$4:$E$54,5, FALSE),0)))</f>
        <v/>
      </c>
      <c r="Z610" s="336" t="e">
        <f>IF(#REF!="○", F610, "")</f>
        <v>#REF!</v>
      </c>
      <c r="AA610" s="46" t="e">
        <f>VLOOKUP('別紙様式2-3（個表） '!$G610,【参考】数式用!$P$4:$Q$54,2, FALSE)</f>
        <v>#N/A</v>
      </c>
      <c r="AB610" s="46" t="e">
        <f>VLOOKUP('別紙様式2-3（個表） '!$G610,【参考】数式用!$P$4:$W$54,8, FALSE)</f>
        <v>#N/A</v>
      </c>
      <c r="AC610" s="46" t="e">
        <f>VLOOKUP('別紙様式2-3（個表） '!$G610,【参考】数式用!$P$4:$AD$54,15, FALSE)</f>
        <v>#N/A</v>
      </c>
      <c r="AD610" s="46" t="str">
        <f t="shared" si="61"/>
        <v/>
      </c>
      <c r="AE610" s="46" t="str">
        <f t="shared" si="62"/>
        <v/>
      </c>
      <c r="AF610" s="46" t="str">
        <f t="shared" si="63"/>
        <v/>
      </c>
      <c r="AG610" s="46" t="str">
        <f>IF(G610="", "", VLOOKUP(G610,【参考】数式用!$A$4:$M$54,13,FALSE))</f>
        <v/>
      </c>
      <c r="AH610" s="46" t="str">
        <f t="shared" si="64"/>
        <v>―</v>
      </c>
    </row>
    <row r="611" spans="1:34" ht="45" customHeight="1">
      <c r="A611" s="113">
        <f t="shared" ref="A611:A674" si="67">A610+1</f>
        <v>597</v>
      </c>
      <c r="B611" s="114" t="str">
        <f>IF(基本情報入力シート!B646="","",基本情報入力シート!B646)</f>
        <v/>
      </c>
      <c r="C611" s="115" t="str">
        <f>IF(基本情報入力シート!L646="","",基本情報入力シート!L646)</f>
        <v/>
      </c>
      <c r="D611" s="115" t="str">
        <f>IF(基本情報入力シート!Q646="","",基本情報入力シート!Q646)</f>
        <v/>
      </c>
      <c r="E611" s="115" t="str">
        <f>IF(基本情報入力シート!V646="","",基本情報入力シート!V646)</f>
        <v/>
      </c>
      <c r="F611" s="115" t="str">
        <f>IF(基本情報入力シート!W646="","",基本情報入力シート!W646)</f>
        <v/>
      </c>
      <c r="G611" s="115" t="str">
        <f>IF(基本情報入力シート!Z646="","",基本情報入力シート!Z646)</f>
        <v/>
      </c>
      <c r="H611" s="211" t="str">
        <f>IF(基本情報入力シート!AD646="","",基本情報入力シート!AD646)</f>
        <v/>
      </c>
      <c r="I611" s="330" t="str">
        <f>IF(基本情報入力シート!AE646="","",基本情報入力シート!AE646)</f>
        <v/>
      </c>
      <c r="J611" s="427"/>
      <c r="K611" s="426"/>
      <c r="L611" s="426"/>
      <c r="M611" s="331" t="str">
        <f>IF(G611="", "", VLOOKUP(AF611,【参考】数式用!$AZ$3:$BA$6, 2, FALSE))</f>
        <v/>
      </c>
      <c r="N611" s="332" t="str">
        <f>IF(G611="","",VLOOKUP(G611,【参考】数式用!$A$4:$L$54,MATCH('別紙様式2-3（個表） '!M611,【参考】数式用!$J$3:$L$3,0)+9,FALSE))</f>
        <v/>
      </c>
      <c r="O611" s="430" t="s">
        <v>197</v>
      </c>
      <c r="P611" s="333" t="str">
        <f t="shared" si="66"/>
        <v>未入力あり</v>
      </c>
      <c r="Q611" s="253" t="str">
        <f>IFERROR(IF(P611="未入力あり","",ROUNDDOWN(ROUNDDOWN($H611*$I611,0)*VLOOKUP($G611,【参考】数式用!$A$4:$E$54,3, FALSE),0)),"")</f>
        <v/>
      </c>
      <c r="R611" s="253" t="str">
        <f>IF(AD611="×", 0,IF(P611="未入力あり","",ROUNDDOWN(ROUNDDOWN($H611*$I611,0)*VLOOKUP($G611,【参考】数式用!$A$4:$E$54,4,FALSE),0)))</f>
        <v/>
      </c>
      <c r="S611" s="334" t="str">
        <f>IF(AE611="×", 0,IF(P611="未入力あり","",ROUNDDOWN(ROUNDDOWN($H611*$I611,0)*VLOOKUP($G611,【参考】数式用!$A$4:$E$54,5, FALSE),0)))</f>
        <v/>
      </c>
      <c r="Z611" s="336" t="e">
        <f>IF(#REF!="○", F611, "")</f>
        <v>#REF!</v>
      </c>
      <c r="AA611" s="46" t="e">
        <f>VLOOKUP('別紙様式2-3（個表） '!$G611,【参考】数式用!$P$4:$Q$54,2, FALSE)</f>
        <v>#N/A</v>
      </c>
      <c r="AB611" s="46" t="e">
        <f>VLOOKUP('別紙様式2-3（個表） '!$G611,【参考】数式用!$P$4:$W$54,8, FALSE)</f>
        <v>#N/A</v>
      </c>
      <c r="AC611" s="46" t="e">
        <f>VLOOKUP('別紙様式2-3（個表） '!$G611,【参考】数式用!$P$4:$AD$54,15, FALSE)</f>
        <v>#N/A</v>
      </c>
      <c r="AD611" s="46" t="str">
        <f t="shared" si="61"/>
        <v/>
      </c>
      <c r="AE611" s="46" t="str">
        <f t="shared" si="62"/>
        <v/>
      </c>
      <c r="AF611" s="46" t="str">
        <f t="shared" si="63"/>
        <v/>
      </c>
      <c r="AG611" s="46" t="str">
        <f>IF(G611="", "", VLOOKUP(G611,【参考】数式用!$A$4:$M$54,13,FALSE))</f>
        <v/>
      </c>
      <c r="AH611" s="46" t="str">
        <f t="shared" si="64"/>
        <v>―</v>
      </c>
    </row>
    <row r="612" spans="1:34" ht="45" customHeight="1">
      <c r="A612" s="113">
        <f>A611+1</f>
        <v>598</v>
      </c>
      <c r="B612" s="114" t="str">
        <f>IF(基本情報入力シート!B647="","",基本情報入力シート!B647)</f>
        <v/>
      </c>
      <c r="C612" s="115" t="str">
        <f>IF(基本情報入力シート!L647="","",基本情報入力シート!L647)</f>
        <v/>
      </c>
      <c r="D612" s="115" t="str">
        <f>IF(基本情報入力シート!Q647="","",基本情報入力シート!Q647)</f>
        <v/>
      </c>
      <c r="E612" s="115" t="str">
        <f>IF(基本情報入力シート!V647="","",基本情報入力シート!V647)</f>
        <v/>
      </c>
      <c r="F612" s="115" t="str">
        <f>IF(基本情報入力シート!W647="","",基本情報入力シート!W647)</f>
        <v/>
      </c>
      <c r="G612" s="115" t="str">
        <f>IF(基本情報入力シート!Z647="","",基本情報入力シート!Z647)</f>
        <v/>
      </c>
      <c r="H612" s="211" t="str">
        <f>IF(基本情報入力シート!AD647="","",基本情報入力シート!AD647)</f>
        <v/>
      </c>
      <c r="I612" s="330" t="str">
        <f>IF(基本情報入力シート!AE647="","",基本情報入力シート!AE647)</f>
        <v/>
      </c>
      <c r="J612" s="427"/>
      <c r="K612" s="426"/>
      <c r="L612" s="426"/>
      <c r="M612" s="331" t="str">
        <f>IF(G612="", "", VLOOKUP(AF612,【参考】数式用!$AZ$3:$BA$6, 2, FALSE))</f>
        <v/>
      </c>
      <c r="N612" s="332" t="str">
        <f>IF(G612="","",VLOOKUP(G612,【参考】数式用!$A$4:$L$54,MATCH('別紙様式2-3（個表） '!M612,【参考】数式用!$J$3:$L$3,0)+9,FALSE))</f>
        <v/>
      </c>
      <c r="O612" s="430" t="s">
        <v>197</v>
      </c>
      <c r="P612" s="333" t="str">
        <f t="shared" si="66"/>
        <v>未入力あり</v>
      </c>
      <c r="Q612" s="253" t="str">
        <f>IFERROR(IF(P612="未入力あり","",ROUNDDOWN(ROUNDDOWN($H612*$I612,0)*VLOOKUP($G612,【参考】数式用!$A$4:$E$54,3, FALSE),0)),"")</f>
        <v/>
      </c>
      <c r="R612" s="253" t="str">
        <f>IF(AD612="×", 0,IF(P612="未入力あり","",ROUNDDOWN(ROUNDDOWN($H612*$I612,0)*VLOOKUP($G612,【参考】数式用!$A$4:$E$54,4,FALSE),0)))</f>
        <v/>
      </c>
      <c r="S612" s="334" t="str">
        <f>IF(AE612="×", 0,IF(P612="未入力あり","",ROUNDDOWN(ROUNDDOWN($H612*$I612,0)*VLOOKUP($G612,【参考】数式用!$A$4:$E$54,5, FALSE),0)))</f>
        <v/>
      </c>
      <c r="Z612" s="336" t="e">
        <f>IF(#REF!="○", F612, "")</f>
        <v>#REF!</v>
      </c>
      <c r="AA612" s="46" t="e">
        <f>VLOOKUP('別紙様式2-3（個表） '!$G612,【参考】数式用!$P$4:$Q$54,2, FALSE)</f>
        <v>#N/A</v>
      </c>
      <c r="AB612" s="46" t="e">
        <f>VLOOKUP('別紙様式2-3（個表） '!$G612,【参考】数式用!$P$4:$W$54,8, FALSE)</f>
        <v>#N/A</v>
      </c>
      <c r="AC612" s="46" t="e">
        <f>VLOOKUP('別紙様式2-3（個表） '!$G612,【参考】数式用!$P$4:$AD$54,15, FALSE)</f>
        <v>#N/A</v>
      </c>
      <c r="AD612" s="46" t="str">
        <f t="shared" si="61"/>
        <v/>
      </c>
      <c r="AE612" s="46" t="str">
        <f t="shared" si="62"/>
        <v/>
      </c>
      <c r="AF612" s="46" t="str">
        <f t="shared" si="63"/>
        <v/>
      </c>
      <c r="AG612" s="46" t="str">
        <f>IF(G612="", "", VLOOKUP(G612,【参考】数式用!$A$4:$M$54,13,FALSE))</f>
        <v/>
      </c>
      <c r="AH612" s="46" t="str">
        <f t="shared" si="64"/>
        <v>―</v>
      </c>
    </row>
    <row r="613" spans="1:34" ht="45" customHeight="1">
      <c r="A613" s="113">
        <f t="shared" si="67"/>
        <v>599</v>
      </c>
      <c r="B613" s="114" t="str">
        <f>IF(基本情報入力シート!B648="","",基本情報入力シート!B648)</f>
        <v/>
      </c>
      <c r="C613" s="115" t="str">
        <f>IF(基本情報入力シート!L648="","",基本情報入力シート!L648)</f>
        <v/>
      </c>
      <c r="D613" s="115" t="str">
        <f>IF(基本情報入力シート!Q648="","",基本情報入力シート!Q648)</f>
        <v/>
      </c>
      <c r="E613" s="115" t="str">
        <f>IF(基本情報入力シート!V648="","",基本情報入力シート!V648)</f>
        <v/>
      </c>
      <c r="F613" s="115" t="str">
        <f>IF(基本情報入力シート!W648="","",基本情報入力シート!W648)</f>
        <v/>
      </c>
      <c r="G613" s="115" t="str">
        <f>IF(基本情報入力シート!Z648="","",基本情報入力シート!Z648)</f>
        <v/>
      </c>
      <c r="H613" s="211" t="str">
        <f>IF(基本情報入力シート!AD648="","",基本情報入力シート!AD648)</f>
        <v/>
      </c>
      <c r="I613" s="330" t="str">
        <f>IF(基本情報入力シート!AE648="","",基本情報入力シート!AE648)</f>
        <v/>
      </c>
      <c r="J613" s="427"/>
      <c r="K613" s="428"/>
      <c r="L613" s="426"/>
      <c r="M613" s="331" t="str">
        <f>IF(G613="", "", VLOOKUP(AF613,【参考】数式用!$AZ$3:$BA$6, 2, FALSE))</f>
        <v/>
      </c>
      <c r="N613" s="332" t="str">
        <f>IF(G613="","",VLOOKUP(G613,【参考】数式用!$A$4:$L$54,MATCH('別紙様式2-3（個表） '!M613,【参考】数式用!$J$3:$L$3,0)+9,FALSE))</f>
        <v/>
      </c>
      <c r="O613" s="429" t="s">
        <v>197</v>
      </c>
      <c r="P613" s="333" t="str">
        <f t="shared" si="66"/>
        <v>未入力あり</v>
      </c>
      <c r="Q613" s="253" t="str">
        <f>IFERROR(IF(P613="未入力あり","",ROUNDDOWN(ROUNDDOWN($H613*$I613,0)*VLOOKUP($G613,【参考】数式用!$A$4:$E$54,3, FALSE),0)),"")</f>
        <v/>
      </c>
      <c r="R613" s="253" t="str">
        <f>IF(AD613="×", 0,IF(P613="未入力あり","",ROUNDDOWN(ROUNDDOWN($H613*$I613,0)*VLOOKUP($G613,【参考】数式用!$A$4:$E$54,4,FALSE),0)))</f>
        <v/>
      </c>
      <c r="S613" s="334" t="str">
        <f>IF(AE613="×", 0,IF(P613="未入力あり","",ROUNDDOWN(ROUNDDOWN($H613*$I613,0)*VLOOKUP($G613,【参考】数式用!$A$4:$E$54,5, FALSE),0)))</f>
        <v/>
      </c>
      <c r="Z613" s="336" t="e">
        <f>IF(#REF!="○", F613, "")</f>
        <v>#REF!</v>
      </c>
      <c r="AA613" s="46" t="e">
        <f>VLOOKUP('別紙様式2-3（個表） '!$G613,【参考】数式用!$P$4:$Q$54,2, FALSE)</f>
        <v>#N/A</v>
      </c>
      <c r="AB613" s="46" t="e">
        <f>VLOOKUP('別紙様式2-3（個表） '!$G613,【参考】数式用!$P$4:$W$54,8, FALSE)</f>
        <v>#N/A</v>
      </c>
      <c r="AC613" s="46" t="e">
        <f>VLOOKUP('別紙様式2-3（個表） '!$G613,【参考】数式用!$P$4:$AD$54,15, FALSE)</f>
        <v>#N/A</v>
      </c>
      <c r="AD613" s="46" t="str">
        <f t="shared" si="61"/>
        <v/>
      </c>
      <c r="AE613" s="46" t="str">
        <f t="shared" si="62"/>
        <v/>
      </c>
      <c r="AF613" s="46" t="str">
        <f t="shared" si="63"/>
        <v/>
      </c>
      <c r="AG613" s="46" t="str">
        <f>IF(G613="", "", VLOOKUP(G613,【参考】数式用!$A$4:$M$54,13,FALSE))</f>
        <v/>
      </c>
      <c r="AH613" s="46" t="str">
        <f t="shared" si="64"/>
        <v>―</v>
      </c>
    </row>
    <row r="614" spans="1:34" ht="45" customHeight="1">
      <c r="A614" s="113">
        <f t="shared" si="67"/>
        <v>600</v>
      </c>
      <c r="B614" s="114" t="str">
        <f>IF(基本情報入力シート!B649="","",基本情報入力シート!B649)</f>
        <v/>
      </c>
      <c r="C614" s="115" t="str">
        <f>IF(基本情報入力シート!L649="","",基本情報入力シート!L649)</f>
        <v/>
      </c>
      <c r="D614" s="115" t="str">
        <f>IF(基本情報入力シート!Q649="","",基本情報入力シート!Q649)</f>
        <v/>
      </c>
      <c r="E614" s="115" t="str">
        <f>IF(基本情報入力シート!V649="","",基本情報入力シート!V649)</f>
        <v/>
      </c>
      <c r="F614" s="115" t="str">
        <f>IF(基本情報入力シート!W649="","",基本情報入力シート!W649)</f>
        <v/>
      </c>
      <c r="G614" s="115" t="str">
        <f>IF(基本情報入力シート!Z649="","",基本情報入力シート!Z649)</f>
        <v/>
      </c>
      <c r="H614" s="211" t="str">
        <f>IF(基本情報入力シート!AD649="","",基本情報入力シート!AD649)</f>
        <v/>
      </c>
      <c r="I614" s="330" t="str">
        <f>IF(基本情報入力シート!AE649="","",基本情報入力シート!AE649)</f>
        <v/>
      </c>
      <c r="J614" s="427"/>
      <c r="K614" s="428"/>
      <c r="L614" s="426"/>
      <c r="M614" s="331" t="str">
        <f>IF(G614="", "", VLOOKUP(AF614,【参考】数式用!$AZ$3:$BA$6, 2, FALSE))</f>
        <v/>
      </c>
      <c r="N614" s="332" t="str">
        <f>IF(G614="","",VLOOKUP(G614,【参考】数式用!$A$4:$L$54,MATCH('別紙様式2-3（個表） '!M614,【参考】数式用!$J$3:$L$3,0)+9,FALSE))</f>
        <v/>
      </c>
      <c r="O614" s="430" t="s">
        <v>197</v>
      </c>
      <c r="P614" s="333" t="str">
        <f t="shared" si="66"/>
        <v>未入力あり</v>
      </c>
      <c r="Q614" s="253" t="str">
        <f>IFERROR(IF(P614="未入力あり","",ROUNDDOWN(ROUNDDOWN($H614*$I614,0)*VLOOKUP($G614,【参考】数式用!$A$4:$E$54,3, FALSE),0)),"")</f>
        <v/>
      </c>
      <c r="R614" s="253" t="str">
        <f>IF(AD614="×", 0,IF(P614="未入力あり","",ROUNDDOWN(ROUNDDOWN($H614*$I614,0)*VLOOKUP($G614,【参考】数式用!$A$4:$E$54,4,FALSE),0)))</f>
        <v/>
      </c>
      <c r="S614" s="334" t="str">
        <f>IF(AE614="×", 0,IF(P614="未入力あり","",ROUNDDOWN(ROUNDDOWN($H614*$I614,0)*VLOOKUP($G614,【参考】数式用!$A$4:$E$54,5, FALSE),0)))</f>
        <v/>
      </c>
      <c r="Z614" s="336" t="e">
        <f>IF(#REF!="○", F614, "")</f>
        <v>#REF!</v>
      </c>
      <c r="AA614" s="46" t="e">
        <f>VLOOKUP('別紙様式2-3（個表） '!$G614,【参考】数式用!$P$4:$Q$54,2, FALSE)</f>
        <v>#N/A</v>
      </c>
      <c r="AB614" s="46" t="e">
        <f>VLOOKUP('別紙様式2-3（個表） '!$G614,【参考】数式用!$P$4:$W$54,8, FALSE)</f>
        <v>#N/A</v>
      </c>
      <c r="AC614" s="46" t="e">
        <f>VLOOKUP('別紙様式2-3（個表） '!$G614,【参考】数式用!$P$4:$AD$54,15, FALSE)</f>
        <v>#N/A</v>
      </c>
      <c r="AD614" s="46" t="str">
        <f t="shared" si="61"/>
        <v/>
      </c>
      <c r="AE614" s="46" t="str">
        <f t="shared" si="62"/>
        <v/>
      </c>
      <c r="AF614" s="46" t="str">
        <f t="shared" si="63"/>
        <v/>
      </c>
      <c r="AG614" s="46" t="str">
        <f>IF(G614="", "", VLOOKUP(G614,【参考】数式用!$A$4:$M$54,13,FALSE))</f>
        <v/>
      </c>
      <c r="AH614" s="46" t="str">
        <f t="shared" si="64"/>
        <v>―</v>
      </c>
    </row>
    <row r="615" spans="1:34" ht="45" customHeight="1">
      <c r="A615" s="113">
        <f t="shared" si="67"/>
        <v>601</v>
      </c>
      <c r="B615" s="114" t="str">
        <f>IF(基本情報入力シート!B650="","",基本情報入力シート!B650)</f>
        <v/>
      </c>
      <c r="C615" s="115" t="str">
        <f>IF(基本情報入力シート!L650="","",基本情報入力シート!L650)</f>
        <v/>
      </c>
      <c r="D615" s="115" t="str">
        <f>IF(基本情報入力シート!Q650="","",基本情報入力シート!Q650)</f>
        <v/>
      </c>
      <c r="E615" s="115" t="str">
        <f>IF(基本情報入力シート!V650="","",基本情報入力シート!V650)</f>
        <v/>
      </c>
      <c r="F615" s="115" t="str">
        <f>IF(基本情報入力シート!W650="","",基本情報入力シート!W650)</f>
        <v/>
      </c>
      <c r="G615" s="115" t="str">
        <f>IF(基本情報入力シート!Z650="","",基本情報入力シート!Z650)</f>
        <v/>
      </c>
      <c r="H615" s="211" t="str">
        <f>IF(基本情報入力シート!AD650="","",基本情報入力シート!AD650)</f>
        <v/>
      </c>
      <c r="I615" s="330" t="str">
        <f>IF(基本情報入力シート!AE650="","",基本情報入力シート!AE650)</f>
        <v/>
      </c>
      <c r="J615" s="427"/>
      <c r="K615" s="426"/>
      <c r="L615" s="426"/>
      <c r="M615" s="331" t="str">
        <f>IF(G615="", "", VLOOKUP(AF615,【参考】数式用!$AZ$3:$BA$6, 2, FALSE))</f>
        <v/>
      </c>
      <c r="N615" s="332" t="str">
        <f>IF(G615="","",VLOOKUP(G615,【参考】数式用!$A$4:$L$54,MATCH('別紙様式2-3（個表） '!M615,【参考】数式用!$J$3:$L$3,0)+9,FALSE))</f>
        <v/>
      </c>
      <c r="O615" s="430" t="s">
        <v>197</v>
      </c>
      <c r="P615" s="333" t="str">
        <f t="shared" si="66"/>
        <v>未入力あり</v>
      </c>
      <c r="Q615" s="253" t="str">
        <f>IFERROR(IF(P615="未入力あり","",ROUNDDOWN(ROUNDDOWN($H615*$I615,0)*VLOOKUP($G615,【参考】数式用!$A$4:$E$54,3, FALSE),0)),"")</f>
        <v/>
      </c>
      <c r="R615" s="253" t="str">
        <f>IF(AD615="×", 0,IF(P615="未入力あり","",ROUNDDOWN(ROUNDDOWN($H615*$I615,0)*VLOOKUP($G615,【参考】数式用!$A$4:$E$54,4,FALSE),0)))</f>
        <v/>
      </c>
      <c r="S615" s="334" t="str">
        <f>IF(AE615="×", 0,IF(P615="未入力あり","",ROUNDDOWN(ROUNDDOWN($H615*$I615,0)*VLOOKUP($G615,【参考】数式用!$A$4:$E$54,5, FALSE),0)))</f>
        <v/>
      </c>
      <c r="Z615" s="336" t="e">
        <f>IF(#REF!="○", F615, "")</f>
        <v>#REF!</v>
      </c>
      <c r="AA615" s="46" t="e">
        <f>VLOOKUP('別紙様式2-3（個表） '!$G615,【参考】数式用!$P$4:$Q$54,2, FALSE)</f>
        <v>#N/A</v>
      </c>
      <c r="AB615" s="46" t="e">
        <f>VLOOKUP('別紙様式2-3（個表） '!$G615,【参考】数式用!$P$4:$W$54,8, FALSE)</f>
        <v>#N/A</v>
      </c>
      <c r="AC615" s="46" t="e">
        <f>VLOOKUP('別紙様式2-3（個表） '!$G615,【参考】数式用!$P$4:$AD$54,15, FALSE)</f>
        <v>#N/A</v>
      </c>
      <c r="AD615" s="46" t="str">
        <f t="shared" si="61"/>
        <v/>
      </c>
      <c r="AE615" s="46" t="str">
        <f t="shared" si="62"/>
        <v/>
      </c>
      <c r="AF615" s="46" t="str">
        <f t="shared" si="63"/>
        <v/>
      </c>
      <c r="AG615" s="46" t="str">
        <f>IF(G615="", "", VLOOKUP(G615,【参考】数式用!$A$4:$M$54,13,FALSE))</f>
        <v/>
      </c>
      <c r="AH615" s="46" t="str">
        <f t="shared" si="64"/>
        <v>―</v>
      </c>
    </row>
    <row r="616" spans="1:34" ht="45" customHeight="1">
      <c r="A616" s="113">
        <f t="shared" si="67"/>
        <v>602</v>
      </c>
      <c r="B616" s="114" t="str">
        <f>IF(基本情報入力シート!B651="","",基本情報入力シート!B651)</f>
        <v/>
      </c>
      <c r="C616" s="115" t="str">
        <f>IF(基本情報入力シート!L651="","",基本情報入力シート!L651)</f>
        <v/>
      </c>
      <c r="D616" s="115" t="str">
        <f>IF(基本情報入力シート!Q651="","",基本情報入力シート!Q651)</f>
        <v/>
      </c>
      <c r="E616" s="115" t="str">
        <f>IF(基本情報入力シート!V651="","",基本情報入力シート!V651)</f>
        <v/>
      </c>
      <c r="F616" s="115" t="str">
        <f>IF(基本情報入力シート!W651="","",基本情報入力シート!W651)</f>
        <v/>
      </c>
      <c r="G616" s="115" t="str">
        <f>IF(基本情報入力シート!Z651="","",基本情報入力シート!Z651)</f>
        <v/>
      </c>
      <c r="H616" s="211" t="str">
        <f>IF(基本情報入力シート!AD651="","",基本情報入力シート!AD651)</f>
        <v/>
      </c>
      <c r="I616" s="330" t="str">
        <f>IF(基本情報入力シート!AE651="","",基本情報入力シート!AE651)</f>
        <v/>
      </c>
      <c r="J616" s="427"/>
      <c r="K616" s="426"/>
      <c r="L616" s="426"/>
      <c r="M616" s="331" t="str">
        <f>IF(G616="", "", VLOOKUP(AF616,【参考】数式用!$AZ$3:$BA$6, 2, FALSE))</f>
        <v/>
      </c>
      <c r="N616" s="332" t="str">
        <f>IF(G616="","",VLOOKUP(G616,【参考】数式用!$A$4:$L$54,MATCH('別紙様式2-3（個表） '!M616,【参考】数式用!$J$3:$L$3,0)+9,FALSE))</f>
        <v/>
      </c>
      <c r="O616" s="429" t="s">
        <v>197</v>
      </c>
      <c r="P616" s="333" t="str">
        <f t="shared" si="66"/>
        <v>未入力あり</v>
      </c>
      <c r="Q616" s="253" t="str">
        <f>IFERROR(IF(P616="未入力あり","",ROUNDDOWN(ROUNDDOWN($H616*$I616,0)*VLOOKUP($G616,【参考】数式用!$A$4:$E$54,3, FALSE),0)),"")</f>
        <v/>
      </c>
      <c r="R616" s="253" t="str">
        <f>IF(AD616="×", 0,IF(P616="未入力あり","",ROUNDDOWN(ROUNDDOWN($H616*$I616,0)*VLOOKUP($G616,【参考】数式用!$A$4:$E$54,4,FALSE),0)))</f>
        <v/>
      </c>
      <c r="S616" s="334" t="str">
        <f>IF(AE616="×", 0,IF(P616="未入力あり","",ROUNDDOWN(ROUNDDOWN($H616*$I616,0)*VLOOKUP($G616,【参考】数式用!$A$4:$E$54,5, FALSE),0)))</f>
        <v/>
      </c>
      <c r="Z616" s="336" t="e">
        <f>IF(#REF!="○", F616, "")</f>
        <v>#REF!</v>
      </c>
      <c r="AA616" s="46" t="e">
        <f>VLOOKUP('別紙様式2-3（個表） '!$G616,【参考】数式用!$P$4:$Q$54,2, FALSE)</f>
        <v>#N/A</v>
      </c>
      <c r="AB616" s="46" t="e">
        <f>VLOOKUP('別紙様式2-3（個表） '!$G616,【参考】数式用!$P$4:$W$54,8, FALSE)</f>
        <v>#N/A</v>
      </c>
      <c r="AC616" s="46" t="e">
        <f>VLOOKUP('別紙様式2-3（個表） '!$G616,【参考】数式用!$P$4:$AD$54,15, FALSE)</f>
        <v>#N/A</v>
      </c>
      <c r="AD616" s="46" t="str">
        <f t="shared" si="61"/>
        <v/>
      </c>
      <c r="AE616" s="46" t="str">
        <f t="shared" si="62"/>
        <v/>
      </c>
      <c r="AF616" s="46" t="str">
        <f t="shared" si="63"/>
        <v/>
      </c>
      <c r="AG616" s="46" t="str">
        <f>IF(G616="", "", VLOOKUP(G616,【参考】数式用!$A$4:$M$54,13,FALSE))</f>
        <v/>
      </c>
      <c r="AH616" s="46" t="str">
        <f t="shared" si="64"/>
        <v>―</v>
      </c>
    </row>
    <row r="617" spans="1:34" ht="45" customHeight="1">
      <c r="A617" s="113">
        <f t="shared" si="67"/>
        <v>603</v>
      </c>
      <c r="B617" s="114" t="str">
        <f>IF(基本情報入力シート!B652="","",基本情報入力シート!B652)</f>
        <v/>
      </c>
      <c r="C617" s="115" t="str">
        <f>IF(基本情報入力シート!L652="","",基本情報入力シート!L652)</f>
        <v/>
      </c>
      <c r="D617" s="115" t="str">
        <f>IF(基本情報入力シート!Q652="","",基本情報入力シート!Q652)</f>
        <v/>
      </c>
      <c r="E617" s="115" t="str">
        <f>IF(基本情報入力シート!V652="","",基本情報入力シート!V652)</f>
        <v/>
      </c>
      <c r="F617" s="115" t="str">
        <f>IF(基本情報入力シート!W652="","",基本情報入力シート!W652)</f>
        <v/>
      </c>
      <c r="G617" s="115" t="str">
        <f>IF(基本情報入力シート!Z652="","",基本情報入力シート!Z652)</f>
        <v/>
      </c>
      <c r="H617" s="211" t="str">
        <f>IF(基本情報入力シート!AD652="","",基本情報入力シート!AD652)</f>
        <v/>
      </c>
      <c r="I617" s="330" t="str">
        <f>IF(基本情報入力シート!AE652="","",基本情報入力シート!AE652)</f>
        <v/>
      </c>
      <c r="J617" s="427"/>
      <c r="K617" s="426"/>
      <c r="L617" s="426"/>
      <c r="M617" s="331" t="str">
        <f>IF(G617="", "", VLOOKUP(AF617,【参考】数式用!$AZ$3:$BA$6, 2, FALSE))</f>
        <v/>
      </c>
      <c r="N617" s="332" t="str">
        <f>IF(G617="","",VLOOKUP(G617,【参考】数式用!$A$4:$L$54,MATCH('別紙様式2-3（個表） '!M617,【参考】数式用!$J$3:$L$3,0)+9,FALSE))</f>
        <v/>
      </c>
      <c r="O617" s="430" t="s">
        <v>197</v>
      </c>
      <c r="P617" s="333" t="str">
        <f t="shared" si="66"/>
        <v>未入力あり</v>
      </c>
      <c r="Q617" s="253" t="str">
        <f>IFERROR(IF(P617="未入力あり","",ROUNDDOWN(ROUNDDOWN($H617*$I617,0)*VLOOKUP($G617,【参考】数式用!$A$4:$E$54,3, FALSE),0)),"")</f>
        <v/>
      </c>
      <c r="R617" s="253" t="str">
        <f>IF(AD617="×", 0,IF(P617="未入力あり","",ROUNDDOWN(ROUNDDOWN($H617*$I617,0)*VLOOKUP($G617,【参考】数式用!$A$4:$E$54,4,FALSE),0)))</f>
        <v/>
      </c>
      <c r="S617" s="334" t="str">
        <f>IF(AE617="×", 0,IF(P617="未入力あり","",ROUNDDOWN(ROUNDDOWN($H617*$I617,0)*VLOOKUP($G617,【参考】数式用!$A$4:$E$54,5, FALSE),0)))</f>
        <v/>
      </c>
      <c r="Z617" s="336" t="e">
        <f>IF(#REF!="○", F617, "")</f>
        <v>#REF!</v>
      </c>
      <c r="AA617" s="46" t="e">
        <f>VLOOKUP('別紙様式2-3（個表） '!$G617,【参考】数式用!$P$4:$Q$54,2, FALSE)</f>
        <v>#N/A</v>
      </c>
      <c r="AB617" s="46" t="e">
        <f>VLOOKUP('別紙様式2-3（個表） '!$G617,【参考】数式用!$P$4:$W$54,8, FALSE)</f>
        <v>#N/A</v>
      </c>
      <c r="AC617" s="46" t="e">
        <f>VLOOKUP('別紙様式2-3（個表） '!$G617,【参考】数式用!$P$4:$AD$54,15, FALSE)</f>
        <v>#N/A</v>
      </c>
      <c r="AD617" s="46" t="str">
        <f t="shared" si="61"/>
        <v/>
      </c>
      <c r="AE617" s="46" t="str">
        <f t="shared" si="62"/>
        <v/>
      </c>
      <c r="AF617" s="46" t="str">
        <f t="shared" si="63"/>
        <v/>
      </c>
      <c r="AG617" s="46" t="str">
        <f>IF(G617="", "", VLOOKUP(G617,【参考】数式用!$A$4:$M$54,13,FALSE))</f>
        <v/>
      </c>
      <c r="AH617" s="46" t="str">
        <f t="shared" si="64"/>
        <v>―</v>
      </c>
    </row>
    <row r="618" spans="1:34" ht="45" customHeight="1">
      <c r="A618" s="113">
        <f t="shared" si="67"/>
        <v>604</v>
      </c>
      <c r="B618" s="114" t="str">
        <f>IF(基本情報入力シート!B653="","",基本情報入力シート!B653)</f>
        <v/>
      </c>
      <c r="C618" s="115" t="str">
        <f>IF(基本情報入力シート!L653="","",基本情報入力シート!L653)</f>
        <v/>
      </c>
      <c r="D618" s="115" t="str">
        <f>IF(基本情報入力シート!Q653="","",基本情報入力シート!Q653)</f>
        <v/>
      </c>
      <c r="E618" s="115" t="str">
        <f>IF(基本情報入力シート!V653="","",基本情報入力シート!V653)</f>
        <v/>
      </c>
      <c r="F618" s="115" t="str">
        <f>IF(基本情報入力シート!W653="","",基本情報入力シート!W653)</f>
        <v/>
      </c>
      <c r="G618" s="115" t="str">
        <f>IF(基本情報入力シート!Z653="","",基本情報入力シート!Z653)</f>
        <v/>
      </c>
      <c r="H618" s="211" t="str">
        <f>IF(基本情報入力シート!AD653="","",基本情報入力シート!AD653)</f>
        <v/>
      </c>
      <c r="I618" s="330" t="str">
        <f>IF(基本情報入力シート!AE653="","",基本情報入力シート!AE653)</f>
        <v/>
      </c>
      <c r="J618" s="427"/>
      <c r="K618" s="426"/>
      <c r="L618" s="426"/>
      <c r="M618" s="331" t="str">
        <f>IF(G618="", "", VLOOKUP(AF618,【参考】数式用!$AZ$3:$BA$6, 2, FALSE))</f>
        <v/>
      </c>
      <c r="N618" s="332" t="str">
        <f>IF(G618="","",VLOOKUP(G618,【参考】数式用!$A$4:$L$54,MATCH('別紙様式2-3（個表） '!M618,【参考】数式用!$J$3:$L$3,0)+9,FALSE))</f>
        <v/>
      </c>
      <c r="O618" s="430" t="s">
        <v>197</v>
      </c>
      <c r="P618" s="333" t="str">
        <f t="shared" si="66"/>
        <v>未入力あり</v>
      </c>
      <c r="Q618" s="253" t="str">
        <f>IFERROR(IF(P618="未入力あり","",ROUNDDOWN(ROUNDDOWN($H618*$I618,0)*VLOOKUP($G618,【参考】数式用!$A$4:$E$54,3, FALSE),0)),"")</f>
        <v/>
      </c>
      <c r="R618" s="253" t="str">
        <f>IF(AD618="×", 0,IF(P618="未入力あり","",ROUNDDOWN(ROUNDDOWN($H618*$I618,0)*VLOOKUP($G618,【参考】数式用!$A$4:$E$54,4,FALSE),0)))</f>
        <v/>
      </c>
      <c r="S618" s="334" t="str">
        <f>IF(AE618="×", 0,IF(P618="未入力あり","",ROUNDDOWN(ROUNDDOWN($H618*$I618,0)*VLOOKUP($G618,【参考】数式用!$A$4:$E$54,5, FALSE),0)))</f>
        <v/>
      </c>
      <c r="Z618" s="336" t="e">
        <f>IF(#REF!="○", F618, "")</f>
        <v>#REF!</v>
      </c>
      <c r="AA618" s="46" t="e">
        <f>VLOOKUP('別紙様式2-3（個表） '!$G618,【参考】数式用!$P$4:$Q$54,2, FALSE)</f>
        <v>#N/A</v>
      </c>
      <c r="AB618" s="46" t="e">
        <f>VLOOKUP('別紙様式2-3（個表） '!$G618,【参考】数式用!$P$4:$W$54,8, FALSE)</f>
        <v>#N/A</v>
      </c>
      <c r="AC618" s="46" t="e">
        <f>VLOOKUP('別紙様式2-3（個表） '!$G618,【参考】数式用!$P$4:$AD$54,15, FALSE)</f>
        <v>#N/A</v>
      </c>
      <c r="AD618" s="46" t="str">
        <f t="shared" si="61"/>
        <v/>
      </c>
      <c r="AE618" s="46" t="str">
        <f t="shared" si="62"/>
        <v/>
      </c>
      <c r="AF618" s="46" t="str">
        <f t="shared" si="63"/>
        <v/>
      </c>
      <c r="AG618" s="46" t="str">
        <f>IF(G618="", "", VLOOKUP(G618,【参考】数式用!$A$4:$M$54,13,FALSE))</f>
        <v/>
      </c>
      <c r="AH618" s="46" t="str">
        <f t="shared" si="64"/>
        <v>―</v>
      </c>
    </row>
    <row r="619" spans="1:34" ht="45" customHeight="1">
      <c r="A619" s="113">
        <f t="shared" si="67"/>
        <v>605</v>
      </c>
      <c r="B619" s="114" t="str">
        <f>IF(基本情報入力シート!B654="","",基本情報入力シート!B654)</f>
        <v/>
      </c>
      <c r="C619" s="115" t="str">
        <f>IF(基本情報入力シート!L654="","",基本情報入力シート!L654)</f>
        <v/>
      </c>
      <c r="D619" s="115" t="str">
        <f>IF(基本情報入力シート!Q654="","",基本情報入力シート!Q654)</f>
        <v/>
      </c>
      <c r="E619" s="115" t="str">
        <f>IF(基本情報入力シート!V654="","",基本情報入力シート!V654)</f>
        <v/>
      </c>
      <c r="F619" s="115" t="str">
        <f>IF(基本情報入力シート!W654="","",基本情報入力シート!W654)</f>
        <v/>
      </c>
      <c r="G619" s="115" t="str">
        <f>IF(基本情報入力シート!Z654="","",基本情報入力シート!Z654)</f>
        <v/>
      </c>
      <c r="H619" s="211" t="str">
        <f>IF(基本情報入力シート!AD654="","",基本情報入力シート!AD654)</f>
        <v/>
      </c>
      <c r="I619" s="330" t="str">
        <f>IF(基本情報入力シート!AE654="","",基本情報入力シート!AE654)</f>
        <v/>
      </c>
      <c r="J619" s="427"/>
      <c r="K619" s="428"/>
      <c r="L619" s="426"/>
      <c r="M619" s="331" t="str">
        <f>IF(G619="", "", VLOOKUP(AF619,【参考】数式用!$AZ$3:$BA$6, 2, FALSE))</f>
        <v/>
      </c>
      <c r="N619" s="332" t="str">
        <f>IF(G619="","",VLOOKUP(G619,【参考】数式用!$A$4:$L$54,MATCH('別紙様式2-3（個表） '!M619,【参考】数式用!$J$3:$L$3,0)+9,FALSE))</f>
        <v/>
      </c>
      <c r="O619" s="429" t="s">
        <v>197</v>
      </c>
      <c r="P619" s="333" t="str">
        <f t="shared" si="66"/>
        <v>未入力あり</v>
      </c>
      <c r="Q619" s="253" t="str">
        <f>IFERROR(IF(P619="未入力あり","",ROUNDDOWN(ROUNDDOWN($H619*$I619,0)*VLOOKUP($G619,【参考】数式用!$A$4:$E$54,3, FALSE),0)),"")</f>
        <v/>
      </c>
      <c r="R619" s="253" t="str">
        <f>IF(AD619="×", 0,IF(P619="未入力あり","",ROUNDDOWN(ROUNDDOWN($H619*$I619,0)*VLOOKUP($G619,【参考】数式用!$A$4:$E$54,4,FALSE),0)))</f>
        <v/>
      </c>
      <c r="S619" s="334" t="str">
        <f>IF(AE619="×", 0,IF(P619="未入力あり","",ROUNDDOWN(ROUNDDOWN($H619*$I619,0)*VLOOKUP($G619,【参考】数式用!$A$4:$E$54,5, FALSE),0)))</f>
        <v/>
      </c>
      <c r="Z619" s="336" t="e">
        <f>IF(#REF!="○", F619, "")</f>
        <v>#REF!</v>
      </c>
      <c r="AA619" s="46" t="e">
        <f>VLOOKUP('別紙様式2-3（個表） '!$G619,【参考】数式用!$P$4:$Q$54,2, FALSE)</f>
        <v>#N/A</v>
      </c>
      <c r="AB619" s="46" t="e">
        <f>VLOOKUP('別紙様式2-3（個表） '!$G619,【参考】数式用!$P$4:$W$54,8, FALSE)</f>
        <v>#N/A</v>
      </c>
      <c r="AC619" s="46" t="e">
        <f>VLOOKUP('別紙様式2-3（個表） '!$G619,【参考】数式用!$P$4:$AD$54,15, FALSE)</f>
        <v>#N/A</v>
      </c>
      <c r="AD619" s="46" t="str">
        <f t="shared" si="61"/>
        <v/>
      </c>
      <c r="AE619" s="46" t="str">
        <f t="shared" si="62"/>
        <v/>
      </c>
      <c r="AF619" s="46" t="str">
        <f t="shared" si="63"/>
        <v/>
      </c>
      <c r="AG619" s="46" t="str">
        <f>IF(G619="", "", VLOOKUP(G619,【参考】数式用!$A$4:$M$54,13,FALSE))</f>
        <v/>
      </c>
      <c r="AH619" s="46" t="str">
        <f t="shared" si="64"/>
        <v>―</v>
      </c>
    </row>
    <row r="620" spans="1:34" ht="45" customHeight="1">
      <c r="A620" s="113">
        <f t="shared" si="67"/>
        <v>606</v>
      </c>
      <c r="B620" s="114" t="str">
        <f>IF(基本情報入力シート!B655="","",基本情報入力シート!B655)</f>
        <v/>
      </c>
      <c r="C620" s="115" t="str">
        <f>IF(基本情報入力シート!L655="","",基本情報入力シート!L655)</f>
        <v/>
      </c>
      <c r="D620" s="115" t="str">
        <f>IF(基本情報入力シート!Q655="","",基本情報入力シート!Q655)</f>
        <v/>
      </c>
      <c r="E620" s="115" t="str">
        <f>IF(基本情報入力シート!V655="","",基本情報入力シート!V655)</f>
        <v/>
      </c>
      <c r="F620" s="115" t="str">
        <f>IF(基本情報入力シート!W655="","",基本情報入力シート!W655)</f>
        <v/>
      </c>
      <c r="G620" s="115" t="str">
        <f>IF(基本情報入力シート!Z655="","",基本情報入力シート!Z655)</f>
        <v/>
      </c>
      <c r="H620" s="211" t="str">
        <f>IF(基本情報入力シート!AD655="","",基本情報入力シート!AD655)</f>
        <v/>
      </c>
      <c r="I620" s="330" t="str">
        <f>IF(基本情報入力シート!AE655="","",基本情報入力シート!AE655)</f>
        <v/>
      </c>
      <c r="J620" s="427"/>
      <c r="K620" s="428"/>
      <c r="L620" s="426"/>
      <c r="M620" s="331" t="str">
        <f>IF(G620="", "", VLOOKUP(AF620,【参考】数式用!$AZ$3:$BA$6, 2, FALSE))</f>
        <v/>
      </c>
      <c r="N620" s="332" t="str">
        <f>IF(G620="","",VLOOKUP(G620,【参考】数式用!$A$4:$L$54,MATCH('別紙様式2-3（個表） '!M620,【参考】数式用!$J$3:$L$3,0)+9,FALSE))</f>
        <v/>
      </c>
      <c r="O620" s="430" t="s">
        <v>197</v>
      </c>
      <c r="P620" s="333" t="str">
        <f t="shared" si="66"/>
        <v>未入力あり</v>
      </c>
      <c r="Q620" s="253" t="str">
        <f>IFERROR(IF(P620="未入力あり","",ROUNDDOWN(ROUNDDOWN($H620*$I620,0)*VLOOKUP($G620,【参考】数式用!$A$4:$E$54,3, FALSE),0)),"")</f>
        <v/>
      </c>
      <c r="R620" s="253" t="str">
        <f>IF(AD620="×", 0,IF(P620="未入力あり","",ROUNDDOWN(ROUNDDOWN($H620*$I620,0)*VLOOKUP($G620,【参考】数式用!$A$4:$E$54,4,FALSE),0)))</f>
        <v/>
      </c>
      <c r="S620" s="334" t="str">
        <f>IF(AE620="×", 0,IF(P620="未入力あり","",ROUNDDOWN(ROUNDDOWN($H620*$I620,0)*VLOOKUP($G620,【参考】数式用!$A$4:$E$54,5, FALSE),0)))</f>
        <v/>
      </c>
      <c r="Z620" s="336" t="e">
        <f>IF(#REF!="○", F620, "")</f>
        <v>#REF!</v>
      </c>
      <c r="AA620" s="46" t="e">
        <f>VLOOKUP('別紙様式2-3（個表） '!$G620,【参考】数式用!$P$4:$Q$54,2, FALSE)</f>
        <v>#N/A</v>
      </c>
      <c r="AB620" s="46" t="e">
        <f>VLOOKUP('別紙様式2-3（個表） '!$G620,【参考】数式用!$P$4:$W$54,8, FALSE)</f>
        <v>#N/A</v>
      </c>
      <c r="AC620" s="46" t="e">
        <f>VLOOKUP('別紙様式2-3（個表） '!$G620,【参考】数式用!$P$4:$AD$54,15, FALSE)</f>
        <v>#N/A</v>
      </c>
      <c r="AD620" s="46" t="str">
        <f t="shared" si="61"/>
        <v/>
      </c>
      <c r="AE620" s="46" t="str">
        <f t="shared" si="62"/>
        <v/>
      </c>
      <c r="AF620" s="46" t="str">
        <f t="shared" si="63"/>
        <v/>
      </c>
      <c r="AG620" s="46" t="str">
        <f>IF(G620="", "", VLOOKUP(G620,【参考】数式用!$A$4:$M$54,13,FALSE))</f>
        <v/>
      </c>
      <c r="AH620" s="46" t="str">
        <f t="shared" si="64"/>
        <v>―</v>
      </c>
    </row>
    <row r="621" spans="1:34" ht="45" customHeight="1">
      <c r="A621" s="113">
        <f t="shared" si="67"/>
        <v>607</v>
      </c>
      <c r="B621" s="114" t="str">
        <f>IF(基本情報入力シート!B656="","",基本情報入力シート!B656)</f>
        <v/>
      </c>
      <c r="C621" s="115" t="str">
        <f>IF(基本情報入力シート!L656="","",基本情報入力シート!L656)</f>
        <v/>
      </c>
      <c r="D621" s="115" t="str">
        <f>IF(基本情報入力シート!Q656="","",基本情報入力シート!Q656)</f>
        <v/>
      </c>
      <c r="E621" s="115" t="str">
        <f>IF(基本情報入力シート!V656="","",基本情報入力シート!V656)</f>
        <v/>
      </c>
      <c r="F621" s="115" t="str">
        <f>IF(基本情報入力シート!W656="","",基本情報入力シート!W656)</f>
        <v/>
      </c>
      <c r="G621" s="115" t="str">
        <f>IF(基本情報入力シート!Z656="","",基本情報入力シート!Z656)</f>
        <v/>
      </c>
      <c r="H621" s="211" t="str">
        <f>IF(基本情報入力シート!AD656="","",基本情報入力シート!AD656)</f>
        <v/>
      </c>
      <c r="I621" s="330" t="str">
        <f>IF(基本情報入力シート!AE656="","",基本情報入力シート!AE656)</f>
        <v/>
      </c>
      <c r="J621" s="427"/>
      <c r="K621" s="426"/>
      <c r="L621" s="426"/>
      <c r="M621" s="331" t="str">
        <f>IF(G621="", "", VLOOKUP(AF621,【参考】数式用!$AZ$3:$BA$6, 2, FALSE))</f>
        <v/>
      </c>
      <c r="N621" s="332" t="str">
        <f>IF(G621="","",VLOOKUP(G621,【参考】数式用!$A$4:$L$54,MATCH('別紙様式2-3（個表） '!M621,【参考】数式用!$J$3:$L$3,0)+9,FALSE))</f>
        <v/>
      </c>
      <c r="O621" s="430" t="s">
        <v>197</v>
      </c>
      <c r="P621" s="333" t="str">
        <f t="shared" si="66"/>
        <v>未入力あり</v>
      </c>
      <c r="Q621" s="253" t="str">
        <f>IFERROR(IF(P621="未入力あり","",ROUNDDOWN(ROUNDDOWN($H621*$I621,0)*VLOOKUP($G621,【参考】数式用!$A$4:$E$54,3, FALSE),0)),"")</f>
        <v/>
      </c>
      <c r="R621" s="253" t="str">
        <f>IF(AD621="×", 0,IF(P621="未入力あり","",ROUNDDOWN(ROUNDDOWN($H621*$I621,0)*VLOOKUP($G621,【参考】数式用!$A$4:$E$54,4,FALSE),0)))</f>
        <v/>
      </c>
      <c r="S621" s="334" t="str">
        <f>IF(AE621="×", 0,IF(P621="未入力あり","",ROUNDDOWN(ROUNDDOWN($H621*$I621,0)*VLOOKUP($G621,【参考】数式用!$A$4:$E$54,5, FALSE),0)))</f>
        <v/>
      </c>
      <c r="Z621" s="336" t="e">
        <f>IF(#REF!="○", F621, "")</f>
        <v>#REF!</v>
      </c>
      <c r="AA621" s="46" t="e">
        <f>VLOOKUP('別紙様式2-3（個表） '!$G621,【参考】数式用!$P$4:$Q$54,2, FALSE)</f>
        <v>#N/A</v>
      </c>
      <c r="AB621" s="46" t="e">
        <f>VLOOKUP('別紙様式2-3（個表） '!$G621,【参考】数式用!$P$4:$W$54,8, FALSE)</f>
        <v>#N/A</v>
      </c>
      <c r="AC621" s="46" t="e">
        <f>VLOOKUP('別紙様式2-3（個表） '!$G621,【参考】数式用!$P$4:$AD$54,15, FALSE)</f>
        <v>#N/A</v>
      </c>
      <c r="AD621" s="46" t="str">
        <f t="shared" si="61"/>
        <v/>
      </c>
      <c r="AE621" s="46" t="str">
        <f t="shared" si="62"/>
        <v/>
      </c>
      <c r="AF621" s="46" t="str">
        <f t="shared" si="63"/>
        <v/>
      </c>
      <c r="AG621" s="46" t="str">
        <f>IF(G621="", "", VLOOKUP(G621,【参考】数式用!$A$4:$M$54,13,FALSE))</f>
        <v/>
      </c>
      <c r="AH621" s="46" t="str">
        <f t="shared" si="64"/>
        <v>―</v>
      </c>
    </row>
    <row r="622" spans="1:34" ht="45" customHeight="1">
      <c r="A622" s="113">
        <f t="shared" si="67"/>
        <v>608</v>
      </c>
      <c r="B622" s="114" t="str">
        <f>IF(基本情報入力シート!B657="","",基本情報入力シート!B657)</f>
        <v/>
      </c>
      <c r="C622" s="115" t="str">
        <f>IF(基本情報入力シート!L657="","",基本情報入力シート!L657)</f>
        <v/>
      </c>
      <c r="D622" s="115" t="str">
        <f>IF(基本情報入力シート!Q657="","",基本情報入力シート!Q657)</f>
        <v/>
      </c>
      <c r="E622" s="115" t="str">
        <f>IF(基本情報入力シート!V657="","",基本情報入力シート!V657)</f>
        <v/>
      </c>
      <c r="F622" s="115" t="str">
        <f>IF(基本情報入力シート!W657="","",基本情報入力シート!W657)</f>
        <v/>
      </c>
      <c r="G622" s="115" t="str">
        <f>IF(基本情報入力シート!Z657="","",基本情報入力シート!Z657)</f>
        <v/>
      </c>
      <c r="H622" s="211" t="str">
        <f>IF(基本情報入力シート!AD657="","",基本情報入力シート!AD657)</f>
        <v/>
      </c>
      <c r="I622" s="330" t="str">
        <f>IF(基本情報入力シート!AE657="","",基本情報入力シート!AE657)</f>
        <v/>
      </c>
      <c r="J622" s="427"/>
      <c r="K622" s="426"/>
      <c r="L622" s="426"/>
      <c r="M622" s="331" t="str">
        <f>IF(G622="", "", VLOOKUP(AF622,【参考】数式用!$AZ$3:$BA$6, 2, FALSE))</f>
        <v/>
      </c>
      <c r="N622" s="332" t="str">
        <f>IF(G622="","",VLOOKUP(G622,【参考】数式用!$A$4:$L$54,MATCH('別紙様式2-3（個表） '!M622,【参考】数式用!$J$3:$L$3,0)+9,FALSE))</f>
        <v/>
      </c>
      <c r="O622" s="429" t="s">
        <v>197</v>
      </c>
      <c r="P622" s="333" t="str">
        <f t="shared" si="66"/>
        <v>未入力あり</v>
      </c>
      <c r="Q622" s="253" t="str">
        <f>IFERROR(IF(P622="未入力あり","",ROUNDDOWN(ROUNDDOWN($H622*$I622,0)*VLOOKUP($G622,【参考】数式用!$A$4:$E$54,3, FALSE),0)),"")</f>
        <v/>
      </c>
      <c r="R622" s="253" t="str">
        <f>IF(AD622="×", 0,IF(P622="未入力あり","",ROUNDDOWN(ROUNDDOWN($H622*$I622,0)*VLOOKUP($G622,【参考】数式用!$A$4:$E$54,4,FALSE),0)))</f>
        <v/>
      </c>
      <c r="S622" s="334" t="str">
        <f>IF(AE622="×", 0,IF(P622="未入力あり","",ROUNDDOWN(ROUNDDOWN($H622*$I622,0)*VLOOKUP($G622,【参考】数式用!$A$4:$E$54,5, FALSE),0)))</f>
        <v/>
      </c>
      <c r="Z622" s="336" t="e">
        <f>IF(#REF!="○", F622, "")</f>
        <v>#REF!</v>
      </c>
      <c r="AA622" s="46" t="e">
        <f>VLOOKUP('別紙様式2-3（個表） '!$G622,【参考】数式用!$P$4:$Q$54,2, FALSE)</f>
        <v>#N/A</v>
      </c>
      <c r="AB622" s="46" t="e">
        <f>VLOOKUP('別紙様式2-3（個表） '!$G622,【参考】数式用!$P$4:$W$54,8, FALSE)</f>
        <v>#N/A</v>
      </c>
      <c r="AC622" s="46" t="e">
        <f>VLOOKUP('別紙様式2-3（個表） '!$G622,【参考】数式用!$P$4:$AD$54,15, FALSE)</f>
        <v>#N/A</v>
      </c>
      <c r="AD622" s="46" t="str">
        <f t="shared" si="61"/>
        <v/>
      </c>
      <c r="AE622" s="46" t="str">
        <f t="shared" si="62"/>
        <v/>
      </c>
      <c r="AF622" s="46" t="str">
        <f t="shared" si="63"/>
        <v/>
      </c>
      <c r="AG622" s="46" t="str">
        <f>IF(G622="", "", VLOOKUP(G622,【参考】数式用!$A$4:$M$54,13,FALSE))</f>
        <v/>
      </c>
      <c r="AH622" s="46" t="str">
        <f t="shared" si="64"/>
        <v>―</v>
      </c>
    </row>
    <row r="623" spans="1:34" ht="45" customHeight="1">
      <c r="A623" s="113">
        <f t="shared" si="67"/>
        <v>609</v>
      </c>
      <c r="B623" s="114" t="str">
        <f>IF(基本情報入力シート!B658="","",基本情報入力シート!B658)</f>
        <v/>
      </c>
      <c r="C623" s="115" t="str">
        <f>IF(基本情報入力シート!L658="","",基本情報入力シート!L658)</f>
        <v/>
      </c>
      <c r="D623" s="115" t="str">
        <f>IF(基本情報入力シート!Q658="","",基本情報入力シート!Q658)</f>
        <v/>
      </c>
      <c r="E623" s="115" t="str">
        <f>IF(基本情報入力シート!V658="","",基本情報入力シート!V658)</f>
        <v/>
      </c>
      <c r="F623" s="115" t="str">
        <f>IF(基本情報入力シート!W658="","",基本情報入力シート!W658)</f>
        <v/>
      </c>
      <c r="G623" s="115" t="str">
        <f>IF(基本情報入力シート!Z658="","",基本情報入力シート!Z658)</f>
        <v/>
      </c>
      <c r="H623" s="211" t="str">
        <f>IF(基本情報入力シート!AD658="","",基本情報入力シート!AD658)</f>
        <v/>
      </c>
      <c r="I623" s="330" t="str">
        <f>IF(基本情報入力シート!AE658="","",基本情報入力シート!AE658)</f>
        <v/>
      </c>
      <c r="J623" s="427"/>
      <c r="K623" s="426"/>
      <c r="L623" s="426"/>
      <c r="M623" s="331" t="str">
        <f>IF(G623="", "", VLOOKUP(AF623,【参考】数式用!$AZ$3:$BA$6, 2, FALSE))</f>
        <v/>
      </c>
      <c r="N623" s="332" t="str">
        <f>IF(G623="","",VLOOKUP(G623,【参考】数式用!$A$4:$L$54,MATCH('別紙様式2-3（個表） '!M623,【参考】数式用!$J$3:$L$3,0)+9,FALSE))</f>
        <v/>
      </c>
      <c r="O623" s="430" t="s">
        <v>197</v>
      </c>
      <c r="P623" s="333" t="str">
        <f t="shared" si="66"/>
        <v>未入力あり</v>
      </c>
      <c r="Q623" s="253" t="str">
        <f>IFERROR(IF(P623="未入力あり","",ROUNDDOWN(ROUNDDOWN($H623*$I623,0)*VLOOKUP($G623,【参考】数式用!$A$4:$E$54,3, FALSE),0)),"")</f>
        <v/>
      </c>
      <c r="R623" s="253" t="str">
        <f>IF(AD623="×", 0,IF(P623="未入力あり","",ROUNDDOWN(ROUNDDOWN($H623*$I623,0)*VLOOKUP($G623,【参考】数式用!$A$4:$E$54,4,FALSE),0)))</f>
        <v/>
      </c>
      <c r="S623" s="334" t="str">
        <f>IF(AE623="×", 0,IF(P623="未入力あり","",ROUNDDOWN(ROUNDDOWN($H623*$I623,0)*VLOOKUP($G623,【参考】数式用!$A$4:$E$54,5, FALSE),0)))</f>
        <v/>
      </c>
      <c r="Z623" s="336" t="e">
        <f>IF(#REF!="○", F623, "")</f>
        <v>#REF!</v>
      </c>
      <c r="AA623" s="46" t="e">
        <f>VLOOKUP('別紙様式2-3（個表） '!$G623,【参考】数式用!$P$4:$Q$54,2, FALSE)</f>
        <v>#N/A</v>
      </c>
      <c r="AB623" s="46" t="e">
        <f>VLOOKUP('別紙様式2-3（個表） '!$G623,【参考】数式用!$P$4:$W$54,8, FALSE)</f>
        <v>#N/A</v>
      </c>
      <c r="AC623" s="46" t="e">
        <f>VLOOKUP('別紙様式2-3（個表） '!$G623,【参考】数式用!$P$4:$AD$54,15, FALSE)</f>
        <v>#N/A</v>
      </c>
      <c r="AD623" s="46" t="str">
        <f t="shared" si="61"/>
        <v/>
      </c>
      <c r="AE623" s="46" t="str">
        <f t="shared" si="62"/>
        <v/>
      </c>
      <c r="AF623" s="46" t="str">
        <f t="shared" si="63"/>
        <v/>
      </c>
      <c r="AG623" s="46" t="str">
        <f>IF(G623="", "", VLOOKUP(G623,【参考】数式用!$A$4:$M$54,13,FALSE))</f>
        <v/>
      </c>
      <c r="AH623" s="46" t="str">
        <f t="shared" si="64"/>
        <v>―</v>
      </c>
    </row>
    <row r="624" spans="1:34" ht="45" customHeight="1">
      <c r="A624" s="113">
        <f t="shared" si="67"/>
        <v>610</v>
      </c>
      <c r="B624" s="114" t="str">
        <f>IF(基本情報入力シート!B659="","",基本情報入力シート!B659)</f>
        <v/>
      </c>
      <c r="C624" s="115" t="str">
        <f>IF(基本情報入力シート!L659="","",基本情報入力シート!L659)</f>
        <v/>
      </c>
      <c r="D624" s="115" t="str">
        <f>IF(基本情報入力シート!Q659="","",基本情報入力シート!Q659)</f>
        <v/>
      </c>
      <c r="E624" s="115" t="str">
        <f>IF(基本情報入力シート!V659="","",基本情報入力シート!V659)</f>
        <v/>
      </c>
      <c r="F624" s="115" t="str">
        <f>IF(基本情報入力シート!W659="","",基本情報入力シート!W659)</f>
        <v/>
      </c>
      <c r="G624" s="115" t="str">
        <f>IF(基本情報入力シート!Z659="","",基本情報入力シート!Z659)</f>
        <v/>
      </c>
      <c r="H624" s="211" t="str">
        <f>IF(基本情報入力シート!AD659="","",基本情報入力シート!AD659)</f>
        <v/>
      </c>
      <c r="I624" s="330" t="str">
        <f>IF(基本情報入力シート!AE659="","",基本情報入力シート!AE659)</f>
        <v/>
      </c>
      <c r="J624" s="427"/>
      <c r="K624" s="426"/>
      <c r="L624" s="426"/>
      <c r="M624" s="331" t="str">
        <f>IF(G624="", "", VLOOKUP(AF624,【参考】数式用!$AZ$3:$BA$6, 2, FALSE))</f>
        <v/>
      </c>
      <c r="N624" s="332" t="str">
        <f>IF(G624="","",VLOOKUP(G624,【参考】数式用!$A$4:$L$54,MATCH('別紙様式2-3（個表） '!M624,【参考】数式用!$J$3:$L$3,0)+9,FALSE))</f>
        <v/>
      </c>
      <c r="O624" s="430" t="s">
        <v>197</v>
      </c>
      <c r="P624" s="333" t="str">
        <f t="shared" si="66"/>
        <v>未入力あり</v>
      </c>
      <c r="Q624" s="253" t="str">
        <f>IFERROR(IF(P624="未入力あり","",ROUNDDOWN(ROUNDDOWN($H624*$I624,0)*VLOOKUP($G624,【参考】数式用!$A$4:$E$54,3, FALSE),0)),"")</f>
        <v/>
      </c>
      <c r="R624" s="253" t="str">
        <f>IF(AD624="×", 0,IF(P624="未入力あり","",ROUNDDOWN(ROUNDDOWN($H624*$I624,0)*VLOOKUP($G624,【参考】数式用!$A$4:$E$54,4,FALSE),0)))</f>
        <v/>
      </c>
      <c r="S624" s="334" t="str">
        <f>IF(AE624="×", 0,IF(P624="未入力あり","",ROUNDDOWN(ROUNDDOWN($H624*$I624,0)*VLOOKUP($G624,【参考】数式用!$A$4:$E$54,5, FALSE),0)))</f>
        <v/>
      </c>
      <c r="Z624" s="336" t="e">
        <f>IF(#REF!="○", F624, "")</f>
        <v>#REF!</v>
      </c>
      <c r="AA624" s="46" t="e">
        <f>VLOOKUP('別紙様式2-3（個表） '!$G624,【参考】数式用!$P$4:$Q$54,2, FALSE)</f>
        <v>#N/A</v>
      </c>
      <c r="AB624" s="46" t="e">
        <f>VLOOKUP('別紙様式2-3（個表） '!$G624,【参考】数式用!$P$4:$W$54,8, FALSE)</f>
        <v>#N/A</v>
      </c>
      <c r="AC624" s="46" t="e">
        <f>VLOOKUP('別紙様式2-3（個表） '!$G624,【参考】数式用!$P$4:$AD$54,15, FALSE)</f>
        <v>#N/A</v>
      </c>
      <c r="AD624" s="46" t="str">
        <f t="shared" si="61"/>
        <v/>
      </c>
      <c r="AE624" s="46" t="str">
        <f t="shared" si="62"/>
        <v/>
      </c>
      <c r="AF624" s="46" t="str">
        <f t="shared" si="63"/>
        <v/>
      </c>
      <c r="AG624" s="46" t="str">
        <f>IF(G624="", "", VLOOKUP(G624,【参考】数式用!$A$4:$M$54,13,FALSE))</f>
        <v/>
      </c>
      <c r="AH624" s="46" t="str">
        <f t="shared" si="64"/>
        <v>―</v>
      </c>
    </row>
    <row r="625" spans="1:34" ht="45" customHeight="1">
      <c r="A625" s="113">
        <f t="shared" si="67"/>
        <v>611</v>
      </c>
      <c r="B625" s="114" t="str">
        <f>IF(基本情報入力シート!B660="","",基本情報入力シート!B660)</f>
        <v/>
      </c>
      <c r="C625" s="115" t="str">
        <f>IF(基本情報入力シート!L660="","",基本情報入力シート!L660)</f>
        <v/>
      </c>
      <c r="D625" s="115" t="str">
        <f>IF(基本情報入力シート!Q660="","",基本情報入力シート!Q660)</f>
        <v/>
      </c>
      <c r="E625" s="115" t="str">
        <f>IF(基本情報入力シート!V660="","",基本情報入力シート!V660)</f>
        <v/>
      </c>
      <c r="F625" s="115" t="str">
        <f>IF(基本情報入力シート!W660="","",基本情報入力シート!W660)</f>
        <v/>
      </c>
      <c r="G625" s="115" t="str">
        <f>IF(基本情報入力シート!Z660="","",基本情報入力シート!Z660)</f>
        <v/>
      </c>
      <c r="H625" s="211" t="str">
        <f>IF(基本情報入力シート!AD660="","",基本情報入力シート!AD660)</f>
        <v/>
      </c>
      <c r="I625" s="330" t="str">
        <f>IF(基本情報入力シート!AE660="","",基本情報入力シート!AE660)</f>
        <v/>
      </c>
      <c r="J625" s="427"/>
      <c r="K625" s="428"/>
      <c r="L625" s="426"/>
      <c r="M625" s="331" t="str">
        <f>IF(G625="", "", VLOOKUP(AF625,【参考】数式用!$AZ$3:$BA$6, 2, FALSE))</f>
        <v/>
      </c>
      <c r="N625" s="332" t="str">
        <f>IF(G625="","",VLOOKUP(G625,【参考】数式用!$A$4:$L$54,MATCH('別紙様式2-3（個表） '!M625,【参考】数式用!$J$3:$L$3,0)+9,FALSE))</f>
        <v/>
      </c>
      <c r="O625" s="429" t="s">
        <v>197</v>
      </c>
      <c r="P625" s="333" t="str">
        <f t="shared" si="66"/>
        <v>未入力あり</v>
      </c>
      <c r="Q625" s="253" t="str">
        <f>IFERROR(IF(P625="未入力あり","",ROUNDDOWN(ROUNDDOWN($H625*$I625,0)*VLOOKUP($G625,【参考】数式用!$A$4:$E$54,3, FALSE),0)),"")</f>
        <v/>
      </c>
      <c r="R625" s="253" t="str">
        <f>IF(AD625="×", 0,IF(P625="未入力あり","",ROUNDDOWN(ROUNDDOWN($H625*$I625,0)*VLOOKUP($G625,【参考】数式用!$A$4:$E$54,4,FALSE),0)))</f>
        <v/>
      </c>
      <c r="S625" s="334" t="str">
        <f>IF(AE625="×", 0,IF(P625="未入力あり","",ROUNDDOWN(ROUNDDOWN($H625*$I625,0)*VLOOKUP($G625,【参考】数式用!$A$4:$E$54,5, FALSE),0)))</f>
        <v/>
      </c>
      <c r="Z625" s="336" t="e">
        <f>IF(#REF!="○", F625, "")</f>
        <v>#REF!</v>
      </c>
      <c r="AA625" s="46" t="e">
        <f>VLOOKUP('別紙様式2-3（個表） '!$G625,【参考】数式用!$P$4:$Q$54,2, FALSE)</f>
        <v>#N/A</v>
      </c>
      <c r="AB625" s="46" t="e">
        <f>VLOOKUP('別紙様式2-3（個表） '!$G625,【参考】数式用!$P$4:$W$54,8, FALSE)</f>
        <v>#N/A</v>
      </c>
      <c r="AC625" s="46" t="e">
        <f>VLOOKUP('別紙様式2-3（個表） '!$G625,【参考】数式用!$P$4:$AD$54,15, FALSE)</f>
        <v>#N/A</v>
      </c>
      <c r="AD625" s="46" t="str">
        <f t="shared" si="61"/>
        <v/>
      </c>
      <c r="AE625" s="46" t="str">
        <f t="shared" si="62"/>
        <v/>
      </c>
      <c r="AF625" s="46" t="str">
        <f t="shared" si="63"/>
        <v/>
      </c>
      <c r="AG625" s="46" t="str">
        <f>IF(G625="", "", VLOOKUP(G625,【参考】数式用!$A$4:$M$54,13,FALSE))</f>
        <v/>
      </c>
      <c r="AH625" s="46" t="str">
        <f t="shared" si="64"/>
        <v>―</v>
      </c>
    </row>
    <row r="626" spans="1:34" ht="45" customHeight="1">
      <c r="A626" s="113">
        <f t="shared" si="67"/>
        <v>612</v>
      </c>
      <c r="B626" s="114" t="str">
        <f>IF(基本情報入力シート!B661="","",基本情報入力シート!B661)</f>
        <v/>
      </c>
      <c r="C626" s="115" t="str">
        <f>IF(基本情報入力シート!L661="","",基本情報入力シート!L661)</f>
        <v/>
      </c>
      <c r="D626" s="115" t="str">
        <f>IF(基本情報入力シート!Q661="","",基本情報入力シート!Q661)</f>
        <v/>
      </c>
      <c r="E626" s="115" t="str">
        <f>IF(基本情報入力シート!V661="","",基本情報入力シート!V661)</f>
        <v/>
      </c>
      <c r="F626" s="115" t="str">
        <f>IF(基本情報入力シート!W661="","",基本情報入力シート!W661)</f>
        <v/>
      </c>
      <c r="G626" s="115" t="str">
        <f>IF(基本情報入力シート!Z661="","",基本情報入力シート!Z661)</f>
        <v/>
      </c>
      <c r="H626" s="211" t="str">
        <f>IF(基本情報入力シート!AD661="","",基本情報入力シート!AD661)</f>
        <v/>
      </c>
      <c r="I626" s="330" t="str">
        <f>IF(基本情報入力シート!AE661="","",基本情報入力シート!AE661)</f>
        <v/>
      </c>
      <c r="J626" s="427"/>
      <c r="K626" s="428"/>
      <c r="L626" s="426"/>
      <c r="M626" s="331" t="str">
        <f>IF(G626="", "", VLOOKUP(AF626,【参考】数式用!$AZ$3:$BA$6, 2, FALSE))</f>
        <v/>
      </c>
      <c r="N626" s="332" t="str">
        <f>IF(G626="","",VLOOKUP(G626,【参考】数式用!$A$4:$L$54,MATCH('別紙様式2-3（個表） '!M626,【参考】数式用!$J$3:$L$3,0)+9,FALSE))</f>
        <v/>
      </c>
      <c r="O626" s="430" t="s">
        <v>197</v>
      </c>
      <c r="P626" s="333" t="str">
        <f t="shared" si="66"/>
        <v>未入力あり</v>
      </c>
      <c r="Q626" s="253" t="str">
        <f>IFERROR(IF(P626="未入力あり","",ROUNDDOWN(ROUNDDOWN($H626*$I626,0)*VLOOKUP($G626,【参考】数式用!$A$4:$E$54,3, FALSE),0)),"")</f>
        <v/>
      </c>
      <c r="R626" s="253" t="str">
        <f>IF(AD626="×", 0,IF(P626="未入力あり","",ROUNDDOWN(ROUNDDOWN($H626*$I626,0)*VLOOKUP($G626,【参考】数式用!$A$4:$E$54,4,FALSE),0)))</f>
        <v/>
      </c>
      <c r="S626" s="334" t="str">
        <f>IF(AE626="×", 0,IF(P626="未入力あり","",ROUNDDOWN(ROUNDDOWN($H626*$I626,0)*VLOOKUP($G626,【参考】数式用!$A$4:$E$54,5, FALSE),0)))</f>
        <v/>
      </c>
      <c r="Z626" s="336" t="e">
        <f>IF(#REF!="○", F626, "")</f>
        <v>#REF!</v>
      </c>
      <c r="AA626" s="46" t="e">
        <f>VLOOKUP('別紙様式2-3（個表） '!$G626,【参考】数式用!$P$4:$Q$54,2, FALSE)</f>
        <v>#N/A</v>
      </c>
      <c r="AB626" s="46" t="e">
        <f>VLOOKUP('別紙様式2-3（個表） '!$G626,【参考】数式用!$P$4:$W$54,8, FALSE)</f>
        <v>#N/A</v>
      </c>
      <c r="AC626" s="46" t="e">
        <f>VLOOKUP('別紙様式2-3（個表） '!$G626,【参考】数式用!$P$4:$AD$54,15, FALSE)</f>
        <v>#N/A</v>
      </c>
      <c r="AD626" s="46" t="str">
        <f t="shared" si="61"/>
        <v/>
      </c>
      <c r="AE626" s="46" t="str">
        <f t="shared" si="62"/>
        <v/>
      </c>
      <c r="AF626" s="46" t="str">
        <f t="shared" si="63"/>
        <v/>
      </c>
      <c r="AG626" s="46" t="str">
        <f>IF(G626="", "", VLOOKUP(G626,【参考】数式用!$A$4:$M$54,13,FALSE))</f>
        <v/>
      </c>
      <c r="AH626" s="46" t="str">
        <f t="shared" si="64"/>
        <v>―</v>
      </c>
    </row>
    <row r="627" spans="1:34" ht="45" customHeight="1">
      <c r="A627" s="113">
        <f t="shared" si="67"/>
        <v>613</v>
      </c>
      <c r="B627" s="114" t="str">
        <f>IF(基本情報入力シート!B662="","",基本情報入力シート!B662)</f>
        <v/>
      </c>
      <c r="C627" s="115" t="str">
        <f>IF(基本情報入力シート!L662="","",基本情報入力シート!L662)</f>
        <v/>
      </c>
      <c r="D627" s="115" t="str">
        <f>IF(基本情報入力シート!Q662="","",基本情報入力シート!Q662)</f>
        <v/>
      </c>
      <c r="E627" s="115" t="str">
        <f>IF(基本情報入力シート!V662="","",基本情報入力シート!V662)</f>
        <v/>
      </c>
      <c r="F627" s="115" t="str">
        <f>IF(基本情報入力シート!W662="","",基本情報入力シート!W662)</f>
        <v/>
      </c>
      <c r="G627" s="115" t="str">
        <f>IF(基本情報入力シート!Z662="","",基本情報入力シート!Z662)</f>
        <v/>
      </c>
      <c r="H627" s="211" t="str">
        <f>IF(基本情報入力シート!AD662="","",基本情報入力シート!AD662)</f>
        <v/>
      </c>
      <c r="I627" s="330" t="str">
        <f>IF(基本情報入力シート!AE662="","",基本情報入力シート!AE662)</f>
        <v/>
      </c>
      <c r="J627" s="427"/>
      <c r="K627" s="426"/>
      <c r="L627" s="426"/>
      <c r="M627" s="331" t="str">
        <f>IF(G627="", "", VLOOKUP(AF627,【参考】数式用!$AZ$3:$BA$6, 2, FALSE))</f>
        <v/>
      </c>
      <c r="N627" s="332" t="str">
        <f>IF(G627="","",VLOOKUP(G627,【参考】数式用!$A$4:$L$54,MATCH('別紙様式2-3（個表） '!M627,【参考】数式用!$J$3:$L$3,0)+9,FALSE))</f>
        <v/>
      </c>
      <c r="O627" s="430" t="s">
        <v>197</v>
      </c>
      <c r="P627" s="333" t="str">
        <f t="shared" si="66"/>
        <v>未入力あり</v>
      </c>
      <c r="Q627" s="253" t="str">
        <f>IFERROR(IF(P627="未入力あり","",ROUNDDOWN(ROUNDDOWN($H627*$I627,0)*VLOOKUP($G627,【参考】数式用!$A$4:$E$54,3, FALSE),0)),"")</f>
        <v/>
      </c>
      <c r="R627" s="253" t="str">
        <f>IF(AD627="×", 0,IF(P627="未入力あり","",ROUNDDOWN(ROUNDDOWN($H627*$I627,0)*VLOOKUP($G627,【参考】数式用!$A$4:$E$54,4,FALSE),0)))</f>
        <v/>
      </c>
      <c r="S627" s="334" t="str">
        <f>IF(AE627="×", 0,IF(P627="未入力あり","",ROUNDDOWN(ROUNDDOWN($H627*$I627,0)*VLOOKUP($G627,【参考】数式用!$A$4:$E$54,5, FALSE),0)))</f>
        <v/>
      </c>
      <c r="Z627" s="336" t="e">
        <f>IF(#REF!="○", F627, "")</f>
        <v>#REF!</v>
      </c>
      <c r="AA627" s="46" t="e">
        <f>VLOOKUP('別紙様式2-3（個表） '!$G627,【参考】数式用!$P$4:$Q$54,2, FALSE)</f>
        <v>#N/A</v>
      </c>
      <c r="AB627" s="46" t="e">
        <f>VLOOKUP('別紙様式2-3（個表） '!$G627,【参考】数式用!$P$4:$W$54,8, FALSE)</f>
        <v>#N/A</v>
      </c>
      <c r="AC627" s="46" t="e">
        <f>VLOOKUP('別紙様式2-3（個表） '!$G627,【参考】数式用!$P$4:$AD$54,15, FALSE)</f>
        <v>#N/A</v>
      </c>
      <c r="AD627" s="46" t="str">
        <f t="shared" ref="AD627:AD690" si="68">IF(K627="", "", IF(OR(K627="要件を満たさない",K627="―"), "×","○"))</f>
        <v/>
      </c>
      <c r="AE627" s="46" t="str">
        <f t="shared" ref="AE627:AE690" si="69">IF(L627="", "", IF(OR(L627="要件を満たさない",L627="―"), "×","○"))</f>
        <v/>
      </c>
      <c r="AF627" s="46" t="str">
        <f t="shared" ref="AF627:AF690" si="70">IF(G627="","", "○"&amp;AD627&amp;AE627)</f>
        <v/>
      </c>
      <c r="AG627" s="46" t="str">
        <f>IF(G627="", "", VLOOKUP(G627,【参考】数式用!$A$4:$M$54,13,FALSE))</f>
        <v/>
      </c>
      <c r="AH627" s="46" t="str">
        <f t="shared" ref="AH627:AH690" si="71">IF(AND(AD627="×",L627="②の要件を満たしている"),"×","―")</f>
        <v>―</v>
      </c>
    </row>
    <row r="628" spans="1:34" ht="45" customHeight="1">
      <c r="A628" s="113">
        <f t="shared" si="67"/>
        <v>614</v>
      </c>
      <c r="B628" s="114" t="str">
        <f>IF(基本情報入力シート!B663="","",基本情報入力シート!B663)</f>
        <v/>
      </c>
      <c r="C628" s="115" t="str">
        <f>IF(基本情報入力シート!L663="","",基本情報入力シート!L663)</f>
        <v/>
      </c>
      <c r="D628" s="115" t="str">
        <f>IF(基本情報入力シート!Q663="","",基本情報入力シート!Q663)</f>
        <v/>
      </c>
      <c r="E628" s="115" t="str">
        <f>IF(基本情報入力シート!V663="","",基本情報入力シート!V663)</f>
        <v/>
      </c>
      <c r="F628" s="115" t="str">
        <f>IF(基本情報入力シート!W663="","",基本情報入力シート!W663)</f>
        <v/>
      </c>
      <c r="G628" s="115" t="str">
        <f>IF(基本情報入力シート!Z663="","",基本情報入力シート!Z663)</f>
        <v/>
      </c>
      <c r="H628" s="211" t="str">
        <f>IF(基本情報入力シート!AD663="","",基本情報入力シート!AD663)</f>
        <v/>
      </c>
      <c r="I628" s="330" t="str">
        <f>IF(基本情報入力シート!AE663="","",基本情報入力シート!AE663)</f>
        <v/>
      </c>
      <c r="J628" s="427"/>
      <c r="K628" s="426"/>
      <c r="L628" s="426"/>
      <c r="M628" s="331" t="str">
        <f>IF(G628="", "", VLOOKUP(AF628,【参考】数式用!$AZ$3:$BA$6, 2, FALSE))</f>
        <v/>
      </c>
      <c r="N628" s="332" t="str">
        <f>IF(G628="","",VLOOKUP(G628,【参考】数式用!$A$4:$L$54,MATCH('別紙様式2-3（個表） '!M628,【参考】数式用!$J$3:$L$3,0)+9,FALSE))</f>
        <v/>
      </c>
      <c r="O628" s="429" t="s">
        <v>197</v>
      </c>
      <c r="P628" s="333" t="str">
        <f t="shared" si="66"/>
        <v>未入力あり</v>
      </c>
      <c r="Q628" s="253" t="str">
        <f>IFERROR(IF(P628="未入力あり","",ROUNDDOWN(ROUNDDOWN($H628*$I628,0)*VLOOKUP($G628,【参考】数式用!$A$4:$E$54,3, FALSE),0)),"")</f>
        <v/>
      </c>
      <c r="R628" s="253" t="str">
        <f>IF(AD628="×", 0,IF(P628="未入力あり","",ROUNDDOWN(ROUNDDOWN($H628*$I628,0)*VLOOKUP($G628,【参考】数式用!$A$4:$E$54,4,FALSE),0)))</f>
        <v/>
      </c>
      <c r="S628" s="334" t="str">
        <f>IF(AE628="×", 0,IF(P628="未入力あり","",ROUNDDOWN(ROUNDDOWN($H628*$I628,0)*VLOOKUP($G628,【参考】数式用!$A$4:$E$54,5, FALSE),0)))</f>
        <v/>
      </c>
      <c r="Z628" s="336" t="e">
        <f>IF(#REF!="○", F628, "")</f>
        <v>#REF!</v>
      </c>
      <c r="AA628" s="46" t="e">
        <f>VLOOKUP('別紙様式2-3（個表） '!$G628,【参考】数式用!$P$4:$Q$54,2, FALSE)</f>
        <v>#N/A</v>
      </c>
      <c r="AB628" s="46" t="e">
        <f>VLOOKUP('別紙様式2-3（個表） '!$G628,【参考】数式用!$P$4:$W$54,8, FALSE)</f>
        <v>#N/A</v>
      </c>
      <c r="AC628" s="46" t="e">
        <f>VLOOKUP('別紙様式2-3（個表） '!$G628,【参考】数式用!$P$4:$AD$54,15, FALSE)</f>
        <v>#N/A</v>
      </c>
      <c r="AD628" s="46" t="str">
        <f t="shared" si="68"/>
        <v/>
      </c>
      <c r="AE628" s="46" t="str">
        <f t="shared" si="69"/>
        <v/>
      </c>
      <c r="AF628" s="46" t="str">
        <f t="shared" si="70"/>
        <v/>
      </c>
      <c r="AG628" s="46" t="str">
        <f>IF(G628="", "", VLOOKUP(G628,【参考】数式用!$A$4:$M$54,13,FALSE))</f>
        <v/>
      </c>
      <c r="AH628" s="46" t="str">
        <f t="shared" si="71"/>
        <v>―</v>
      </c>
    </row>
    <row r="629" spans="1:34" ht="45" customHeight="1">
      <c r="A629" s="113">
        <f t="shared" si="67"/>
        <v>615</v>
      </c>
      <c r="B629" s="114" t="str">
        <f>IF(基本情報入力シート!B664="","",基本情報入力シート!B664)</f>
        <v/>
      </c>
      <c r="C629" s="115" t="str">
        <f>IF(基本情報入力シート!L664="","",基本情報入力シート!L664)</f>
        <v/>
      </c>
      <c r="D629" s="115" t="str">
        <f>IF(基本情報入力シート!Q664="","",基本情報入力シート!Q664)</f>
        <v/>
      </c>
      <c r="E629" s="115" t="str">
        <f>IF(基本情報入力シート!V664="","",基本情報入力シート!V664)</f>
        <v/>
      </c>
      <c r="F629" s="115" t="str">
        <f>IF(基本情報入力シート!W664="","",基本情報入力シート!W664)</f>
        <v/>
      </c>
      <c r="G629" s="115" t="str">
        <f>IF(基本情報入力シート!Z664="","",基本情報入力シート!Z664)</f>
        <v/>
      </c>
      <c r="H629" s="211" t="str">
        <f>IF(基本情報入力シート!AD664="","",基本情報入力シート!AD664)</f>
        <v/>
      </c>
      <c r="I629" s="330" t="str">
        <f>IF(基本情報入力シート!AE664="","",基本情報入力シート!AE664)</f>
        <v/>
      </c>
      <c r="J629" s="427"/>
      <c r="K629" s="426"/>
      <c r="L629" s="426"/>
      <c r="M629" s="331" t="str">
        <f>IF(G629="", "", VLOOKUP(AF629,【参考】数式用!$AZ$3:$BA$6, 2, FALSE))</f>
        <v/>
      </c>
      <c r="N629" s="332" t="str">
        <f>IF(G629="","",VLOOKUP(G629,【参考】数式用!$A$4:$L$54,MATCH('別紙様式2-3（個表） '!M629,【参考】数式用!$J$3:$L$3,0)+9,FALSE))</f>
        <v/>
      </c>
      <c r="O629" s="430" t="s">
        <v>197</v>
      </c>
      <c r="P629" s="333" t="str">
        <f t="shared" si="66"/>
        <v>未入力あり</v>
      </c>
      <c r="Q629" s="253" t="str">
        <f>IFERROR(IF(P629="未入力あり","",ROUNDDOWN(ROUNDDOWN($H629*$I629,0)*VLOOKUP($G629,【参考】数式用!$A$4:$E$54,3, FALSE),0)),"")</f>
        <v/>
      </c>
      <c r="R629" s="253" t="str">
        <f>IF(AD629="×", 0,IF(P629="未入力あり","",ROUNDDOWN(ROUNDDOWN($H629*$I629,0)*VLOOKUP($G629,【参考】数式用!$A$4:$E$54,4,FALSE),0)))</f>
        <v/>
      </c>
      <c r="S629" s="334" t="str">
        <f>IF(AE629="×", 0,IF(P629="未入力あり","",ROUNDDOWN(ROUNDDOWN($H629*$I629,0)*VLOOKUP($G629,【参考】数式用!$A$4:$E$54,5, FALSE),0)))</f>
        <v/>
      </c>
      <c r="Z629" s="336" t="e">
        <f>IF(#REF!="○", F629, "")</f>
        <v>#REF!</v>
      </c>
      <c r="AA629" s="46" t="e">
        <f>VLOOKUP('別紙様式2-3（個表） '!$G629,【参考】数式用!$P$4:$Q$54,2, FALSE)</f>
        <v>#N/A</v>
      </c>
      <c r="AB629" s="46" t="e">
        <f>VLOOKUP('別紙様式2-3（個表） '!$G629,【参考】数式用!$P$4:$W$54,8, FALSE)</f>
        <v>#N/A</v>
      </c>
      <c r="AC629" s="46" t="e">
        <f>VLOOKUP('別紙様式2-3（個表） '!$G629,【参考】数式用!$P$4:$AD$54,15, FALSE)</f>
        <v>#N/A</v>
      </c>
      <c r="AD629" s="46" t="str">
        <f t="shared" si="68"/>
        <v/>
      </c>
      <c r="AE629" s="46" t="str">
        <f t="shared" si="69"/>
        <v/>
      </c>
      <c r="AF629" s="46" t="str">
        <f t="shared" si="70"/>
        <v/>
      </c>
      <c r="AG629" s="46" t="str">
        <f>IF(G629="", "", VLOOKUP(G629,【参考】数式用!$A$4:$M$54,13,FALSE))</f>
        <v/>
      </c>
      <c r="AH629" s="46" t="str">
        <f t="shared" si="71"/>
        <v>―</v>
      </c>
    </row>
    <row r="630" spans="1:34" ht="45" customHeight="1">
      <c r="A630" s="113">
        <f t="shared" si="67"/>
        <v>616</v>
      </c>
      <c r="B630" s="114" t="str">
        <f>IF(基本情報入力シート!B665="","",基本情報入力シート!B665)</f>
        <v/>
      </c>
      <c r="C630" s="115" t="str">
        <f>IF(基本情報入力シート!L665="","",基本情報入力シート!L665)</f>
        <v/>
      </c>
      <c r="D630" s="115" t="str">
        <f>IF(基本情報入力シート!Q665="","",基本情報入力シート!Q665)</f>
        <v/>
      </c>
      <c r="E630" s="115" t="str">
        <f>IF(基本情報入力シート!V665="","",基本情報入力シート!V665)</f>
        <v/>
      </c>
      <c r="F630" s="115" t="str">
        <f>IF(基本情報入力シート!W665="","",基本情報入力シート!W665)</f>
        <v/>
      </c>
      <c r="G630" s="115" t="str">
        <f>IF(基本情報入力シート!Z665="","",基本情報入力シート!Z665)</f>
        <v/>
      </c>
      <c r="H630" s="211" t="str">
        <f>IF(基本情報入力シート!AD665="","",基本情報入力シート!AD665)</f>
        <v/>
      </c>
      <c r="I630" s="330" t="str">
        <f>IF(基本情報入力シート!AE665="","",基本情報入力シート!AE665)</f>
        <v/>
      </c>
      <c r="J630" s="427"/>
      <c r="K630" s="426"/>
      <c r="L630" s="426"/>
      <c r="M630" s="331" t="str">
        <f>IF(G630="", "", VLOOKUP(AF630,【参考】数式用!$AZ$3:$BA$6, 2, FALSE))</f>
        <v/>
      </c>
      <c r="N630" s="332" t="str">
        <f>IF(G630="","",VLOOKUP(G630,【参考】数式用!$A$4:$L$54,MATCH('別紙様式2-3（個表） '!M630,【参考】数式用!$J$3:$L$3,0)+9,FALSE))</f>
        <v/>
      </c>
      <c r="O630" s="430" t="s">
        <v>197</v>
      </c>
      <c r="P630" s="333" t="str">
        <f t="shared" si="66"/>
        <v>未入力あり</v>
      </c>
      <c r="Q630" s="253" t="str">
        <f>IFERROR(IF(P630="未入力あり","",ROUNDDOWN(ROUNDDOWN($H630*$I630,0)*VLOOKUP($G630,【参考】数式用!$A$4:$E$54,3, FALSE),0)),"")</f>
        <v/>
      </c>
      <c r="R630" s="253" t="str">
        <f>IF(AD630="×", 0,IF(P630="未入力あり","",ROUNDDOWN(ROUNDDOWN($H630*$I630,0)*VLOOKUP($G630,【参考】数式用!$A$4:$E$54,4,FALSE),0)))</f>
        <v/>
      </c>
      <c r="S630" s="334" t="str">
        <f>IF(AE630="×", 0,IF(P630="未入力あり","",ROUNDDOWN(ROUNDDOWN($H630*$I630,0)*VLOOKUP($G630,【参考】数式用!$A$4:$E$54,5, FALSE),0)))</f>
        <v/>
      </c>
      <c r="Z630" s="336" t="e">
        <f>IF(#REF!="○", F630, "")</f>
        <v>#REF!</v>
      </c>
      <c r="AA630" s="46" t="e">
        <f>VLOOKUP('別紙様式2-3（個表） '!$G630,【参考】数式用!$P$4:$Q$54,2, FALSE)</f>
        <v>#N/A</v>
      </c>
      <c r="AB630" s="46" t="e">
        <f>VLOOKUP('別紙様式2-3（個表） '!$G630,【参考】数式用!$P$4:$W$54,8, FALSE)</f>
        <v>#N/A</v>
      </c>
      <c r="AC630" s="46" t="e">
        <f>VLOOKUP('別紙様式2-3（個表） '!$G630,【参考】数式用!$P$4:$AD$54,15, FALSE)</f>
        <v>#N/A</v>
      </c>
      <c r="AD630" s="46" t="str">
        <f t="shared" si="68"/>
        <v/>
      </c>
      <c r="AE630" s="46" t="str">
        <f t="shared" si="69"/>
        <v/>
      </c>
      <c r="AF630" s="46" t="str">
        <f t="shared" si="70"/>
        <v/>
      </c>
      <c r="AG630" s="46" t="str">
        <f>IF(G630="", "", VLOOKUP(G630,【参考】数式用!$A$4:$M$54,13,FALSE))</f>
        <v/>
      </c>
      <c r="AH630" s="46" t="str">
        <f t="shared" si="71"/>
        <v>―</v>
      </c>
    </row>
    <row r="631" spans="1:34" ht="45" customHeight="1">
      <c r="A631" s="113">
        <f t="shared" si="67"/>
        <v>617</v>
      </c>
      <c r="B631" s="114" t="str">
        <f>IF(基本情報入力シート!B666="","",基本情報入力シート!B666)</f>
        <v/>
      </c>
      <c r="C631" s="115" t="str">
        <f>IF(基本情報入力シート!L666="","",基本情報入力シート!L666)</f>
        <v/>
      </c>
      <c r="D631" s="115" t="str">
        <f>IF(基本情報入力シート!Q666="","",基本情報入力シート!Q666)</f>
        <v/>
      </c>
      <c r="E631" s="115" t="str">
        <f>IF(基本情報入力シート!V666="","",基本情報入力シート!V666)</f>
        <v/>
      </c>
      <c r="F631" s="115" t="str">
        <f>IF(基本情報入力シート!W666="","",基本情報入力シート!W666)</f>
        <v/>
      </c>
      <c r="G631" s="115" t="str">
        <f>IF(基本情報入力シート!Z666="","",基本情報入力シート!Z666)</f>
        <v/>
      </c>
      <c r="H631" s="211" t="str">
        <f>IF(基本情報入力シート!AD666="","",基本情報入力シート!AD666)</f>
        <v/>
      </c>
      <c r="I631" s="330" t="str">
        <f>IF(基本情報入力シート!AE666="","",基本情報入力シート!AE666)</f>
        <v/>
      </c>
      <c r="J631" s="427"/>
      <c r="K631" s="428"/>
      <c r="L631" s="426"/>
      <c r="M631" s="331" t="str">
        <f>IF(G631="", "", VLOOKUP(AF631,【参考】数式用!$AZ$3:$BA$6, 2, FALSE))</f>
        <v/>
      </c>
      <c r="N631" s="332" t="str">
        <f>IF(G631="","",VLOOKUP(G631,【参考】数式用!$A$4:$L$54,MATCH('別紙様式2-3（個表） '!M631,【参考】数式用!$J$3:$L$3,0)+9,FALSE))</f>
        <v/>
      </c>
      <c r="O631" s="429" t="s">
        <v>197</v>
      </c>
      <c r="P631" s="333" t="str">
        <f t="shared" si="66"/>
        <v>未入力あり</v>
      </c>
      <c r="Q631" s="253" t="str">
        <f>IFERROR(IF(P631="未入力あり","",ROUNDDOWN(ROUNDDOWN($H631*$I631,0)*VLOOKUP($G631,【参考】数式用!$A$4:$E$54,3, FALSE),0)),"")</f>
        <v/>
      </c>
      <c r="R631" s="253" t="str">
        <f>IF(AD631="×", 0,IF(P631="未入力あり","",ROUNDDOWN(ROUNDDOWN($H631*$I631,0)*VLOOKUP($G631,【参考】数式用!$A$4:$E$54,4,FALSE),0)))</f>
        <v/>
      </c>
      <c r="S631" s="334" t="str">
        <f>IF(AE631="×", 0,IF(P631="未入力あり","",ROUNDDOWN(ROUNDDOWN($H631*$I631,0)*VLOOKUP($G631,【参考】数式用!$A$4:$E$54,5, FALSE),0)))</f>
        <v/>
      </c>
      <c r="Z631" s="336" t="e">
        <f>IF(#REF!="○", F631, "")</f>
        <v>#REF!</v>
      </c>
      <c r="AA631" s="46" t="e">
        <f>VLOOKUP('別紙様式2-3（個表） '!$G631,【参考】数式用!$P$4:$Q$54,2, FALSE)</f>
        <v>#N/A</v>
      </c>
      <c r="AB631" s="46" t="e">
        <f>VLOOKUP('別紙様式2-3（個表） '!$G631,【参考】数式用!$P$4:$W$54,8, FALSE)</f>
        <v>#N/A</v>
      </c>
      <c r="AC631" s="46" t="e">
        <f>VLOOKUP('別紙様式2-3（個表） '!$G631,【参考】数式用!$P$4:$AD$54,15, FALSE)</f>
        <v>#N/A</v>
      </c>
      <c r="AD631" s="46" t="str">
        <f t="shared" si="68"/>
        <v/>
      </c>
      <c r="AE631" s="46" t="str">
        <f t="shared" si="69"/>
        <v/>
      </c>
      <c r="AF631" s="46" t="str">
        <f t="shared" si="70"/>
        <v/>
      </c>
      <c r="AG631" s="46" t="str">
        <f>IF(G631="", "", VLOOKUP(G631,【参考】数式用!$A$4:$M$54,13,FALSE))</f>
        <v/>
      </c>
      <c r="AH631" s="46" t="str">
        <f t="shared" si="71"/>
        <v>―</v>
      </c>
    </row>
    <row r="632" spans="1:34" ht="45" customHeight="1">
      <c r="A632" s="113">
        <f t="shared" si="67"/>
        <v>618</v>
      </c>
      <c r="B632" s="114" t="str">
        <f>IF(基本情報入力シート!B667="","",基本情報入力シート!B667)</f>
        <v/>
      </c>
      <c r="C632" s="115" t="str">
        <f>IF(基本情報入力シート!L667="","",基本情報入力シート!L667)</f>
        <v/>
      </c>
      <c r="D632" s="115" t="str">
        <f>IF(基本情報入力シート!Q667="","",基本情報入力シート!Q667)</f>
        <v/>
      </c>
      <c r="E632" s="115" t="str">
        <f>IF(基本情報入力シート!V667="","",基本情報入力シート!V667)</f>
        <v/>
      </c>
      <c r="F632" s="115" t="str">
        <f>IF(基本情報入力シート!W667="","",基本情報入力シート!W667)</f>
        <v/>
      </c>
      <c r="G632" s="115" t="str">
        <f>IF(基本情報入力シート!Z667="","",基本情報入力シート!Z667)</f>
        <v/>
      </c>
      <c r="H632" s="211" t="str">
        <f>IF(基本情報入力シート!AD667="","",基本情報入力シート!AD667)</f>
        <v/>
      </c>
      <c r="I632" s="330" t="str">
        <f>IF(基本情報入力シート!AE667="","",基本情報入力シート!AE667)</f>
        <v/>
      </c>
      <c r="J632" s="427"/>
      <c r="K632" s="428"/>
      <c r="L632" s="426"/>
      <c r="M632" s="331" t="str">
        <f>IF(G632="", "", VLOOKUP(AF632,【参考】数式用!$AZ$3:$BA$6, 2, FALSE))</f>
        <v/>
      </c>
      <c r="N632" s="332" t="str">
        <f>IF(G632="","",VLOOKUP(G632,【参考】数式用!$A$4:$L$54,MATCH('別紙様式2-3（個表） '!M632,【参考】数式用!$J$3:$L$3,0)+9,FALSE))</f>
        <v/>
      </c>
      <c r="O632" s="430" t="s">
        <v>197</v>
      </c>
      <c r="P632" s="333" t="str">
        <f t="shared" si="66"/>
        <v>未入力あり</v>
      </c>
      <c r="Q632" s="253" t="str">
        <f>IFERROR(IF(P632="未入力あり","",ROUNDDOWN(ROUNDDOWN($H632*$I632,0)*VLOOKUP($G632,【参考】数式用!$A$4:$E$54,3, FALSE),0)),"")</f>
        <v/>
      </c>
      <c r="R632" s="253" t="str">
        <f>IF(AD632="×", 0,IF(P632="未入力あり","",ROUNDDOWN(ROUNDDOWN($H632*$I632,0)*VLOOKUP($G632,【参考】数式用!$A$4:$E$54,4,FALSE),0)))</f>
        <v/>
      </c>
      <c r="S632" s="334" t="str">
        <f>IF(AE632="×", 0,IF(P632="未入力あり","",ROUNDDOWN(ROUNDDOWN($H632*$I632,0)*VLOOKUP($G632,【参考】数式用!$A$4:$E$54,5, FALSE),0)))</f>
        <v/>
      </c>
      <c r="Z632" s="336" t="e">
        <f>IF(#REF!="○", F632, "")</f>
        <v>#REF!</v>
      </c>
      <c r="AA632" s="46" t="e">
        <f>VLOOKUP('別紙様式2-3（個表） '!$G632,【参考】数式用!$P$4:$Q$54,2, FALSE)</f>
        <v>#N/A</v>
      </c>
      <c r="AB632" s="46" t="e">
        <f>VLOOKUP('別紙様式2-3（個表） '!$G632,【参考】数式用!$P$4:$W$54,8, FALSE)</f>
        <v>#N/A</v>
      </c>
      <c r="AC632" s="46" t="e">
        <f>VLOOKUP('別紙様式2-3（個表） '!$G632,【参考】数式用!$P$4:$AD$54,15, FALSE)</f>
        <v>#N/A</v>
      </c>
      <c r="AD632" s="46" t="str">
        <f t="shared" si="68"/>
        <v/>
      </c>
      <c r="AE632" s="46" t="str">
        <f t="shared" si="69"/>
        <v/>
      </c>
      <c r="AF632" s="46" t="str">
        <f t="shared" si="70"/>
        <v/>
      </c>
      <c r="AG632" s="46" t="str">
        <f>IF(G632="", "", VLOOKUP(G632,【参考】数式用!$A$4:$M$54,13,FALSE))</f>
        <v/>
      </c>
      <c r="AH632" s="46" t="str">
        <f t="shared" si="71"/>
        <v>―</v>
      </c>
    </row>
    <row r="633" spans="1:34" ht="45" customHeight="1">
      <c r="A633" s="113">
        <f t="shared" si="67"/>
        <v>619</v>
      </c>
      <c r="B633" s="114" t="str">
        <f>IF(基本情報入力シート!B668="","",基本情報入力シート!B668)</f>
        <v/>
      </c>
      <c r="C633" s="115" t="str">
        <f>IF(基本情報入力シート!L668="","",基本情報入力シート!L668)</f>
        <v/>
      </c>
      <c r="D633" s="115" t="str">
        <f>IF(基本情報入力シート!Q668="","",基本情報入力シート!Q668)</f>
        <v/>
      </c>
      <c r="E633" s="115" t="str">
        <f>IF(基本情報入力シート!V668="","",基本情報入力シート!V668)</f>
        <v/>
      </c>
      <c r="F633" s="115" t="str">
        <f>IF(基本情報入力シート!W668="","",基本情報入力シート!W668)</f>
        <v/>
      </c>
      <c r="G633" s="115" t="str">
        <f>IF(基本情報入力シート!Z668="","",基本情報入力シート!Z668)</f>
        <v/>
      </c>
      <c r="H633" s="211" t="str">
        <f>IF(基本情報入力シート!AD668="","",基本情報入力シート!AD668)</f>
        <v/>
      </c>
      <c r="I633" s="330" t="str">
        <f>IF(基本情報入力シート!AE668="","",基本情報入力シート!AE668)</f>
        <v/>
      </c>
      <c r="J633" s="427"/>
      <c r="K633" s="426"/>
      <c r="L633" s="426"/>
      <c r="M633" s="331" t="str">
        <f>IF(G633="", "", VLOOKUP(AF633,【参考】数式用!$AZ$3:$BA$6, 2, FALSE))</f>
        <v/>
      </c>
      <c r="N633" s="332" t="str">
        <f>IF(G633="","",VLOOKUP(G633,【参考】数式用!$A$4:$L$54,MATCH('別紙様式2-3（個表） '!M633,【参考】数式用!$J$3:$L$3,0)+9,FALSE))</f>
        <v/>
      </c>
      <c r="O633" s="430" t="s">
        <v>197</v>
      </c>
      <c r="P633" s="333" t="str">
        <f t="shared" si="66"/>
        <v>未入力あり</v>
      </c>
      <c r="Q633" s="253" t="str">
        <f>IFERROR(IF(P633="未入力あり","",ROUNDDOWN(ROUNDDOWN($H633*$I633,0)*VLOOKUP($G633,【参考】数式用!$A$4:$E$54,3, FALSE),0)),"")</f>
        <v/>
      </c>
      <c r="R633" s="253" t="str">
        <f>IF(AD633="×", 0,IF(P633="未入力あり","",ROUNDDOWN(ROUNDDOWN($H633*$I633,0)*VLOOKUP($G633,【参考】数式用!$A$4:$E$54,4,FALSE),0)))</f>
        <v/>
      </c>
      <c r="S633" s="334" t="str">
        <f>IF(AE633="×", 0,IF(P633="未入力あり","",ROUNDDOWN(ROUNDDOWN($H633*$I633,0)*VLOOKUP($G633,【参考】数式用!$A$4:$E$54,5, FALSE),0)))</f>
        <v/>
      </c>
      <c r="Z633" s="336" t="e">
        <f>IF(#REF!="○", F633, "")</f>
        <v>#REF!</v>
      </c>
      <c r="AA633" s="46" t="e">
        <f>VLOOKUP('別紙様式2-3（個表） '!$G633,【参考】数式用!$P$4:$Q$54,2, FALSE)</f>
        <v>#N/A</v>
      </c>
      <c r="AB633" s="46" t="e">
        <f>VLOOKUP('別紙様式2-3（個表） '!$G633,【参考】数式用!$P$4:$W$54,8, FALSE)</f>
        <v>#N/A</v>
      </c>
      <c r="AC633" s="46" t="e">
        <f>VLOOKUP('別紙様式2-3（個表） '!$G633,【参考】数式用!$P$4:$AD$54,15, FALSE)</f>
        <v>#N/A</v>
      </c>
      <c r="AD633" s="46" t="str">
        <f t="shared" si="68"/>
        <v/>
      </c>
      <c r="AE633" s="46" t="str">
        <f t="shared" si="69"/>
        <v/>
      </c>
      <c r="AF633" s="46" t="str">
        <f t="shared" si="70"/>
        <v/>
      </c>
      <c r="AG633" s="46" t="str">
        <f>IF(G633="", "", VLOOKUP(G633,【参考】数式用!$A$4:$M$54,13,FALSE))</f>
        <v/>
      </c>
      <c r="AH633" s="46" t="str">
        <f t="shared" si="71"/>
        <v>―</v>
      </c>
    </row>
    <row r="634" spans="1:34" ht="45" customHeight="1">
      <c r="A634" s="113">
        <f t="shared" si="67"/>
        <v>620</v>
      </c>
      <c r="B634" s="114" t="str">
        <f>IF(基本情報入力シート!B669="","",基本情報入力シート!B669)</f>
        <v/>
      </c>
      <c r="C634" s="115" t="str">
        <f>IF(基本情報入力シート!L669="","",基本情報入力シート!L669)</f>
        <v/>
      </c>
      <c r="D634" s="115" t="str">
        <f>IF(基本情報入力シート!Q669="","",基本情報入力シート!Q669)</f>
        <v/>
      </c>
      <c r="E634" s="115" t="str">
        <f>IF(基本情報入力シート!V669="","",基本情報入力シート!V669)</f>
        <v/>
      </c>
      <c r="F634" s="115" t="str">
        <f>IF(基本情報入力シート!W669="","",基本情報入力シート!W669)</f>
        <v/>
      </c>
      <c r="G634" s="115" t="str">
        <f>IF(基本情報入力シート!Z669="","",基本情報入力シート!Z669)</f>
        <v/>
      </c>
      <c r="H634" s="211" t="str">
        <f>IF(基本情報入力シート!AD669="","",基本情報入力シート!AD669)</f>
        <v/>
      </c>
      <c r="I634" s="330" t="str">
        <f>IF(基本情報入力シート!AE669="","",基本情報入力シート!AE669)</f>
        <v/>
      </c>
      <c r="J634" s="427"/>
      <c r="K634" s="426"/>
      <c r="L634" s="426"/>
      <c r="M634" s="331" t="str">
        <f>IF(G634="", "", VLOOKUP(AF634,【参考】数式用!$AZ$3:$BA$6, 2, FALSE))</f>
        <v/>
      </c>
      <c r="N634" s="332" t="str">
        <f>IF(G634="","",VLOOKUP(G634,【参考】数式用!$A$4:$L$54,MATCH('別紙様式2-3（個表） '!M634,【参考】数式用!$J$3:$L$3,0)+9,FALSE))</f>
        <v/>
      </c>
      <c r="O634" s="429" t="s">
        <v>197</v>
      </c>
      <c r="P634" s="333" t="str">
        <f t="shared" si="66"/>
        <v>未入力あり</v>
      </c>
      <c r="Q634" s="253" t="str">
        <f>IFERROR(IF(P634="未入力あり","",ROUNDDOWN(ROUNDDOWN($H634*$I634,0)*VLOOKUP($G634,【参考】数式用!$A$4:$E$54,3, FALSE),0)),"")</f>
        <v/>
      </c>
      <c r="R634" s="253" t="str">
        <f>IF(AD634="×", 0,IF(P634="未入力あり","",ROUNDDOWN(ROUNDDOWN($H634*$I634,0)*VLOOKUP($G634,【参考】数式用!$A$4:$E$54,4,FALSE),0)))</f>
        <v/>
      </c>
      <c r="S634" s="334" t="str">
        <f>IF(AE634="×", 0,IF(P634="未入力あり","",ROUNDDOWN(ROUNDDOWN($H634*$I634,0)*VLOOKUP($G634,【参考】数式用!$A$4:$E$54,5, FALSE),0)))</f>
        <v/>
      </c>
      <c r="Z634" s="336" t="e">
        <f>IF(#REF!="○", F634, "")</f>
        <v>#REF!</v>
      </c>
      <c r="AA634" s="46" t="e">
        <f>VLOOKUP('別紙様式2-3（個表） '!$G634,【参考】数式用!$P$4:$Q$54,2, FALSE)</f>
        <v>#N/A</v>
      </c>
      <c r="AB634" s="46" t="e">
        <f>VLOOKUP('別紙様式2-3（個表） '!$G634,【参考】数式用!$P$4:$W$54,8, FALSE)</f>
        <v>#N/A</v>
      </c>
      <c r="AC634" s="46" t="e">
        <f>VLOOKUP('別紙様式2-3（個表） '!$G634,【参考】数式用!$P$4:$AD$54,15, FALSE)</f>
        <v>#N/A</v>
      </c>
      <c r="AD634" s="46" t="str">
        <f t="shared" si="68"/>
        <v/>
      </c>
      <c r="AE634" s="46" t="str">
        <f t="shared" si="69"/>
        <v/>
      </c>
      <c r="AF634" s="46" t="str">
        <f t="shared" si="70"/>
        <v/>
      </c>
      <c r="AG634" s="46" t="str">
        <f>IF(G634="", "", VLOOKUP(G634,【参考】数式用!$A$4:$M$54,13,FALSE))</f>
        <v/>
      </c>
      <c r="AH634" s="46" t="str">
        <f t="shared" si="71"/>
        <v>―</v>
      </c>
    </row>
    <row r="635" spans="1:34" ht="45" customHeight="1">
      <c r="A635" s="113">
        <f t="shared" si="67"/>
        <v>621</v>
      </c>
      <c r="B635" s="114" t="str">
        <f>IF(基本情報入力シート!B670="","",基本情報入力シート!B670)</f>
        <v/>
      </c>
      <c r="C635" s="115" t="str">
        <f>IF(基本情報入力シート!L670="","",基本情報入力シート!L670)</f>
        <v/>
      </c>
      <c r="D635" s="115" t="str">
        <f>IF(基本情報入力シート!Q670="","",基本情報入力シート!Q670)</f>
        <v/>
      </c>
      <c r="E635" s="115" t="str">
        <f>IF(基本情報入力シート!V670="","",基本情報入力シート!V670)</f>
        <v/>
      </c>
      <c r="F635" s="115" t="str">
        <f>IF(基本情報入力シート!W670="","",基本情報入力シート!W670)</f>
        <v/>
      </c>
      <c r="G635" s="115" t="str">
        <f>IF(基本情報入力シート!Z670="","",基本情報入力シート!Z670)</f>
        <v/>
      </c>
      <c r="H635" s="211" t="str">
        <f>IF(基本情報入力シート!AD670="","",基本情報入力シート!AD670)</f>
        <v/>
      </c>
      <c r="I635" s="330" t="str">
        <f>IF(基本情報入力シート!AE670="","",基本情報入力シート!AE670)</f>
        <v/>
      </c>
      <c r="J635" s="427"/>
      <c r="K635" s="426"/>
      <c r="L635" s="426"/>
      <c r="M635" s="331" t="str">
        <f>IF(G635="", "", VLOOKUP(AF635,【参考】数式用!$AZ$3:$BA$6, 2, FALSE))</f>
        <v/>
      </c>
      <c r="N635" s="332" t="str">
        <f>IF(G635="","",VLOOKUP(G635,【参考】数式用!$A$4:$L$54,MATCH('別紙様式2-3（個表） '!M635,【参考】数式用!$J$3:$L$3,0)+9,FALSE))</f>
        <v/>
      </c>
      <c r="O635" s="430" t="s">
        <v>197</v>
      </c>
      <c r="P635" s="333" t="str">
        <f t="shared" si="66"/>
        <v>未入力あり</v>
      </c>
      <c r="Q635" s="253" t="str">
        <f>IFERROR(IF(P635="未入力あり","",ROUNDDOWN(ROUNDDOWN($H635*$I635,0)*VLOOKUP($G635,【参考】数式用!$A$4:$E$54,3, FALSE),0)),"")</f>
        <v/>
      </c>
      <c r="R635" s="253" t="str">
        <f>IF(AD635="×", 0,IF(P635="未入力あり","",ROUNDDOWN(ROUNDDOWN($H635*$I635,0)*VLOOKUP($G635,【参考】数式用!$A$4:$E$54,4,FALSE),0)))</f>
        <v/>
      </c>
      <c r="S635" s="334" t="str">
        <f>IF(AE635="×", 0,IF(P635="未入力あり","",ROUNDDOWN(ROUNDDOWN($H635*$I635,0)*VLOOKUP($G635,【参考】数式用!$A$4:$E$54,5, FALSE),0)))</f>
        <v/>
      </c>
      <c r="Z635" s="336" t="e">
        <f>IF(#REF!="○", F635, "")</f>
        <v>#REF!</v>
      </c>
      <c r="AA635" s="46" t="e">
        <f>VLOOKUP('別紙様式2-3（個表） '!$G635,【参考】数式用!$P$4:$Q$54,2, FALSE)</f>
        <v>#N/A</v>
      </c>
      <c r="AB635" s="46" t="e">
        <f>VLOOKUP('別紙様式2-3（個表） '!$G635,【参考】数式用!$P$4:$W$54,8, FALSE)</f>
        <v>#N/A</v>
      </c>
      <c r="AC635" s="46" t="e">
        <f>VLOOKUP('別紙様式2-3（個表） '!$G635,【参考】数式用!$P$4:$AD$54,15, FALSE)</f>
        <v>#N/A</v>
      </c>
      <c r="AD635" s="46" t="str">
        <f t="shared" si="68"/>
        <v/>
      </c>
      <c r="AE635" s="46" t="str">
        <f t="shared" si="69"/>
        <v/>
      </c>
      <c r="AF635" s="46" t="str">
        <f t="shared" si="70"/>
        <v/>
      </c>
      <c r="AG635" s="46" t="str">
        <f>IF(G635="", "", VLOOKUP(G635,【参考】数式用!$A$4:$M$54,13,FALSE))</f>
        <v/>
      </c>
      <c r="AH635" s="46" t="str">
        <f t="shared" si="71"/>
        <v>―</v>
      </c>
    </row>
    <row r="636" spans="1:34" ht="45" customHeight="1">
      <c r="A636" s="113">
        <f t="shared" si="67"/>
        <v>622</v>
      </c>
      <c r="B636" s="114" t="str">
        <f>IF(基本情報入力シート!B671="","",基本情報入力シート!B671)</f>
        <v/>
      </c>
      <c r="C636" s="115" t="str">
        <f>IF(基本情報入力シート!L671="","",基本情報入力シート!L671)</f>
        <v/>
      </c>
      <c r="D636" s="115" t="str">
        <f>IF(基本情報入力シート!Q671="","",基本情報入力シート!Q671)</f>
        <v/>
      </c>
      <c r="E636" s="115" t="str">
        <f>IF(基本情報入力シート!V671="","",基本情報入力シート!V671)</f>
        <v/>
      </c>
      <c r="F636" s="115" t="str">
        <f>IF(基本情報入力シート!W671="","",基本情報入力シート!W671)</f>
        <v/>
      </c>
      <c r="G636" s="115" t="str">
        <f>IF(基本情報入力シート!Z671="","",基本情報入力シート!Z671)</f>
        <v/>
      </c>
      <c r="H636" s="211" t="str">
        <f>IF(基本情報入力シート!AD671="","",基本情報入力シート!AD671)</f>
        <v/>
      </c>
      <c r="I636" s="330" t="str">
        <f>IF(基本情報入力シート!AE671="","",基本情報入力シート!AE671)</f>
        <v/>
      </c>
      <c r="J636" s="427"/>
      <c r="K636" s="426"/>
      <c r="L636" s="426"/>
      <c r="M636" s="331" t="str">
        <f>IF(G636="", "", VLOOKUP(AF636,【参考】数式用!$AZ$3:$BA$6, 2, FALSE))</f>
        <v/>
      </c>
      <c r="N636" s="332" t="str">
        <f>IF(G636="","",VLOOKUP(G636,【参考】数式用!$A$4:$L$54,MATCH('別紙様式2-3（個表） '!M636,【参考】数式用!$J$3:$L$3,0)+9,FALSE))</f>
        <v/>
      </c>
      <c r="O636" s="429" t="s">
        <v>197</v>
      </c>
      <c r="P636" s="333" t="str">
        <f t="shared" si="66"/>
        <v>未入力あり</v>
      </c>
      <c r="Q636" s="253" t="str">
        <f>IFERROR(IF(P636="未入力あり","",ROUNDDOWN(ROUNDDOWN($H636*$I636,0)*VLOOKUP($G636,【参考】数式用!$A$4:$E$54,3, FALSE),0)),"")</f>
        <v/>
      </c>
      <c r="R636" s="253" t="str">
        <f>IF(AD636="×", 0,IF(P636="未入力あり","",ROUNDDOWN(ROUNDDOWN($H636*$I636,0)*VLOOKUP($G636,【参考】数式用!$A$4:$E$54,4,FALSE),0)))</f>
        <v/>
      </c>
      <c r="S636" s="334" t="str">
        <f>IF(AE636="×", 0,IF(P636="未入力あり","",ROUNDDOWN(ROUNDDOWN($H636*$I636,0)*VLOOKUP($G636,【参考】数式用!$A$4:$E$54,5, FALSE),0)))</f>
        <v/>
      </c>
      <c r="Z636" s="336" t="e">
        <f>IF(#REF!="○", F636, "")</f>
        <v>#REF!</v>
      </c>
      <c r="AA636" s="46" t="e">
        <f>VLOOKUP('別紙様式2-3（個表） '!$G636,【参考】数式用!$P$4:$Q$54,2, FALSE)</f>
        <v>#N/A</v>
      </c>
      <c r="AB636" s="46" t="e">
        <f>VLOOKUP('別紙様式2-3（個表） '!$G636,【参考】数式用!$P$4:$W$54,8, FALSE)</f>
        <v>#N/A</v>
      </c>
      <c r="AC636" s="46" t="e">
        <f>VLOOKUP('別紙様式2-3（個表） '!$G636,【参考】数式用!$P$4:$AD$54,15, FALSE)</f>
        <v>#N/A</v>
      </c>
      <c r="AD636" s="46" t="str">
        <f t="shared" si="68"/>
        <v/>
      </c>
      <c r="AE636" s="46" t="str">
        <f t="shared" si="69"/>
        <v/>
      </c>
      <c r="AF636" s="46" t="str">
        <f t="shared" si="70"/>
        <v/>
      </c>
      <c r="AG636" s="46" t="str">
        <f>IF(G636="", "", VLOOKUP(G636,【参考】数式用!$A$4:$M$54,13,FALSE))</f>
        <v/>
      </c>
      <c r="AH636" s="46" t="str">
        <f t="shared" si="71"/>
        <v>―</v>
      </c>
    </row>
    <row r="637" spans="1:34" ht="45" customHeight="1">
      <c r="A637" s="113">
        <f t="shared" si="67"/>
        <v>623</v>
      </c>
      <c r="B637" s="114" t="str">
        <f>IF(基本情報入力シート!B672="","",基本情報入力シート!B672)</f>
        <v/>
      </c>
      <c r="C637" s="115" t="str">
        <f>IF(基本情報入力シート!L672="","",基本情報入力シート!L672)</f>
        <v/>
      </c>
      <c r="D637" s="115" t="str">
        <f>IF(基本情報入力シート!Q672="","",基本情報入力シート!Q672)</f>
        <v/>
      </c>
      <c r="E637" s="115" t="str">
        <f>IF(基本情報入力シート!V672="","",基本情報入力シート!V672)</f>
        <v/>
      </c>
      <c r="F637" s="115" t="str">
        <f>IF(基本情報入力シート!W672="","",基本情報入力シート!W672)</f>
        <v/>
      </c>
      <c r="G637" s="115" t="str">
        <f>IF(基本情報入力シート!Z672="","",基本情報入力シート!Z672)</f>
        <v/>
      </c>
      <c r="H637" s="211" t="str">
        <f>IF(基本情報入力シート!AD672="","",基本情報入力シート!AD672)</f>
        <v/>
      </c>
      <c r="I637" s="330" t="str">
        <f>IF(基本情報入力シート!AE672="","",基本情報入力シート!AE672)</f>
        <v/>
      </c>
      <c r="J637" s="427"/>
      <c r="K637" s="428"/>
      <c r="L637" s="426"/>
      <c r="M637" s="331" t="str">
        <f>IF(G637="", "", VLOOKUP(AF637,【参考】数式用!$AZ$3:$BA$6, 2, FALSE))</f>
        <v/>
      </c>
      <c r="N637" s="332" t="str">
        <f>IF(G637="","",VLOOKUP(G637,【参考】数式用!$A$4:$L$54,MATCH('別紙様式2-3（個表） '!M637,【参考】数式用!$J$3:$L$3,0)+9,FALSE))</f>
        <v/>
      </c>
      <c r="O637" s="430" t="s">
        <v>197</v>
      </c>
      <c r="P637" s="333" t="str">
        <f t="shared" si="66"/>
        <v>未入力あり</v>
      </c>
      <c r="Q637" s="253" t="str">
        <f>IFERROR(IF(P637="未入力あり","",ROUNDDOWN(ROUNDDOWN($H637*$I637,0)*VLOOKUP($G637,【参考】数式用!$A$4:$E$54,3, FALSE),0)),"")</f>
        <v/>
      </c>
      <c r="R637" s="253" t="str">
        <f>IF(AD637="×", 0,IF(P637="未入力あり","",ROUNDDOWN(ROUNDDOWN($H637*$I637,0)*VLOOKUP($G637,【参考】数式用!$A$4:$E$54,4,FALSE),0)))</f>
        <v/>
      </c>
      <c r="S637" s="334" t="str">
        <f>IF(AE637="×", 0,IF(P637="未入力あり","",ROUNDDOWN(ROUNDDOWN($H637*$I637,0)*VLOOKUP($G637,【参考】数式用!$A$4:$E$54,5, FALSE),0)))</f>
        <v/>
      </c>
      <c r="Z637" s="336" t="e">
        <f>IF(#REF!="○", F637, "")</f>
        <v>#REF!</v>
      </c>
      <c r="AA637" s="46" t="e">
        <f>VLOOKUP('別紙様式2-3（個表） '!$G637,【参考】数式用!$P$4:$Q$54,2, FALSE)</f>
        <v>#N/A</v>
      </c>
      <c r="AB637" s="46" t="e">
        <f>VLOOKUP('別紙様式2-3（個表） '!$G637,【参考】数式用!$P$4:$W$54,8, FALSE)</f>
        <v>#N/A</v>
      </c>
      <c r="AC637" s="46" t="e">
        <f>VLOOKUP('別紙様式2-3（個表） '!$G637,【参考】数式用!$P$4:$AD$54,15, FALSE)</f>
        <v>#N/A</v>
      </c>
      <c r="AD637" s="46" t="str">
        <f t="shared" si="68"/>
        <v/>
      </c>
      <c r="AE637" s="46" t="str">
        <f t="shared" si="69"/>
        <v/>
      </c>
      <c r="AF637" s="46" t="str">
        <f t="shared" si="70"/>
        <v/>
      </c>
      <c r="AG637" s="46" t="str">
        <f>IF(G637="", "", VLOOKUP(G637,【参考】数式用!$A$4:$M$54,13,FALSE))</f>
        <v/>
      </c>
      <c r="AH637" s="46" t="str">
        <f t="shared" si="71"/>
        <v>―</v>
      </c>
    </row>
    <row r="638" spans="1:34" ht="45" customHeight="1">
      <c r="A638" s="113">
        <f t="shared" si="67"/>
        <v>624</v>
      </c>
      <c r="B638" s="114" t="str">
        <f>IF(基本情報入力シート!B673="","",基本情報入力シート!B673)</f>
        <v/>
      </c>
      <c r="C638" s="115" t="str">
        <f>IF(基本情報入力シート!L673="","",基本情報入力シート!L673)</f>
        <v/>
      </c>
      <c r="D638" s="115" t="str">
        <f>IF(基本情報入力シート!Q673="","",基本情報入力シート!Q673)</f>
        <v/>
      </c>
      <c r="E638" s="115" t="str">
        <f>IF(基本情報入力シート!V673="","",基本情報入力シート!V673)</f>
        <v/>
      </c>
      <c r="F638" s="115" t="str">
        <f>IF(基本情報入力シート!W673="","",基本情報入力シート!W673)</f>
        <v/>
      </c>
      <c r="G638" s="115" t="str">
        <f>IF(基本情報入力シート!Z673="","",基本情報入力シート!Z673)</f>
        <v/>
      </c>
      <c r="H638" s="211" t="str">
        <f>IF(基本情報入力シート!AD673="","",基本情報入力シート!AD673)</f>
        <v/>
      </c>
      <c r="I638" s="330" t="str">
        <f>IF(基本情報入力シート!AE673="","",基本情報入力シート!AE673)</f>
        <v/>
      </c>
      <c r="J638" s="427"/>
      <c r="K638" s="428"/>
      <c r="L638" s="426"/>
      <c r="M638" s="331" t="str">
        <f>IF(G638="", "", VLOOKUP(AF638,【参考】数式用!$AZ$3:$BA$6, 2, FALSE))</f>
        <v/>
      </c>
      <c r="N638" s="332" t="str">
        <f>IF(G638="","",VLOOKUP(G638,【参考】数式用!$A$4:$L$54,MATCH('別紙様式2-3（個表） '!M638,【参考】数式用!$J$3:$L$3,0)+9,FALSE))</f>
        <v/>
      </c>
      <c r="O638" s="430" t="s">
        <v>197</v>
      </c>
      <c r="P638" s="333" t="str">
        <f t="shared" si="66"/>
        <v>未入力あり</v>
      </c>
      <c r="Q638" s="253" t="str">
        <f>IFERROR(IF(P638="未入力あり","",ROUNDDOWN(ROUNDDOWN($H638*$I638,0)*VLOOKUP($G638,【参考】数式用!$A$4:$E$54,3, FALSE),0)),"")</f>
        <v/>
      </c>
      <c r="R638" s="253" t="str">
        <f>IF(AD638="×", 0,IF(P638="未入力あり","",ROUNDDOWN(ROUNDDOWN($H638*$I638,0)*VLOOKUP($G638,【参考】数式用!$A$4:$E$54,4,FALSE),0)))</f>
        <v/>
      </c>
      <c r="S638" s="334" t="str">
        <f>IF(AE638="×", 0,IF(P638="未入力あり","",ROUNDDOWN(ROUNDDOWN($H638*$I638,0)*VLOOKUP($G638,【参考】数式用!$A$4:$E$54,5, FALSE),0)))</f>
        <v/>
      </c>
      <c r="Z638" s="336" t="e">
        <f>IF(#REF!="○", F638, "")</f>
        <v>#REF!</v>
      </c>
      <c r="AA638" s="46" t="e">
        <f>VLOOKUP('別紙様式2-3（個表） '!$G638,【参考】数式用!$P$4:$Q$54,2, FALSE)</f>
        <v>#N/A</v>
      </c>
      <c r="AB638" s="46" t="e">
        <f>VLOOKUP('別紙様式2-3（個表） '!$G638,【参考】数式用!$P$4:$W$54,8, FALSE)</f>
        <v>#N/A</v>
      </c>
      <c r="AC638" s="46" t="e">
        <f>VLOOKUP('別紙様式2-3（個表） '!$G638,【参考】数式用!$P$4:$AD$54,15, FALSE)</f>
        <v>#N/A</v>
      </c>
      <c r="AD638" s="46" t="str">
        <f t="shared" si="68"/>
        <v/>
      </c>
      <c r="AE638" s="46" t="str">
        <f t="shared" si="69"/>
        <v/>
      </c>
      <c r="AF638" s="46" t="str">
        <f t="shared" si="70"/>
        <v/>
      </c>
      <c r="AG638" s="46" t="str">
        <f>IF(G638="", "", VLOOKUP(G638,【参考】数式用!$A$4:$M$54,13,FALSE))</f>
        <v/>
      </c>
      <c r="AH638" s="46" t="str">
        <f t="shared" si="71"/>
        <v>―</v>
      </c>
    </row>
    <row r="639" spans="1:34" ht="45" customHeight="1">
      <c r="A639" s="113">
        <f t="shared" si="67"/>
        <v>625</v>
      </c>
      <c r="B639" s="114" t="str">
        <f>IF(基本情報入力シート!B674="","",基本情報入力シート!B674)</f>
        <v/>
      </c>
      <c r="C639" s="115" t="str">
        <f>IF(基本情報入力シート!L674="","",基本情報入力シート!L674)</f>
        <v/>
      </c>
      <c r="D639" s="115" t="str">
        <f>IF(基本情報入力シート!Q674="","",基本情報入力シート!Q674)</f>
        <v/>
      </c>
      <c r="E639" s="115" t="str">
        <f>IF(基本情報入力シート!V674="","",基本情報入力シート!V674)</f>
        <v/>
      </c>
      <c r="F639" s="115" t="str">
        <f>IF(基本情報入力シート!W674="","",基本情報入力シート!W674)</f>
        <v/>
      </c>
      <c r="G639" s="115" t="str">
        <f>IF(基本情報入力シート!Z674="","",基本情報入力シート!Z674)</f>
        <v/>
      </c>
      <c r="H639" s="211" t="str">
        <f>IF(基本情報入力シート!AD674="","",基本情報入力シート!AD674)</f>
        <v/>
      </c>
      <c r="I639" s="330" t="str">
        <f>IF(基本情報入力シート!AE674="","",基本情報入力シート!AE674)</f>
        <v/>
      </c>
      <c r="J639" s="427"/>
      <c r="K639" s="426"/>
      <c r="L639" s="426"/>
      <c r="M639" s="331" t="str">
        <f>IF(G639="", "", VLOOKUP(AF639,【参考】数式用!$AZ$3:$BA$6, 2, FALSE))</f>
        <v/>
      </c>
      <c r="N639" s="332" t="str">
        <f>IF(G639="","",VLOOKUP(G639,【参考】数式用!$A$4:$L$54,MATCH('別紙様式2-3（個表） '!M639,【参考】数式用!$J$3:$L$3,0)+9,FALSE))</f>
        <v/>
      </c>
      <c r="O639" s="429" t="s">
        <v>197</v>
      </c>
      <c r="P639" s="333" t="str">
        <f t="shared" si="66"/>
        <v>未入力あり</v>
      </c>
      <c r="Q639" s="253" t="str">
        <f>IFERROR(IF(P639="未入力あり","",ROUNDDOWN(ROUNDDOWN($H639*$I639,0)*VLOOKUP($G639,【参考】数式用!$A$4:$E$54,3, FALSE),0)),"")</f>
        <v/>
      </c>
      <c r="R639" s="253" t="str">
        <f>IF(AD639="×", 0,IF(P639="未入力あり","",ROUNDDOWN(ROUNDDOWN($H639*$I639,0)*VLOOKUP($G639,【参考】数式用!$A$4:$E$54,4,FALSE),0)))</f>
        <v/>
      </c>
      <c r="S639" s="334" t="str">
        <f>IF(AE639="×", 0,IF(P639="未入力あり","",ROUNDDOWN(ROUNDDOWN($H639*$I639,0)*VLOOKUP($G639,【参考】数式用!$A$4:$E$54,5, FALSE),0)))</f>
        <v/>
      </c>
      <c r="Z639" s="336" t="e">
        <f>IF(#REF!="○", F639, "")</f>
        <v>#REF!</v>
      </c>
      <c r="AA639" s="46" t="e">
        <f>VLOOKUP('別紙様式2-3（個表） '!$G639,【参考】数式用!$P$4:$Q$54,2, FALSE)</f>
        <v>#N/A</v>
      </c>
      <c r="AB639" s="46" t="e">
        <f>VLOOKUP('別紙様式2-3（個表） '!$G639,【参考】数式用!$P$4:$W$54,8, FALSE)</f>
        <v>#N/A</v>
      </c>
      <c r="AC639" s="46" t="e">
        <f>VLOOKUP('別紙様式2-3（個表） '!$G639,【参考】数式用!$P$4:$AD$54,15, FALSE)</f>
        <v>#N/A</v>
      </c>
      <c r="AD639" s="46" t="str">
        <f t="shared" si="68"/>
        <v/>
      </c>
      <c r="AE639" s="46" t="str">
        <f t="shared" si="69"/>
        <v/>
      </c>
      <c r="AF639" s="46" t="str">
        <f t="shared" si="70"/>
        <v/>
      </c>
      <c r="AG639" s="46" t="str">
        <f>IF(G639="", "", VLOOKUP(G639,【参考】数式用!$A$4:$M$54,13,FALSE))</f>
        <v/>
      </c>
      <c r="AH639" s="46" t="str">
        <f t="shared" si="71"/>
        <v>―</v>
      </c>
    </row>
    <row r="640" spans="1:34" ht="45" customHeight="1">
      <c r="A640" s="113">
        <f t="shared" si="67"/>
        <v>626</v>
      </c>
      <c r="B640" s="114" t="str">
        <f>IF(基本情報入力シート!B675="","",基本情報入力シート!B675)</f>
        <v/>
      </c>
      <c r="C640" s="115" t="str">
        <f>IF(基本情報入力シート!L675="","",基本情報入力シート!L675)</f>
        <v/>
      </c>
      <c r="D640" s="115" t="str">
        <f>IF(基本情報入力シート!Q675="","",基本情報入力シート!Q675)</f>
        <v/>
      </c>
      <c r="E640" s="115" t="str">
        <f>IF(基本情報入力シート!V675="","",基本情報入力シート!V675)</f>
        <v/>
      </c>
      <c r="F640" s="115" t="str">
        <f>IF(基本情報入力シート!W675="","",基本情報入力シート!W675)</f>
        <v/>
      </c>
      <c r="G640" s="115" t="str">
        <f>IF(基本情報入力シート!Z675="","",基本情報入力シート!Z675)</f>
        <v/>
      </c>
      <c r="H640" s="211" t="str">
        <f>IF(基本情報入力シート!AD675="","",基本情報入力シート!AD675)</f>
        <v/>
      </c>
      <c r="I640" s="330" t="str">
        <f>IF(基本情報入力シート!AE675="","",基本情報入力シート!AE675)</f>
        <v/>
      </c>
      <c r="J640" s="427"/>
      <c r="K640" s="426"/>
      <c r="L640" s="426"/>
      <c r="M640" s="331" t="str">
        <f>IF(G640="", "", VLOOKUP(AF640,【参考】数式用!$AZ$3:$BA$6, 2, FALSE))</f>
        <v/>
      </c>
      <c r="N640" s="332" t="str">
        <f>IF(G640="","",VLOOKUP(G640,【参考】数式用!$A$4:$L$54,MATCH('別紙様式2-3（個表） '!M640,【参考】数式用!$J$3:$L$3,0)+9,FALSE))</f>
        <v/>
      </c>
      <c r="O640" s="430" t="s">
        <v>197</v>
      </c>
      <c r="P640" s="333" t="str">
        <f t="shared" si="66"/>
        <v>未入力あり</v>
      </c>
      <c r="Q640" s="253" t="str">
        <f>IFERROR(IF(P640="未入力あり","",ROUNDDOWN(ROUNDDOWN($H640*$I640,0)*VLOOKUP($G640,【参考】数式用!$A$4:$E$54,3, FALSE),0)),"")</f>
        <v/>
      </c>
      <c r="R640" s="253" t="str">
        <f>IF(AD640="×", 0,IF(P640="未入力あり","",ROUNDDOWN(ROUNDDOWN($H640*$I640,0)*VLOOKUP($G640,【参考】数式用!$A$4:$E$54,4,FALSE),0)))</f>
        <v/>
      </c>
      <c r="S640" s="334" t="str">
        <f>IF(AE640="×", 0,IF(P640="未入力あり","",ROUNDDOWN(ROUNDDOWN($H640*$I640,0)*VLOOKUP($G640,【参考】数式用!$A$4:$E$54,5, FALSE),0)))</f>
        <v/>
      </c>
      <c r="Z640" s="336" t="e">
        <f>IF(#REF!="○", F640, "")</f>
        <v>#REF!</v>
      </c>
      <c r="AA640" s="46" t="e">
        <f>VLOOKUP('別紙様式2-3（個表） '!$G640,【参考】数式用!$P$4:$Q$54,2, FALSE)</f>
        <v>#N/A</v>
      </c>
      <c r="AB640" s="46" t="e">
        <f>VLOOKUP('別紙様式2-3（個表） '!$G640,【参考】数式用!$P$4:$W$54,8, FALSE)</f>
        <v>#N/A</v>
      </c>
      <c r="AC640" s="46" t="e">
        <f>VLOOKUP('別紙様式2-3（個表） '!$G640,【参考】数式用!$P$4:$AD$54,15, FALSE)</f>
        <v>#N/A</v>
      </c>
      <c r="AD640" s="46" t="str">
        <f t="shared" si="68"/>
        <v/>
      </c>
      <c r="AE640" s="46" t="str">
        <f t="shared" si="69"/>
        <v/>
      </c>
      <c r="AF640" s="46" t="str">
        <f t="shared" si="70"/>
        <v/>
      </c>
      <c r="AG640" s="46" t="str">
        <f>IF(G640="", "", VLOOKUP(G640,【参考】数式用!$A$4:$M$54,13,FALSE))</f>
        <v/>
      </c>
      <c r="AH640" s="46" t="str">
        <f t="shared" si="71"/>
        <v>―</v>
      </c>
    </row>
    <row r="641" spans="1:34" ht="45" customHeight="1">
      <c r="A641" s="113">
        <f t="shared" si="67"/>
        <v>627</v>
      </c>
      <c r="B641" s="114" t="str">
        <f>IF(基本情報入力シート!B676="","",基本情報入力シート!B676)</f>
        <v/>
      </c>
      <c r="C641" s="115" t="str">
        <f>IF(基本情報入力シート!L676="","",基本情報入力シート!L676)</f>
        <v/>
      </c>
      <c r="D641" s="115" t="str">
        <f>IF(基本情報入力シート!Q676="","",基本情報入力シート!Q676)</f>
        <v/>
      </c>
      <c r="E641" s="115" t="str">
        <f>IF(基本情報入力シート!V676="","",基本情報入力シート!V676)</f>
        <v/>
      </c>
      <c r="F641" s="115" t="str">
        <f>IF(基本情報入力シート!W676="","",基本情報入力シート!W676)</f>
        <v/>
      </c>
      <c r="G641" s="115" t="str">
        <f>IF(基本情報入力シート!Z676="","",基本情報入力シート!Z676)</f>
        <v/>
      </c>
      <c r="H641" s="211" t="str">
        <f>IF(基本情報入力シート!AD676="","",基本情報入力シート!AD676)</f>
        <v/>
      </c>
      <c r="I641" s="330" t="str">
        <f>IF(基本情報入力シート!AE676="","",基本情報入力シート!AE676)</f>
        <v/>
      </c>
      <c r="J641" s="427"/>
      <c r="K641" s="426"/>
      <c r="L641" s="426"/>
      <c r="M641" s="331" t="str">
        <f>IF(G641="", "", VLOOKUP(AF641,【参考】数式用!$AZ$3:$BA$6, 2, FALSE))</f>
        <v/>
      </c>
      <c r="N641" s="332" t="str">
        <f>IF(G641="","",VLOOKUP(G641,【参考】数式用!$A$4:$L$54,MATCH('別紙様式2-3（個表） '!M641,【参考】数式用!$J$3:$L$3,0)+9,FALSE))</f>
        <v/>
      </c>
      <c r="O641" s="430" t="s">
        <v>197</v>
      </c>
      <c r="P641" s="333" t="str">
        <f t="shared" si="66"/>
        <v>未入力あり</v>
      </c>
      <c r="Q641" s="253" t="str">
        <f>IFERROR(IF(P641="未入力あり","",ROUNDDOWN(ROUNDDOWN($H641*$I641,0)*VLOOKUP($G641,【参考】数式用!$A$4:$E$54,3, FALSE),0)),"")</f>
        <v/>
      </c>
      <c r="R641" s="253" t="str">
        <f>IF(AD641="×", 0,IF(P641="未入力あり","",ROUNDDOWN(ROUNDDOWN($H641*$I641,0)*VLOOKUP($G641,【参考】数式用!$A$4:$E$54,4,FALSE),0)))</f>
        <v/>
      </c>
      <c r="S641" s="334" t="str">
        <f>IF(AE641="×", 0,IF(P641="未入力あり","",ROUNDDOWN(ROUNDDOWN($H641*$I641,0)*VLOOKUP($G641,【参考】数式用!$A$4:$E$54,5, FALSE),0)))</f>
        <v/>
      </c>
      <c r="Z641" s="336" t="e">
        <f>IF(#REF!="○", F641, "")</f>
        <v>#REF!</v>
      </c>
      <c r="AA641" s="46" t="e">
        <f>VLOOKUP('別紙様式2-3（個表） '!$G641,【参考】数式用!$P$4:$Q$54,2, FALSE)</f>
        <v>#N/A</v>
      </c>
      <c r="AB641" s="46" t="e">
        <f>VLOOKUP('別紙様式2-3（個表） '!$G641,【参考】数式用!$P$4:$W$54,8, FALSE)</f>
        <v>#N/A</v>
      </c>
      <c r="AC641" s="46" t="e">
        <f>VLOOKUP('別紙様式2-3（個表） '!$G641,【参考】数式用!$P$4:$AD$54,15, FALSE)</f>
        <v>#N/A</v>
      </c>
      <c r="AD641" s="46" t="str">
        <f t="shared" si="68"/>
        <v/>
      </c>
      <c r="AE641" s="46" t="str">
        <f t="shared" si="69"/>
        <v/>
      </c>
      <c r="AF641" s="46" t="str">
        <f t="shared" si="70"/>
        <v/>
      </c>
      <c r="AG641" s="46" t="str">
        <f>IF(G641="", "", VLOOKUP(G641,【参考】数式用!$A$4:$M$54,13,FALSE))</f>
        <v/>
      </c>
      <c r="AH641" s="46" t="str">
        <f t="shared" si="71"/>
        <v>―</v>
      </c>
    </row>
    <row r="642" spans="1:34" ht="45" customHeight="1">
      <c r="A642" s="113">
        <f t="shared" si="67"/>
        <v>628</v>
      </c>
      <c r="B642" s="114" t="str">
        <f>IF(基本情報入力シート!B677="","",基本情報入力シート!B677)</f>
        <v/>
      </c>
      <c r="C642" s="115" t="str">
        <f>IF(基本情報入力シート!L677="","",基本情報入力シート!L677)</f>
        <v/>
      </c>
      <c r="D642" s="115" t="str">
        <f>IF(基本情報入力シート!Q677="","",基本情報入力シート!Q677)</f>
        <v/>
      </c>
      <c r="E642" s="115" t="str">
        <f>IF(基本情報入力シート!V677="","",基本情報入力シート!V677)</f>
        <v/>
      </c>
      <c r="F642" s="115" t="str">
        <f>IF(基本情報入力シート!W677="","",基本情報入力シート!W677)</f>
        <v/>
      </c>
      <c r="G642" s="115" t="str">
        <f>IF(基本情報入力シート!Z677="","",基本情報入力シート!Z677)</f>
        <v/>
      </c>
      <c r="H642" s="211" t="str">
        <f>IF(基本情報入力シート!AD677="","",基本情報入力シート!AD677)</f>
        <v/>
      </c>
      <c r="I642" s="330" t="str">
        <f>IF(基本情報入力シート!AE677="","",基本情報入力シート!AE677)</f>
        <v/>
      </c>
      <c r="J642" s="427"/>
      <c r="K642" s="426"/>
      <c r="L642" s="426"/>
      <c r="M642" s="331" t="str">
        <f>IF(G642="", "", VLOOKUP(AF642,【参考】数式用!$AZ$3:$BA$6, 2, FALSE))</f>
        <v/>
      </c>
      <c r="N642" s="332" t="str">
        <f>IF(G642="","",VLOOKUP(G642,【参考】数式用!$A$4:$L$54,MATCH('別紙様式2-3（個表） '!M642,【参考】数式用!$J$3:$L$3,0)+9,FALSE))</f>
        <v/>
      </c>
      <c r="O642" s="429" t="s">
        <v>197</v>
      </c>
      <c r="P642" s="333" t="str">
        <f t="shared" si="66"/>
        <v>未入力あり</v>
      </c>
      <c r="Q642" s="253" t="str">
        <f>IFERROR(IF(P642="未入力あり","",ROUNDDOWN(ROUNDDOWN($H642*$I642,0)*VLOOKUP($G642,【参考】数式用!$A$4:$E$54,3, FALSE),0)),"")</f>
        <v/>
      </c>
      <c r="R642" s="253" t="str">
        <f>IF(AD642="×", 0,IF(P642="未入力あり","",ROUNDDOWN(ROUNDDOWN($H642*$I642,0)*VLOOKUP($G642,【参考】数式用!$A$4:$E$54,4,FALSE),0)))</f>
        <v/>
      </c>
      <c r="S642" s="334" t="str">
        <f>IF(AE642="×", 0,IF(P642="未入力あり","",ROUNDDOWN(ROUNDDOWN($H642*$I642,0)*VLOOKUP($G642,【参考】数式用!$A$4:$E$54,5, FALSE),0)))</f>
        <v/>
      </c>
      <c r="Z642" s="336" t="e">
        <f>IF(#REF!="○", F642, "")</f>
        <v>#REF!</v>
      </c>
      <c r="AA642" s="46" t="e">
        <f>VLOOKUP('別紙様式2-3（個表） '!$G642,【参考】数式用!$P$4:$Q$54,2, FALSE)</f>
        <v>#N/A</v>
      </c>
      <c r="AB642" s="46" t="e">
        <f>VLOOKUP('別紙様式2-3（個表） '!$G642,【参考】数式用!$P$4:$W$54,8, FALSE)</f>
        <v>#N/A</v>
      </c>
      <c r="AC642" s="46" t="e">
        <f>VLOOKUP('別紙様式2-3（個表） '!$G642,【参考】数式用!$P$4:$AD$54,15, FALSE)</f>
        <v>#N/A</v>
      </c>
      <c r="AD642" s="46" t="str">
        <f t="shared" si="68"/>
        <v/>
      </c>
      <c r="AE642" s="46" t="str">
        <f t="shared" si="69"/>
        <v/>
      </c>
      <c r="AF642" s="46" t="str">
        <f t="shared" si="70"/>
        <v/>
      </c>
      <c r="AG642" s="46" t="str">
        <f>IF(G642="", "", VLOOKUP(G642,【参考】数式用!$A$4:$M$54,13,FALSE))</f>
        <v/>
      </c>
      <c r="AH642" s="46" t="str">
        <f t="shared" si="71"/>
        <v>―</v>
      </c>
    </row>
    <row r="643" spans="1:34" ht="45" customHeight="1">
      <c r="A643" s="113">
        <f t="shared" si="67"/>
        <v>629</v>
      </c>
      <c r="B643" s="114" t="str">
        <f>IF(基本情報入力シート!B678="","",基本情報入力シート!B678)</f>
        <v/>
      </c>
      <c r="C643" s="115" t="str">
        <f>IF(基本情報入力シート!L678="","",基本情報入力シート!L678)</f>
        <v/>
      </c>
      <c r="D643" s="115" t="str">
        <f>IF(基本情報入力シート!Q678="","",基本情報入力シート!Q678)</f>
        <v/>
      </c>
      <c r="E643" s="115" t="str">
        <f>IF(基本情報入力シート!V678="","",基本情報入力シート!V678)</f>
        <v/>
      </c>
      <c r="F643" s="115" t="str">
        <f>IF(基本情報入力シート!W678="","",基本情報入力シート!W678)</f>
        <v/>
      </c>
      <c r="G643" s="115" t="str">
        <f>IF(基本情報入力シート!Z678="","",基本情報入力シート!Z678)</f>
        <v/>
      </c>
      <c r="H643" s="211" t="str">
        <f>IF(基本情報入力シート!AD678="","",基本情報入力シート!AD678)</f>
        <v/>
      </c>
      <c r="I643" s="330" t="str">
        <f>IF(基本情報入力シート!AE678="","",基本情報入力シート!AE678)</f>
        <v/>
      </c>
      <c r="J643" s="427"/>
      <c r="K643" s="428"/>
      <c r="L643" s="426"/>
      <c r="M643" s="331" t="str">
        <f>IF(G643="", "", VLOOKUP(AF643,【参考】数式用!$AZ$3:$BA$6, 2, FALSE))</f>
        <v/>
      </c>
      <c r="N643" s="332" t="str">
        <f>IF(G643="","",VLOOKUP(G643,【参考】数式用!$A$4:$L$54,MATCH('別紙様式2-3（個表） '!M643,【参考】数式用!$J$3:$L$3,0)+9,FALSE))</f>
        <v/>
      </c>
      <c r="O643" s="430" t="s">
        <v>197</v>
      </c>
      <c r="P643" s="333" t="str">
        <f t="shared" si="66"/>
        <v>未入力あり</v>
      </c>
      <c r="Q643" s="253" t="str">
        <f>IFERROR(IF(P643="未入力あり","",ROUNDDOWN(ROUNDDOWN($H643*$I643,0)*VLOOKUP($G643,【参考】数式用!$A$4:$E$54,3, FALSE),0)),"")</f>
        <v/>
      </c>
      <c r="R643" s="253" t="str">
        <f>IF(AD643="×", 0,IF(P643="未入力あり","",ROUNDDOWN(ROUNDDOWN($H643*$I643,0)*VLOOKUP($G643,【参考】数式用!$A$4:$E$54,4,FALSE),0)))</f>
        <v/>
      </c>
      <c r="S643" s="334" t="str">
        <f>IF(AE643="×", 0,IF(P643="未入力あり","",ROUNDDOWN(ROUNDDOWN($H643*$I643,0)*VLOOKUP($G643,【参考】数式用!$A$4:$E$54,5, FALSE),0)))</f>
        <v/>
      </c>
      <c r="Z643" s="336" t="e">
        <f>IF(#REF!="○", F643, "")</f>
        <v>#REF!</v>
      </c>
      <c r="AA643" s="46" t="e">
        <f>VLOOKUP('別紙様式2-3（個表） '!$G643,【参考】数式用!$P$4:$Q$54,2, FALSE)</f>
        <v>#N/A</v>
      </c>
      <c r="AB643" s="46" t="e">
        <f>VLOOKUP('別紙様式2-3（個表） '!$G643,【参考】数式用!$P$4:$W$54,8, FALSE)</f>
        <v>#N/A</v>
      </c>
      <c r="AC643" s="46" t="e">
        <f>VLOOKUP('別紙様式2-3（個表） '!$G643,【参考】数式用!$P$4:$AD$54,15, FALSE)</f>
        <v>#N/A</v>
      </c>
      <c r="AD643" s="46" t="str">
        <f t="shared" si="68"/>
        <v/>
      </c>
      <c r="AE643" s="46" t="str">
        <f t="shared" si="69"/>
        <v/>
      </c>
      <c r="AF643" s="46" t="str">
        <f t="shared" si="70"/>
        <v/>
      </c>
      <c r="AG643" s="46" t="str">
        <f>IF(G643="", "", VLOOKUP(G643,【参考】数式用!$A$4:$M$54,13,FALSE))</f>
        <v/>
      </c>
      <c r="AH643" s="46" t="str">
        <f t="shared" si="71"/>
        <v>―</v>
      </c>
    </row>
    <row r="644" spans="1:34" ht="45" customHeight="1">
      <c r="A644" s="113">
        <f t="shared" si="67"/>
        <v>630</v>
      </c>
      <c r="B644" s="114" t="str">
        <f>IF(基本情報入力シート!B679="","",基本情報入力シート!B679)</f>
        <v/>
      </c>
      <c r="C644" s="115" t="str">
        <f>IF(基本情報入力シート!L679="","",基本情報入力シート!L679)</f>
        <v/>
      </c>
      <c r="D644" s="115" t="str">
        <f>IF(基本情報入力シート!Q679="","",基本情報入力シート!Q679)</f>
        <v/>
      </c>
      <c r="E644" s="115" t="str">
        <f>IF(基本情報入力シート!V679="","",基本情報入力シート!V679)</f>
        <v/>
      </c>
      <c r="F644" s="115" t="str">
        <f>IF(基本情報入力シート!W679="","",基本情報入力シート!W679)</f>
        <v/>
      </c>
      <c r="G644" s="115" t="str">
        <f>IF(基本情報入力シート!Z679="","",基本情報入力シート!Z679)</f>
        <v/>
      </c>
      <c r="H644" s="211" t="str">
        <f>IF(基本情報入力シート!AD679="","",基本情報入力シート!AD679)</f>
        <v/>
      </c>
      <c r="I644" s="330" t="str">
        <f>IF(基本情報入力シート!AE679="","",基本情報入力シート!AE679)</f>
        <v/>
      </c>
      <c r="J644" s="427"/>
      <c r="K644" s="428"/>
      <c r="L644" s="426"/>
      <c r="M644" s="331" t="str">
        <f>IF(G644="", "", VLOOKUP(AF644,【参考】数式用!$AZ$3:$BA$6, 2, FALSE))</f>
        <v/>
      </c>
      <c r="N644" s="332" t="str">
        <f>IF(G644="","",VLOOKUP(G644,【参考】数式用!$A$4:$L$54,MATCH('別紙様式2-3（個表） '!M644,【参考】数式用!$J$3:$L$3,0)+9,FALSE))</f>
        <v/>
      </c>
      <c r="O644" s="430" t="s">
        <v>197</v>
      </c>
      <c r="P644" s="333" t="str">
        <f t="shared" si="66"/>
        <v>未入力あり</v>
      </c>
      <c r="Q644" s="253" t="str">
        <f>IFERROR(IF(P644="未入力あり","",ROUNDDOWN(ROUNDDOWN($H644*$I644,0)*VLOOKUP($G644,【参考】数式用!$A$4:$E$54,3, FALSE),0)),"")</f>
        <v/>
      </c>
      <c r="R644" s="253" t="str">
        <f>IF(AD644="×", 0,IF(P644="未入力あり","",ROUNDDOWN(ROUNDDOWN($H644*$I644,0)*VLOOKUP($G644,【参考】数式用!$A$4:$E$54,4,FALSE),0)))</f>
        <v/>
      </c>
      <c r="S644" s="334" t="str">
        <f>IF(AE644="×", 0,IF(P644="未入力あり","",ROUNDDOWN(ROUNDDOWN($H644*$I644,0)*VLOOKUP($G644,【参考】数式用!$A$4:$E$54,5, FALSE),0)))</f>
        <v/>
      </c>
      <c r="Z644" s="336" t="e">
        <f>IF(#REF!="○", F644, "")</f>
        <v>#REF!</v>
      </c>
      <c r="AA644" s="46" t="e">
        <f>VLOOKUP('別紙様式2-3（個表） '!$G644,【参考】数式用!$P$4:$Q$54,2, FALSE)</f>
        <v>#N/A</v>
      </c>
      <c r="AB644" s="46" t="e">
        <f>VLOOKUP('別紙様式2-3（個表） '!$G644,【参考】数式用!$P$4:$W$54,8, FALSE)</f>
        <v>#N/A</v>
      </c>
      <c r="AC644" s="46" t="e">
        <f>VLOOKUP('別紙様式2-3（個表） '!$G644,【参考】数式用!$P$4:$AD$54,15, FALSE)</f>
        <v>#N/A</v>
      </c>
      <c r="AD644" s="46" t="str">
        <f t="shared" si="68"/>
        <v/>
      </c>
      <c r="AE644" s="46" t="str">
        <f t="shared" si="69"/>
        <v/>
      </c>
      <c r="AF644" s="46" t="str">
        <f t="shared" si="70"/>
        <v/>
      </c>
      <c r="AG644" s="46" t="str">
        <f>IF(G644="", "", VLOOKUP(G644,【参考】数式用!$A$4:$M$54,13,FALSE))</f>
        <v/>
      </c>
      <c r="AH644" s="46" t="str">
        <f t="shared" si="71"/>
        <v>―</v>
      </c>
    </row>
    <row r="645" spans="1:34" ht="45" customHeight="1">
      <c r="A645" s="113">
        <f t="shared" si="67"/>
        <v>631</v>
      </c>
      <c r="B645" s="114" t="str">
        <f>IF(基本情報入力シート!B680="","",基本情報入力シート!B680)</f>
        <v/>
      </c>
      <c r="C645" s="115" t="str">
        <f>IF(基本情報入力シート!L680="","",基本情報入力シート!L680)</f>
        <v/>
      </c>
      <c r="D645" s="115" t="str">
        <f>IF(基本情報入力シート!Q680="","",基本情報入力シート!Q680)</f>
        <v/>
      </c>
      <c r="E645" s="115" t="str">
        <f>IF(基本情報入力シート!V680="","",基本情報入力シート!V680)</f>
        <v/>
      </c>
      <c r="F645" s="115" t="str">
        <f>IF(基本情報入力シート!W680="","",基本情報入力シート!W680)</f>
        <v/>
      </c>
      <c r="G645" s="115" t="str">
        <f>IF(基本情報入力シート!Z680="","",基本情報入力シート!Z680)</f>
        <v/>
      </c>
      <c r="H645" s="211" t="str">
        <f>IF(基本情報入力シート!AD680="","",基本情報入力シート!AD680)</f>
        <v/>
      </c>
      <c r="I645" s="330" t="str">
        <f>IF(基本情報入力シート!AE680="","",基本情報入力シート!AE680)</f>
        <v/>
      </c>
      <c r="J645" s="427"/>
      <c r="K645" s="426"/>
      <c r="L645" s="426"/>
      <c r="M645" s="331" t="str">
        <f>IF(G645="", "", VLOOKUP(AF645,【参考】数式用!$AZ$3:$BA$6, 2, FALSE))</f>
        <v/>
      </c>
      <c r="N645" s="332" t="str">
        <f>IF(G645="","",VLOOKUP(G645,【参考】数式用!$A$4:$L$54,MATCH('別紙様式2-3（個表） '!M645,【参考】数式用!$J$3:$L$3,0)+9,FALSE))</f>
        <v/>
      </c>
      <c r="O645" s="429" t="s">
        <v>197</v>
      </c>
      <c r="P645" s="333" t="str">
        <f t="shared" si="66"/>
        <v>未入力あり</v>
      </c>
      <c r="Q645" s="253" t="str">
        <f>IFERROR(IF(P645="未入力あり","",ROUNDDOWN(ROUNDDOWN($H645*$I645,0)*VLOOKUP($G645,【参考】数式用!$A$4:$E$54,3, FALSE),0)),"")</f>
        <v/>
      </c>
      <c r="R645" s="253" t="str">
        <f>IF(AD645="×", 0,IF(P645="未入力あり","",ROUNDDOWN(ROUNDDOWN($H645*$I645,0)*VLOOKUP($G645,【参考】数式用!$A$4:$E$54,4,FALSE),0)))</f>
        <v/>
      </c>
      <c r="S645" s="334" t="str">
        <f>IF(AE645="×", 0,IF(P645="未入力あり","",ROUNDDOWN(ROUNDDOWN($H645*$I645,0)*VLOOKUP($G645,【参考】数式用!$A$4:$E$54,5, FALSE),0)))</f>
        <v/>
      </c>
      <c r="Z645" s="336" t="e">
        <f>IF(#REF!="○", F645, "")</f>
        <v>#REF!</v>
      </c>
      <c r="AA645" s="46" t="e">
        <f>VLOOKUP('別紙様式2-3（個表） '!$G645,【参考】数式用!$P$4:$Q$54,2, FALSE)</f>
        <v>#N/A</v>
      </c>
      <c r="AB645" s="46" t="e">
        <f>VLOOKUP('別紙様式2-3（個表） '!$G645,【参考】数式用!$P$4:$W$54,8, FALSE)</f>
        <v>#N/A</v>
      </c>
      <c r="AC645" s="46" t="e">
        <f>VLOOKUP('別紙様式2-3（個表） '!$G645,【参考】数式用!$P$4:$AD$54,15, FALSE)</f>
        <v>#N/A</v>
      </c>
      <c r="AD645" s="46" t="str">
        <f t="shared" si="68"/>
        <v/>
      </c>
      <c r="AE645" s="46" t="str">
        <f t="shared" si="69"/>
        <v/>
      </c>
      <c r="AF645" s="46" t="str">
        <f t="shared" si="70"/>
        <v/>
      </c>
      <c r="AG645" s="46" t="str">
        <f>IF(G645="", "", VLOOKUP(G645,【参考】数式用!$A$4:$M$54,13,FALSE))</f>
        <v/>
      </c>
      <c r="AH645" s="46" t="str">
        <f t="shared" si="71"/>
        <v>―</v>
      </c>
    </row>
    <row r="646" spans="1:34" ht="45" customHeight="1">
      <c r="A646" s="113">
        <f t="shared" si="67"/>
        <v>632</v>
      </c>
      <c r="B646" s="114" t="str">
        <f>IF(基本情報入力シート!B681="","",基本情報入力シート!B681)</f>
        <v/>
      </c>
      <c r="C646" s="115" t="str">
        <f>IF(基本情報入力シート!L681="","",基本情報入力シート!L681)</f>
        <v/>
      </c>
      <c r="D646" s="115" t="str">
        <f>IF(基本情報入力シート!Q681="","",基本情報入力シート!Q681)</f>
        <v/>
      </c>
      <c r="E646" s="115" t="str">
        <f>IF(基本情報入力シート!V681="","",基本情報入力シート!V681)</f>
        <v/>
      </c>
      <c r="F646" s="115" t="str">
        <f>IF(基本情報入力シート!W681="","",基本情報入力シート!W681)</f>
        <v/>
      </c>
      <c r="G646" s="115" t="str">
        <f>IF(基本情報入力シート!Z681="","",基本情報入力シート!Z681)</f>
        <v/>
      </c>
      <c r="H646" s="211" t="str">
        <f>IF(基本情報入力シート!AD681="","",基本情報入力シート!AD681)</f>
        <v/>
      </c>
      <c r="I646" s="330" t="str">
        <f>IF(基本情報入力シート!AE681="","",基本情報入力シート!AE681)</f>
        <v/>
      </c>
      <c r="J646" s="427"/>
      <c r="K646" s="426"/>
      <c r="L646" s="426"/>
      <c r="M646" s="331" t="str">
        <f>IF(G646="", "", VLOOKUP(AF646,【参考】数式用!$AZ$3:$BA$6, 2, FALSE))</f>
        <v/>
      </c>
      <c r="N646" s="332" t="str">
        <f>IF(G646="","",VLOOKUP(G646,【参考】数式用!$A$4:$L$54,MATCH('別紙様式2-3（個表） '!M646,【参考】数式用!$J$3:$L$3,0)+9,FALSE))</f>
        <v/>
      </c>
      <c r="O646" s="430" t="s">
        <v>197</v>
      </c>
      <c r="P646" s="333" t="str">
        <f t="shared" si="66"/>
        <v>未入力あり</v>
      </c>
      <c r="Q646" s="253" t="str">
        <f>IFERROR(IF(P646="未入力あり","",ROUNDDOWN(ROUNDDOWN($H646*$I646,0)*VLOOKUP($G646,【参考】数式用!$A$4:$E$54,3, FALSE),0)),"")</f>
        <v/>
      </c>
      <c r="R646" s="253" t="str">
        <f>IF(AD646="×", 0,IF(P646="未入力あり","",ROUNDDOWN(ROUNDDOWN($H646*$I646,0)*VLOOKUP($G646,【参考】数式用!$A$4:$E$54,4,FALSE),0)))</f>
        <v/>
      </c>
      <c r="S646" s="334" t="str">
        <f>IF(AE646="×", 0,IF(P646="未入力あり","",ROUNDDOWN(ROUNDDOWN($H646*$I646,0)*VLOOKUP($G646,【参考】数式用!$A$4:$E$54,5, FALSE),0)))</f>
        <v/>
      </c>
      <c r="Z646" s="336" t="e">
        <f>IF(#REF!="○", F646, "")</f>
        <v>#REF!</v>
      </c>
      <c r="AA646" s="46" t="e">
        <f>VLOOKUP('別紙様式2-3（個表） '!$G646,【参考】数式用!$P$4:$Q$54,2, FALSE)</f>
        <v>#N/A</v>
      </c>
      <c r="AB646" s="46" t="e">
        <f>VLOOKUP('別紙様式2-3（個表） '!$G646,【参考】数式用!$P$4:$W$54,8, FALSE)</f>
        <v>#N/A</v>
      </c>
      <c r="AC646" s="46" t="e">
        <f>VLOOKUP('別紙様式2-3（個表） '!$G646,【参考】数式用!$P$4:$AD$54,15, FALSE)</f>
        <v>#N/A</v>
      </c>
      <c r="AD646" s="46" t="str">
        <f t="shared" si="68"/>
        <v/>
      </c>
      <c r="AE646" s="46" t="str">
        <f t="shared" si="69"/>
        <v/>
      </c>
      <c r="AF646" s="46" t="str">
        <f t="shared" si="70"/>
        <v/>
      </c>
      <c r="AG646" s="46" t="str">
        <f>IF(G646="", "", VLOOKUP(G646,【参考】数式用!$A$4:$M$54,13,FALSE))</f>
        <v/>
      </c>
      <c r="AH646" s="46" t="str">
        <f t="shared" si="71"/>
        <v>―</v>
      </c>
    </row>
    <row r="647" spans="1:34" ht="45" customHeight="1">
      <c r="A647" s="113">
        <f t="shared" si="67"/>
        <v>633</v>
      </c>
      <c r="B647" s="114" t="str">
        <f>IF(基本情報入力シート!B682="","",基本情報入力シート!B682)</f>
        <v/>
      </c>
      <c r="C647" s="115" t="str">
        <f>IF(基本情報入力シート!L682="","",基本情報入力シート!L682)</f>
        <v/>
      </c>
      <c r="D647" s="115" t="str">
        <f>IF(基本情報入力シート!Q682="","",基本情報入力シート!Q682)</f>
        <v/>
      </c>
      <c r="E647" s="115" t="str">
        <f>IF(基本情報入力シート!V682="","",基本情報入力シート!V682)</f>
        <v/>
      </c>
      <c r="F647" s="115" t="str">
        <f>IF(基本情報入力シート!W682="","",基本情報入力シート!W682)</f>
        <v/>
      </c>
      <c r="G647" s="115" t="str">
        <f>IF(基本情報入力シート!Z682="","",基本情報入力シート!Z682)</f>
        <v/>
      </c>
      <c r="H647" s="211" t="str">
        <f>IF(基本情報入力シート!AD682="","",基本情報入力シート!AD682)</f>
        <v/>
      </c>
      <c r="I647" s="330" t="str">
        <f>IF(基本情報入力シート!AE682="","",基本情報入力シート!AE682)</f>
        <v/>
      </c>
      <c r="J647" s="427"/>
      <c r="K647" s="426"/>
      <c r="L647" s="426"/>
      <c r="M647" s="331" t="str">
        <f>IF(G647="", "", VLOOKUP(AF647,【参考】数式用!$AZ$3:$BA$6, 2, FALSE))</f>
        <v/>
      </c>
      <c r="N647" s="332" t="str">
        <f>IF(G647="","",VLOOKUP(G647,【参考】数式用!$A$4:$L$54,MATCH('別紙様式2-3（個表） '!M647,【参考】数式用!$J$3:$L$3,0)+9,FALSE))</f>
        <v/>
      </c>
      <c r="O647" s="430" t="s">
        <v>197</v>
      </c>
      <c r="P647" s="333" t="str">
        <f t="shared" si="66"/>
        <v>未入力あり</v>
      </c>
      <c r="Q647" s="253" t="str">
        <f>IFERROR(IF(P647="未入力あり","",ROUNDDOWN(ROUNDDOWN($H647*$I647,0)*VLOOKUP($G647,【参考】数式用!$A$4:$E$54,3, FALSE),0)),"")</f>
        <v/>
      </c>
      <c r="R647" s="253" t="str">
        <f>IF(AD647="×", 0,IF(P647="未入力あり","",ROUNDDOWN(ROUNDDOWN($H647*$I647,0)*VLOOKUP($G647,【参考】数式用!$A$4:$E$54,4,FALSE),0)))</f>
        <v/>
      </c>
      <c r="S647" s="334" t="str">
        <f>IF(AE647="×", 0,IF(P647="未入力あり","",ROUNDDOWN(ROUNDDOWN($H647*$I647,0)*VLOOKUP($G647,【参考】数式用!$A$4:$E$54,5, FALSE),0)))</f>
        <v/>
      </c>
      <c r="Z647" s="336" t="e">
        <f>IF(#REF!="○", F647, "")</f>
        <v>#REF!</v>
      </c>
      <c r="AA647" s="46" t="e">
        <f>VLOOKUP('別紙様式2-3（個表） '!$G647,【参考】数式用!$P$4:$Q$54,2, FALSE)</f>
        <v>#N/A</v>
      </c>
      <c r="AB647" s="46" t="e">
        <f>VLOOKUP('別紙様式2-3（個表） '!$G647,【参考】数式用!$P$4:$W$54,8, FALSE)</f>
        <v>#N/A</v>
      </c>
      <c r="AC647" s="46" t="e">
        <f>VLOOKUP('別紙様式2-3（個表） '!$G647,【参考】数式用!$P$4:$AD$54,15, FALSE)</f>
        <v>#N/A</v>
      </c>
      <c r="AD647" s="46" t="str">
        <f t="shared" si="68"/>
        <v/>
      </c>
      <c r="AE647" s="46" t="str">
        <f t="shared" si="69"/>
        <v/>
      </c>
      <c r="AF647" s="46" t="str">
        <f t="shared" si="70"/>
        <v/>
      </c>
      <c r="AG647" s="46" t="str">
        <f>IF(G647="", "", VLOOKUP(G647,【参考】数式用!$A$4:$M$54,13,FALSE))</f>
        <v/>
      </c>
      <c r="AH647" s="46" t="str">
        <f t="shared" si="71"/>
        <v>―</v>
      </c>
    </row>
    <row r="648" spans="1:34" ht="45" customHeight="1">
      <c r="A648" s="113">
        <f t="shared" si="67"/>
        <v>634</v>
      </c>
      <c r="B648" s="114" t="str">
        <f>IF(基本情報入力シート!B683="","",基本情報入力シート!B683)</f>
        <v/>
      </c>
      <c r="C648" s="115" t="str">
        <f>IF(基本情報入力シート!L683="","",基本情報入力シート!L683)</f>
        <v/>
      </c>
      <c r="D648" s="115" t="str">
        <f>IF(基本情報入力シート!Q683="","",基本情報入力シート!Q683)</f>
        <v/>
      </c>
      <c r="E648" s="115" t="str">
        <f>IF(基本情報入力シート!V683="","",基本情報入力シート!V683)</f>
        <v/>
      </c>
      <c r="F648" s="115" t="str">
        <f>IF(基本情報入力シート!W683="","",基本情報入力シート!W683)</f>
        <v/>
      </c>
      <c r="G648" s="115" t="str">
        <f>IF(基本情報入力シート!Z683="","",基本情報入力シート!Z683)</f>
        <v/>
      </c>
      <c r="H648" s="211" t="str">
        <f>IF(基本情報入力シート!AD683="","",基本情報入力シート!AD683)</f>
        <v/>
      </c>
      <c r="I648" s="330" t="str">
        <f>IF(基本情報入力シート!AE683="","",基本情報入力シート!AE683)</f>
        <v/>
      </c>
      <c r="J648" s="427"/>
      <c r="K648" s="426"/>
      <c r="L648" s="426"/>
      <c r="M648" s="331" t="str">
        <f>IF(G648="", "", VLOOKUP(AF648,【参考】数式用!$AZ$3:$BA$6, 2, FALSE))</f>
        <v/>
      </c>
      <c r="N648" s="332" t="str">
        <f>IF(G648="","",VLOOKUP(G648,【参考】数式用!$A$4:$L$54,MATCH('別紙様式2-3（個表） '!M648,【参考】数式用!$J$3:$L$3,0)+9,FALSE))</f>
        <v/>
      </c>
      <c r="O648" s="429" t="s">
        <v>197</v>
      </c>
      <c r="P648" s="333" t="str">
        <f t="shared" si="66"/>
        <v>未入力あり</v>
      </c>
      <c r="Q648" s="253" t="str">
        <f>IFERROR(IF(P648="未入力あり","",ROUNDDOWN(ROUNDDOWN($H648*$I648,0)*VLOOKUP($G648,【参考】数式用!$A$4:$E$54,3, FALSE),0)),"")</f>
        <v/>
      </c>
      <c r="R648" s="253" t="str">
        <f>IF(AD648="×", 0,IF(P648="未入力あり","",ROUNDDOWN(ROUNDDOWN($H648*$I648,0)*VLOOKUP($G648,【参考】数式用!$A$4:$E$54,4,FALSE),0)))</f>
        <v/>
      </c>
      <c r="S648" s="334" t="str">
        <f>IF(AE648="×", 0,IF(P648="未入力あり","",ROUNDDOWN(ROUNDDOWN($H648*$I648,0)*VLOOKUP($G648,【参考】数式用!$A$4:$E$54,5, FALSE),0)))</f>
        <v/>
      </c>
      <c r="Z648" s="336" t="e">
        <f>IF(#REF!="○", F648, "")</f>
        <v>#REF!</v>
      </c>
      <c r="AA648" s="46" t="e">
        <f>VLOOKUP('別紙様式2-3（個表） '!$G648,【参考】数式用!$P$4:$Q$54,2, FALSE)</f>
        <v>#N/A</v>
      </c>
      <c r="AB648" s="46" t="e">
        <f>VLOOKUP('別紙様式2-3（個表） '!$G648,【参考】数式用!$P$4:$W$54,8, FALSE)</f>
        <v>#N/A</v>
      </c>
      <c r="AC648" s="46" t="e">
        <f>VLOOKUP('別紙様式2-3（個表） '!$G648,【参考】数式用!$P$4:$AD$54,15, FALSE)</f>
        <v>#N/A</v>
      </c>
      <c r="AD648" s="46" t="str">
        <f t="shared" si="68"/>
        <v/>
      </c>
      <c r="AE648" s="46" t="str">
        <f t="shared" si="69"/>
        <v/>
      </c>
      <c r="AF648" s="46" t="str">
        <f t="shared" si="70"/>
        <v/>
      </c>
      <c r="AG648" s="46" t="str">
        <f>IF(G648="", "", VLOOKUP(G648,【参考】数式用!$A$4:$M$54,13,FALSE))</f>
        <v/>
      </c>
      <c r="AH648" s="46" t="str">
        <f t="shared" si="71"/>
        <v>―</v>
      </c>
    </row>
    <row r="649" spans="1:34" ht="45" customHeight="1">
      <c r="A649" s="113">
        <f t="shared" si="67"/>
        <v>635</v>
      </c>
      <c r="B649" s="114" t="str">
        <f>IF(基本情報入力シート!B684="","",基本情報入力シート!B684)</f>
        <v/>
      </c>
      <c r="C649" s="115" t="str">
        <f>IF(基本情報入力シート!L684="","",基本情報入力シート!L684)</f>
        <v/>
      </c>
      <c r="D649" s="115" t="str">
        <f>IF(基本情報入力シート!Q684="","",基本情報入力シート!Q684)</f>
        <v/>
      </c>
      <c r="E649" s="115" t="str">
        <f>IF(基本情報入力シート!V684="","",基本情報入力シート!V684)</f>
        <v/>
      </c>
      <c r="F649" s="115" t="str">
        <f>IF(基本情報入力シート!W684="","",基本情報入力シート!W684)</f>
        <v/>
      </c>
      <c r="G649" s="115" t="str">
        <f>IF(基本情報入力シート!Z684="","",基本情報入力シート!Z684)</f>
        <v/>
      </c>
      <c r="H649" s="211" t="str">
        <f>IF(基本情報入力シート!AD684="","",基本情報入力シート!AD684)</f>
        <v/>
      </c>
      <c r="I649" s="330" t="str">
        <f>IF(基本情報入力シート!AE684="","",基本情報入力シート!AE684)</f>
        <v/>
      </c>
      <c r="J649" s="427"/>
      <c r="K649" s="426"/>
      <c r="L649" s="426"/>
      <c r="M649" s="331" t="str">
        <f>IF(G649="", "", VLOOKUP(AF649,【参考】数式用!$AZ$3:$BA$6, 2, FALSE))</f>
        <v/>
      </c>
      <c r="N649" s="332" t="str">
        <f>IF(G649="","",VLOOKUP(G649,【参考】数式用!$A$4:$L$54,MATCH('別紙様式2-3（個表） '!M649,【参考】数式用!$J$3:$L$3,0)+9,FALSE))</f>
        <v/>
      </c>
      <c r="O649" s="430" t="s">
        <v>197</v>
      </c>
      <c r="P649" s="333" t="str">
        <f t="shared" si="66"/>
        <v>未入力あり</v>
      </c>
      <c r="Q649" s="253" t="str">
        <f>IFERROR(IF(P649="未入力あり","",ROUNDDOWN(ROUNDDOWN($H649*$I649,0)*VLOOKUP($G649,【参考】数式用!$A$4:$E$54,3, FALSE),0)),"")</f>
        <v/>
      </c>
      <c r="R649" s="253" t="str">
        <f>IF(AD649="×", 0,IF(P649="未入力あり","",ROUNDDOWN(ROUNDDOWN($H649*$I649,0)*VLOOKUP($G649,【参考】数式用!$A$4:$E$54,4,FALSE),0)))</f>
        <v/>
      </c>
      <c r="S649" s="334" t="str">
        <f>IF(AE649="×", 0,IF(P649="未入力あり","",ROUNDDOWN(ROUNDDOWN($H649*$I649,0)*VLOOKUP($G649,【参考】数式用!$A$4:$E$54,5, FALSE),0)))</f>
        <v/>
      </c>
      <c r="Z649" s="336" t="e">
        <f>IF(#REF!="○", F649, "")</f>
        <v>#REF!</v>
      </c>
      <c r="AA649" s="46" t="e">
        <f>VLOOKUP('別紙様式2-3（個表） '!$G649,【参考】数式用!$P$4:$Q$54,2, FALSE)</f>
        <v>#N/A</v>
      </c>
      <c r="AB649" s="46" t="e">
        <f>VLOOKUP('別紙様式2-3（個表） '!$G649,【参考】数式用!$P$4:$W$54,8, FALSE)</f>
        <v>#N/A</v>
      </c>
      <c r="AC649" s="46" t="e">
        <f>VLOOKUP('別紙様式2-3（個表） '!$G649,【参考】数式用!$P$4:$AD$54,15, FALSE)</f>
        <v>#N/A</v>
      </c>
      <c r="AD649" s="46" t="str">
        <f t="shared" si="68"/>
        <v/>
      </c>
      <c r="AE649" s="46" t="str">
        <f t="shared" si="69"/>
        <v/>
      </c>
      <c r="AF649" s="46" t="str">
        <f t="shared" si="70"/>
        <v/>
      </c>
      <c r="AG649" s="46" t="str">
        <f>IF(G649="", "", VLOOKUP(G649,【参考】数式用!$A$4:$M$54,13,FALSE))</f>
        <v/>
      </c>
      <c r="AH649" s="46" t="str">
        <f t="shared" si="71"/>
        <v>―</v>
      </c>
    </row>
    <row r="650" spans="1:34" ht="45" customHeight="1">
      <c r="A650" s="113">
        <f t="shared" si="67"/>
        <v>636</v>
      </c>
      <c r="B650" s="114" t="str">
        <f>IF(基本情報入力シート!B685="","",基本情報入力シート!B685)</f>
        <v/>
      </c>
      <c r="C650" s="115" t="str">
        <f>IF(基本情報入力シート!L685="","",基本情報入力シート!L685)</f>
        <v/>
      </c>
      <c r="D650" s="115" t="str">
        <f>IF(基本情報入力シート!Q685="","",基本情報入力シート!Q685)</f>
        <v/>
      </c>
      <c r="E650" s="115" t="str">
        <f>IF(基本情報入力シート!V685="","",基本情報入力シート!V685)</f>
        <v/>
      </c>
      <c r="F650" s="115" t="str">
        <f>IF(基本情報入力シート!W685="","",基本情報入力シート!W685)</f>
        <v/>
      </c>
      <c r="G650" s="115" t="str">
        <f>IF(基本情報入力シート!Z685="","",基本情報入力シート!Z685)</f>
        <v/>
      </c>
      <c r="H650" s="211" t="str">
        <f>IF(基本情報入力シート!AD685="","",基本情報入力シート!AD685)</f>
        <v/>
      </c>
      <c r="I650" s="330" t="str">
        <f>IF(基本情報入力シート!AE685="","",基本情報入力シート!AE685)</f>
        <v/>
      </c>
      <c r="J650" s="427"/>
      <c r="K650" s="428"/>
      <c r="L650" s="426"/>
      <c r="M650" s="331" t="str">
        <f>IF(G650="", "", VLOOKUP(AF650,【参考】数式用!$AZ$3:$BA$6, 2, FALSE))</f>
        <v/>
      </c>
      <c r="N650" s="332" t="str">
        <f>IF(G650="","",VLOOKUP(G650,【参考】数式用!$A$4:$L$54,MATCH('別紙様式2-3（個表） '!M650,【参考】数式用!$J$3:$L$3,0)+9,FALSE))</f>
        <v/>
      </c>
      <c r="O650" s="430" t="s">
        <v>197</v>
      </c>
      <c r="P650" s="333" t="str">
        <f t="shared" si="66"/>
        <v>未入力あり</v>
      </c>
      <c r="Q650" s="253" t="str">
        <f>IFERROR(IF(P650="未入力あり","",ROUNDDOWN(ROUNDDOWN($H650*$I650,0)*VLOOKUP($G650,【参考】数式用!$A$4:$E$54,3, FALSE),0)),"")</f>
        <v/>
      </c>
      <c r="R650" s="253" t="str">
        <f>IF(AD650="×", 0,IF(P650="未入力あり","",ROUNDDOWN(ROUNDDOWN($H650*$I650,0)*VLOOKUP($G650,【参考】数式用!$A$4:$E$54,4,FALSE),0)))</f>
        <v/>
      </c>
      <c r="S650" s="334" t="str">
        <f>IF(AE650="×", 0,IF(P650="未入力あり","",ROUNDDOWN(ROUNDDOWN($H650*$I650,0)*VLOOKUP($G650,【参考】数式用!$A$4:$E$54,5, FALSE),0)))</f>
        <v/>
      </c>
      <c r="Z650" s="336" t="e">
        <f>IF(#REF!="○", F650, "")</f>
        <v>#REF!</v>
      </c>
      <c r="AA650" s="46" t="e">
        <f>VLOOKUP('別紙様式2-3（個表） '!$G650,【参考】数式用!$P$4:$Q$54,2, FALSE)</f>
        <v>#N/A</v>
      </c>
      <c r="AB650" s="46" t="e">
        <f>VLOOKUP('別紙様式2-3（個表） '!$G650,【参考】数式用!$P$4:$W$54,8, FALSE)</f>
        <v>#N/A</v>
      </c>
      <c r="AC650" s="46" t="e">
        <f>VLOOKUP('別紙様式2-3（個表） '!$G650,【参考】数式用!$P$4:$AD$54,15, FALSE)</f>
        <v>#N/A</v>
      </c>
      <c r="AD650" s="46" t="str">
        <f t="shared" si="68"/>
        <v/>
      </c>
      <c r="AE650" s="46" t="str">
        <f t="shared" si="69"/>
        <v/>
      </c>
      <c r="AF650" s="46" t="str">
        <f t="shared" si="70"/>
        <v/>
      </c>
      <c r="AG650" s="46" t="str">
        <f>IF(G650="", "", VLOOKUP(G650,【参考】数式用!$A$4:$M$54,13,FALSE))</f>
        <v/>
      </c>
      <c r="AH650" s="46" t="str">
        <f t="shared" si="71"/>
        <v>―</v>
      </c>
    </row>
    <row r="651" spans="1:34" ht="45" customHeight="1">
      <c r="A651" s="113">
        <f t="shared" si="67"/>
        <v>637</v>
      </c>
      <c r="B651" s="114" t="str">
        <f>IF(基本情報入力シート!B686="","",基本情報入力シート!B686)</f>
        <v/>
      </c>
      <c r="C651" s="115" t="str">
        <f>IF(基本情報入力シート!L686="","",基本情報入力シート!L686)</f>
        <v/>
      </c>
      <c r="D651" s="115" t="str">
        <f>IF(基本情報入力シート!Q686="","",基本情報入力シート!Q686)</f>
        <v/>
      </c>
      <c r="E651" s="115" t="str">
        <f>IF(基本情報入力シート!V686="","",基本情報入力シート!V686)</f>
        <v/>
      </c>
      <c r="F651" s="115" t="str">
        <f>IF(基本情報入力シート!W686="","",基本情報入力シート!W686)</f>
        <v/>
      </c>
      <c r="G651" s="115" t="str">
        <f>IF(基本情報入力シート!Z686="","",基本情報入力シート!Z686)</f>
        <v/>
      </c>
      <c r="H651" s="211" t="str">
        <f>IF(基本情報入力シート!AD686="","",基本情報入力シート!AD686)</f>
        <v/>
      </c>
      <c r="I651" s="330" t="str">
        <f>IF(基本情報入力シート!AE686="","",基本情報入力シート!AE686)</f>
        <v/>
      </c>
      <c r="J651" s="427"/>
      <c r="K651" s="428"/>
      <c r="L651" s="426"/>
      <c r="M651" s="331" t="str">
        <f>IF(G651="", "", VLOOKUP(AF651,【参考】数式用!$AZ$3:$BA$6, 2, FALSE))</f>
        <v/>
      </c>
      <c r="N651" s="332" t="str">
        <f>IF(G651="","",VLOOKUP(G651,【参考】数式用!$A$4:$L$54,MATCH('別紙様式2-3（個表） '!M651,【参考】数式用!$J$3:$L$3,0)+9,FALSE))</f>
        <v/>
      </c>
      <c r="O651" s="429" t="s">
        <v>197</v>
      </c>
      <c r="P651" s="333" t="str">
        <f t="shared" si="66"/>
        <v>未入力あり</v>
      </c>
      <c r="Q651" s="253" t="str">
        <f>IFERROR(IF(P651="未入力あり","",ROUNDDOWN(ROUNDDOWN($H651*$I651,0)*VLOOKUP($G651,【参考】数式用!$A$4:$E$54,3, FALSE),0)),"")</f>
        <v/>
      </c>
      <c r="R651" s="253" t="str">
        <f>IF(AD651="×", 0,IF(P651="未入力あり","",ROUNDDOWN(ROUNDDOWN($H651*$I651,0)*VLOOKUP($G651,【参考】数式用!$A$4:$E$54,4,FALSE),0)))</f>
        <v/>
      </c>
      <c r="S651" s="334" t="str">
        <f>IF(AE651="×", 0,IF(P651="未入力あり","",ROUNDDOWN(ROUNDDOWN($H651*$I651,0)*VLOOKUP($G651,【参考】数式用!$A$4:$E$54,5, FALSE),0)))</f>
        <v/>
      </c>
      <c r="Z651" s="336" t="e">
        <f>IF(#REF!="○", F651, "")</f>
        <v>#REF!</v>
      </c>
      <c r="AA651" s="46" t="e">
        <f>VLOOKUP('別紙様式2-3（個表） '!$G651,【参考】数式用!$P$4:$Q$54,2, FALSE)</f>
        <v>#N/A</v>
      </c>
      <c r="AB651" s="46" t="e">
        <f>VLOOKUP('別紙様式2-3（個表） '!$G651,【参考】数式用!$P$4:$W$54,8, FALSE)</f>
        <v>#N/A</v>
      </c>
      <c r="AC651" s="46" t="e">
        <f>VLOOKUP('別紙様式2-3（個表） '!$G651,【参考】数式用!$P$4:$AD$54,15, FALSE)</f>
        <v>#N/A</v>
      </c>
      <c r="AD651" s="46" t="str">
        <f t="shared" si="68"/>
        <v/>
      </c>
      <c r="AE651" s="46" t="str">
        <f t="shared" si="69"/>
        <v/>
      </c>
      <c r="AF651" s="46" t="str">
        <f t="shared" si="70"/>
        <v/>
      </c>
      <c r="AG651" s="46" t="str">
        <f>IF(G651="", "", VLOOKUP(G651,【参考】数式用!$A$4:$M$54,13,FALSE))</f>
        <v/>
      </c>
      <c r="AH651" s="46" t="str">
        <f t="shared" si="71"/>
        <v>―</v>
      </c>
    </row>
    <row r="652" spans="1:34" ht="45" customHeight="1">
      <c r="A652" s="113">
        <f t="shared" si="67"/>
        <v>638</v>
      </c>
      <c r="B652" s="114" t="str">
        <f>IF(基本情報入力シート!B687="","",基本情報入力シート!B687)</f>
        <v/>
      </c>
      <c r="C652" s="115" t="str">
        <f>IF(基本情報入力シート!L687="","",基本情報入力シート!L687)</f>
        <v/>
      </c>
      <c r="D652" s="115" t="str">
        <f>IF(基本情報入力シート!Q687="","",基本情報入力シート!Q687)</f>
        <v/>
      </c>
      <c r="E652" s="115" t="str">
        <f>IF(基本情報入力シート!V687="","",基本情報入力シート!V687)</f>
        <v/>
      </c>
      <c r="F652" s="115" t="str">
        <f>IF(基本情報入力シート!W687="","",基本情報入力シート!W687)</f>
        <v/>
      </c>
      <c r="G652" s="115" t="str">
        <f>IF(基本情報入力シート!Z687="","",基本情報入力シート!Z687)</f>
        <v/>
      </c>
      <c r="H652" s="211" t="str">
        <f>IF(基本情報入力シート!AD687="","",基本情報入力シート!AD687)</f>
        <v/>
      </c>
      <c r="I652" s="330" t="str">
        <f>IF(基本情報入力シート!AE687="","",基本情報入力シート!AE687)</f>
        <v/>
      </c>
      <c r="J652" s="427"/>
      <c r="K652" s="428"/>
      <c r="L652" s="426"/>
      <c r="M652" s="331" t="str">
        <f>IF(G652="", "", VLOOKUP(AF652,【参考】数式用!$AZ$3:$BA$6, 2, FALSE))</f>
        <v/>
      </c>
      <c r="N652" s="332" t="str">
        <f>IF(G652="","",VLOOKUP(G652,【参考】数式用!$A$4:$L$54,MATCH('別紙様式2-3（個表） '!M652,【参考】数式用!$J$3:$L$3,0)+9,FALSE))</f>
        <v/>
      </c>
      <c r="O652" s="430" t="s">
        <v>197</v>
      </c>
      <c r="P652" s="333" t="str">
        <f t="shared" si="66"/>
        <v>未入力あり</v>
      </c>
      <c r="Q652" s="253" t="str">
        <f>IFERROR(IF(P652="未入力あり","",ROUNDDOWN(ROUNDDOWN($H652*$I652,0)*VLOOKUP($G652,【参考】数式用!$A$4:$E$54,3, FALSE),0)),"")</f>
        <v/>
      </c>
      <c r="R652" s="253" t="str">
        <f>IF(AD652="×", 0,IF(P652="未入力あり","",ROUNDDOWN(ROUNDDOWN($H652*$I652,0)*VLOOKUP($G652,【参考】数式用!$A$4:$E$54,4,FALSE),0)))</f>
        <v/>
      </c>
      <c r="S652" s="334" t="str">
        <f>IF(AE652="×", 0,IF(P652="未入力あり","",ROUNDDOWN(ROUNDDOWN($H652*$I652,0)*VLOOKUP($G652,【参考】数式用!$A$4:$E$54,5, FALSE),0)))</f>
        <v/>
      </c>
      <c r="Z652" s="336" t="e">
        <f>IF(#REF!="○", F652, "")</f>
        <v>#REF!</v>
      </c>
      <c r="AA652" s="46" t="e">
        <f>VLOOKUP('別紙様式2-3（個表） '!$G652,【参考】数式用!$P$4:$Q$54,2, FALSE)</f>
        <v>#N/A</v>
      </c>
      <c r="AB652" s="46" t="e">
        <f>VLOOKUP('別紙様式2-3（個表） '!$G652,【参考】数式用!$P$4:$W$54,8, FALSE)</f>
        <v>#N/A</v>
      </c>
      <c r="AC652" s="46" t="e">
        <f>VLOOKUP('別紙様式2-3（個表） '!$G652,【参考】数式用!$P$4:$AD$54,15, FALSE)</f>
        <v>#N/A</v>
      </c>
      <c r="AD652" s="46" t="str">
        <f t="shared" si="68"/>
        <v/>
      </c>
      <c r="AE652" s="46" t="str">
        <f t="shared" si="69"/>
        <v/>
      </c>
      <c r="AF652" s="46" t="str">
        <f t="shared" si="70"/>
        <v/>
      </c>
      <c r="AG652" s="46" t="str">
        <f>IF(G652="", "", VLOOKUP(G652,【参考】数式用!$A$4:$M$54,13,FALSE))</f>
        <v/>
      </c>
      <c r="AH652" s="46" t="str">
        <f t="shared" si="71"/>
        <v>―</v>
      </c>
    </row>
    <row r="653" spans="1:34" ht="45" customHeight="1">
      <c r="A653" s="113">
        <f t="shared" si="67"/>
        <v>639</v>
      </c>
      <c r="B653" s="114" t="str">
        <f>IF(基本情報入力シート!B688="","",基本情報入力シート!B688)</f>
        <v/>
      </c>
      <c r="C653" s="115" t="str">
        <f>IF(基本情報入力シート!L688="","",基本情報入力シート!L688)</f>
        <v/>
      </c>
      <c r="D653" s="115" t="str">
        <f>IF(基本情報入力シート!Q688="","",基本情報入力シート!Q688)</f>
        <v/>
      </c>
      <c r="E653" s="115" t="str">
        <f>IF(基本情報入力シート!V688="","",基本情報入力シート!V688)</f>
        <v/>
      </c>
      <c r="F653" s="115" t="str">
        <f>IF(基本情報入力シート!W688="","",基本情報入力シート!W688)</f>
        <v/>
      </c>
      <c r="G653" s="115" t="str">
        <f>IF(基本情報入力シート!Z688="","",基本情報入力シート!Z688)</f>
        <v/>
      </c>
      <c r="H653" s="211" t="str">
        <f>IF(基本情報入力シート!AD688="","",基本情報入力シート!AD688)</f>
        <v/>
      </c>
      <c r="I653" s="330" t="str">
        <f>IF(基本情報入力シート!AE688="","",基本情報入力シート!AE688)</f>
        <v/>
      </c>
      <c r="J653" s="427"/>
      <c r="K653" s="428"/>
      <c r="L653" s="428"/>
      <c r="M653" s="331" t="str">
        <f>IF(G653="", "", VLOOKUP(AF653,【参考】数式用!$AZ$3:$BA$6, 2, FALSE))</f>
        <v/>
      </c>
      <c r="N653" s="332" t="str">
        <f>IF(G653="","",VLOOKUP(G653,【参考】数式用!$A$4:$L$54,MATCH('別紙様式2-3（個表） '!M653,【参考】数式用!$J$3:$L$3,0)+9,FALSE))</f>
        <v/>
      </c>
      <c r="O653" s="430" t="s">
        <v>197</v>
      </c>
      <c r="P653" s="333" t="str">
        <f t="shared" si="66"/>
        <v>未入力あり</v>
      </c>
      <c r="Q653" s="253" t="str">
        <f>IFERROR(IF(P653="未入力あり","",ROUNDDOWN(ROUNDDOWN($H653*$I653,0)*VLOOKUP($G653,【参考】数式用!$A$4:$E$54,3, FALSE),0)),"")</f>
        <v/>
      </c>
      <c r="R653" s="253" t="str">
        <f>IF(AD653="×", 0,IF(P653="未入力あり","",ROUNDDOWN(ROUNDDOWN($H653*$I653,0)*VLOOKUP($G653,【参考】数式用!$A$4:$E$54,4,FALSE),0)))</f>
        <v/>
      </c>
      <c r="S653" s="334" t="str">
        <f>IF(AE653="×", 0,IF(P653="未入力あり","",ROUNDDOWN(ROUNDDOWN($H653*$I653,0)*VLOOKUP($G653,【参考】数式用!$A$4:$E$54,5, FALSE),0)))</f>
        <v/>
      </c>
      <c r="Z653" s="336" t="e">
        <f>IF(#REF!="○", F653, "")</f>
        <v>#REF!</v>
      </c>
      <c r="AA653" s="46" t="e">
        <f>VLOOKUP('別紙様式2-3（個表） '!$G653,【参考】数式用!$P$4:$Q$54,2, FALSE)</f>
        <v>#N/A</v>
      </c>
      <c r="AB653" s="46" t="e">
        <f>VLOOKUP('別紙様式2-3（個表） '!$G653,【参考】数式用!$P$4:$W$54,8, FALSE)</f>
        <v>#N/A</v>
      </c>
      <c r="AC653" s="46" t="e">
        <f>VLOOKUP('別紙様式2-3（個表） '!$G653,【参考】数式用!$P$4:$AD$54,15, FALSE)</f>
        <v>#N/A</v>
      </c>
      <c r="AD653" s="46" t="str">
        <f t="shared" si="68"/>
        <v/>
      </c>
      <c r="AE653" s="46" t="str">
        <f t="shared" si="69"/>
        <v/>
      </c>
      <c r="AF653" s="46" t="str">
        <f t="shared" si="70"/>
        <v/>
      </c>
      <c r="AG653" s="46" t="str">
        <f>IF(G653="", "", VLOOKUP(G653,【参考】数式用!$A$4:$M$54,13,FALSE))</f>
        <v/>
      </c>
      <c r="AH653" s="46" t="str">
        <f t="shared" si="71"/>
        <v>―</v>
      </c>
    </row>
    <row r="654" spans="1:34" ht="45" customHeight="1">
      <c r="A654" s="113">
        <f t="shared" si="67"/>
        <v>640</v>
      </c>
      <c r="B654" s="114" t="str">
        <f>IF(基本情報入力シート!B689="","",基本情報入力シート!B689)</f>
        <v/>
      </c>
      <c r="C654" s="115" t="str">
        <f>IF(基本情報入力シート!L689="","",基本情報入力シート!L689)</f>
        <v/>
      </c>
      <c r="D654" s="115" t="str">
        <f>IF(基本情報入力シート!Q689="","",基本情報入力シート!Q689)</f>
        <v/>
      </c>
      <c r="E654" s="115" t="str">
        <f>IF(基本情報入力シート!V689="","",基本情報入力シート!V689)</f>
        <v/>
      </c>
      <c r="F654" s="115" t="str">
        <f>IF(基本情報入力シート!W689="","",基本情報入力シート!W689)</f>
        <v/>
      </c>
      <c r="G654" s="115" t="str">
        <f>IF(基本情報入力シート!Z689="","",基本情報入力シート!Z689)</f>
        <v/>
      </c>
      <c r="H654" s="211" t="str">
        <f>IF(基本情報入力シート!AD689="","",基本情報入力シート!AD689)</f>
        <v/>
      </c>
      <c r="I654" s="330" t="str">
        <f>IF(基本情報入力シート!AE689="","",基本情報入力シート!AE689)</f>
        <v/>
      </c>
      <c r="J654" s="427"/>
      <c r="K654" s="428"/>
      <c r="L654" s="428"/>
      <c r="M654" s="331" t="str">
        <f>IF(G654="", "", VLOOKUP(AF654,【参考】数式用!$AZ$3:$BA$6, 2, FALSE))</f>
        <v/>
      </c>
      <c r="N654" s="332" t="str">
        <f>IF(G654="","",VLOOKUP(G654,【参考】数式用!$A$4:$L$54,MATCH('別紙様式2-3（個表） '!M654,【参考】数式用!$J$3:$L$3,0)+9,FALSE))</f>
        <v/>
      </c>
      <c r="O654" s="429" t="s">
        <v>197</v>
      </c>
      <c r="P654" s="333" t="str">
        <f t="shared" si="66"/>
        <v>未入力あり</v>
      </c>
      <c r="Q654" s="253" t="str">
        <f>IFERROR(IF(P654="未入力あり","",ROUNDDOWN(ROUNDDOWN($H654*$I654,0)*VLOOKUP($G654,【参考】数式用!$A$4:$E$54,3, FALSE),0)),"")</f>
        <v/>
      </c>
      <c r="R654" s="253" t="str">
        <f>IF(AD654="×", 0,IF(P654="未入力あり","",ROUNDDOWN(ROUNDDOWN($H654*$I654,0)*VLOOKUP($G654,【参考】数式用!$A$4:$E$54,4,FALSE),0)))</f>
        <v/>
      </c>
      <c r="S654" s="334" t="str">
        <f>IF(AE654="×", 0,IF(P654="未入力あり","",ROUNDDOWN(ROUNDDOWN($H654*$I654,0)*VLOOKUP($G654,【参考】数式用!$A$4:$E$54,5, FALSE),0)))</f>
        <v/>
      </c>
      <c r="Z654" s="336" t="e">
        <f>IF(#REF!="○", F654, "")</f>
        <v>#REF!</v>
      </c>
      <c r="AA654" s="46" t="e">
        <f>VLOOKUP('別紙様式2-3（個表） '!$G654,【参考】数式用!$P$4:$Q$54,2, FALSE)</f>
        <v>#N/A</v>
      </c>
      <c r="AB654" s="46" t="e">
        <f>VLOOKUP('別紙様式2-3（個表） '!$G654,【参考】数式用!$P$4:$W$54,8, FALSE)</f>
        <v>#N/A</v>
      </c>
      <c r="AC654" s="46" t="e">
        <f>VLOOKUP('別紙様式2-3（個表） '!$G654,【参考】数式用!$P$4:$AD$54,15, FALSE)</f>
        <v>#N/A</v>
      </c>
      <c r="AD654" s="46" t="str">
        <f t="shared" si="68"/>
        <v/>
      </c>
      <c r="AE654" s="46" t="str">
        <f t="shared" si="69"/>
        <v/>
      </c>
      <c r="AF654" s="46" t="str">
        <f t="shared" si="70"/>
        <v/>
      </c>
      <c r="AG654" s="46" t="str">
        <f>IF(G654="", "", VLOOKUP(G654,【参考】数式用!$A$4:$M$54,13,FALSE))</f>
        <v/>
      </c>
      <c r="AH654" s="46" t="str">
        <f t="shared" si="71"/>
        <v>―</v>
      </c>
    </row>
    <row r="655" spans="1:34" ht="45" customHeight="1">
      <c r="A655" s="113">
        <f t="shared" si="67"/>
        <v>641</v>
      </c>
      <c r="B655" s="114" t="str">
        <f>IF(基本情報入力シート!B690="","",基本情報入力シート!B690)</f>
        <v/>
      </c>
      <c r="C655" s="115" t="str">
        <f>IF(基本情報入力シート!L690="","",基本情報入力シート!L690)</f>
        <v/>
      </c>
      <c r="D655" s="115" t="str">
        <f>IF(基本情報入力シート!Q690="","",基本情報入力シート!Q690)</f>
        <v/>
      </c>
      <c r="E655" s="115" t="str">
        <f>IF(基本情報入力シート!V690="","",基本情報入力シート!V690)</f>
        <v/>
      </c>
      <c r="F655" s="115" t="str">
        <f>IF(基本情報入力シート!W690="","",基本情報入力シート!W690)</f>
        <v/>
      </c>
      <c r="G655" s="115" t="str">
        <f>IF(基本情報入力シート!Z690="","",基本情報入力シート!Z690)</f>
        <v/>
      </c>
      <c r="H655" s="211" t="str">
        <f>IF(基本情報入力シート!AD690="","",基本情報入力シート!AD690)</f>
        <v/>
      </c>
      <c r="I655" s="330" t="str">
        <f>IF(基本情報入力シート!AE690="","",基本情報入力シート!AE690)</f>
        <v/>
      </c>
      <c r="J655" s="427"/>
      <c r="K655" s="428"/>
      <c r="L655" s="428"/>
      <c r="M655" s="331" t="str">
        <f>IF(G655="", "", VLOOKUP(AF655,【参考】数式用!$AZ$3:$BA$6, 2, FALSE))</f>
        <v/>
      </c>
      <c r="N655" s="332" t="str">
        <f>IF(G655="","",VLOOKUP(G655,【参考】数式用!$A$4:$L$54,MATCH('別紙様式2-3（個表） '!M655,【参考】数式用!$J$3:$L$3,0)+9,FALSE))</f>
        <v/>
      </c>
      <c r="O655" s="430" t="s">
        <v>197</v>
      </c>
      <c r="P655" s="333" t="str">
        <f t="shared" si="66"/>
        <v>未入力あり</v>
      </c>
      <c r="Q655" s="253" t="str">
        <f>IFERROR(IF(P655="未入力あり","",ROUNDDOWN(ROUNDDOWN($H655*$I655,0)*VLOOKUP($G655,【参考】数式用!$A$4:$E$54,3, FALSE),0)),"")</f>
        <v/>
      </c>
      <c r="R655" s="253" t="str">
        <f>IF(AD655="×", 0,IF(P655="未入力あり","",ROUNDDOWN(ROUNDDOWN($H655*$I655,0)*VLOOKUP($G655,【参考】数式用!$A$4:$E$54,4,FALSE),0)))</f>
        <v/>
      </c>
      <c r="S655" s="334" t="str">
        <f>IF(AE655="×", 0,IF(P655="未入力あり","",ROUNDDOWN(ROUNDDOWN($H655*$I655,0)*VLOOKUP($G655,【参考】数式用!$A$4:$E$54,5, FALSE),0)))</f>
        <v/>
      </c>
      <c r="Z655" s="336" t="e">
        <f>IF(#REF!="○", F655, "")</f>
        <v>#REF!</v>
      </c>
      <c r="AA655" s="46" t="e">
        <f>VLOOKUP('別紙様式2-3（個表） '!$G655,【参考】数式用!$P$4:$Q$54,2, FALSE)</f>
        <v>#N/A</v>
      </c>
      <c r="AB655" s="46" t="e">
        <f>VLOOKUP('別紙様式2-3（個表） '!$G655,【参考】数式用!$P$4:$W$54,8, FALSE)</f>
        <v>#N/A</v>
      </c>
      <c r="AC655" s="46" t="e">
        <f>VLOOKUP('別紙様式2-3（個表） '!$G655,【参考】数式用!$P$4:$AD$54,15, FALSE)</f>
        <v>#N/A</v>
      </c>
      <c r="AD655" s="46" t="str">
        <f t="shared" si="68"/>
        <v/>
      </c>
      <c r="AE655" s="46" t="str">
        <f t="shared" si="69"/>
        <v/>
      </c>
      <c r="AF655" s="46" t="str">
        <f t="shared" si="70"/>
        <v/>
      </c>
      <c r="AG655" s="46" t="str">
        <f>IF(G655="", "", VLOOKUP(G655,【参考】数式用!$A$4:$M$54,13,FALSE))</f>
        <v/>
      </c>
      <c r="AH655" s="46" t="str">
        <f t="shared" si="71"/>
        <v>―</v>
      </c>
    </row>
    <row r="656" spans="1:34" ht="45" customHeight="1">
      <c r="A656" s="113">
        <f t="shared" si="67"/>
        <v>642</v>
      </c>
      <c r="B656" s="114" t="str">
        <f>IF(基本情報入力シート!B691="","",基本情報入力シート!B691)</f>
        <v/>
      </c>
      <c r="C656" s="115" t="str">
        <f>IF(基本情報入力シート!L691="","",基本情報入力シート!L691)</f>
        <v/>
      </c>
      <c r="D656" s="115" t="str">
        <f>IF(基本情報入力シート!Q691="","",基本情報入力シート!Q691)</f>
        <v/>
      </c>
      <c r="E656" s="115" t="str">
        <f>IF(基本情報入力シート!V691="","",基本情報入力シート!V691)</f>
        <v/>
      </c>
      <c r="F656" s="115" t="str">
        <f>IF(基本情報入力シート!W691="","",基本情報入力シート!W691)</f>
        <v/>
      </c>
      <c r="G656" s="115" t="str">
        <f>IF(基本情報入力シート!Z691="","",基本情報入力シート!Z691)</f>
        <v/>
      </c>
      <c r="H656" s="211" t="str">
        <f>IF(基本情報入力シート!AD691="","",基本情報入力シート!AD691)</f>
        <v/>
      </c>
      <c r="I656" s="330" t="str">
        <f>IF(基本情報入力シート!AE691="","",基本情報入力シート!AE691)</f>
        <v/>
      </c>
      <c r="J656" s="427"/>
      <c r="K656" s="428"/>
      <c r="L656" s="428"/>
      <c r="M656" s="331" t="str">
        <f>IF(G656="", "", VLOOKUP(AF656,【参考】数式用!$AZ$3:$BA$6, 2, FALSE))</f>
        <v/>
      </c>
      <c r="N656" s="332" t="str">
        <f>IF(G656="","",VLOOKUP(G656,【参考】数式用!$A$4:$L$54,MATCH('別紙様式2-3（個表） '!M656,【参考】数式用!$J$3:$L$3,0)+9,FALSE))</f>
        <v/>
      </c>
      <c r="O656" s="430" t="s">
        <v>197</v>
      </c>
      <c r="P656" s="333" t="str">
        <f t="shared" ref="P656:P719" si="72">IFERROR(ROUNDDOWN(ROUNDDOWN($H656*$I656,0)*$N656,0),"未入力あり")</f>
        <v>未入力あり</v>
      </c>
      <c r="Q656" s="253" t="str">
        <f>IFERROR(IF(P656="未入力あり","",ROUNDDOWN(ROUNDDOWN($H656*$I656,0)*VLOOKUP($G656,【参考】数式用!$A$4:$E$54,3, FALSE),0)),"")</f>
        <v/>
      </c>
      <c r="R656" s="253" t="str">
        <f>IF(AD656="×", 0,IF(P656="未入力あり","",ROUNDDOWN(ROUNDDOWN($H656*$I656,0)*VLOOKUP($G656,【参考】数式用!$A$4:$E$54,4,FALSE),0)))</f>
        <v/>
      </c>
      <c r="S656" s="334" t="str">
        <f>IF(AE656="×", 0,IF(P656="未入力あり","",ROUNDDOWN(ROUNDDOWN($H656*$I656,0)*VLOOKUP($G656,【参考】数式用!$A$4:$E$54,5, FALSE),0)))</f>
        <v/>
      </c>
      <c r="Z656" s="336" t="e">
        <f>IF(#REF!="○", F656, "")</f>
        <v>#REF!</v>
      </c>
      <c r="AA656" s="46" t="e">
        <f>VLOOKUP('別紙様式2-3（個表） '!$G656,【参考】数式用!$P$4:$Q$54,2, FALSE)</f>
        <v>#N/A</v>
      </c>
      <c r="AB656" s="46" t="e">
        <f>VLOOKUP('別紙様式2-3（個表） '!$G656,【参考】数式用!$P$4:$W$54,8, FALSE)</f>
        <v>#N/A</v>
      </c>
      <c r="AC656" s="46" t="e">
        <f>VLOOKUP('別紙様式2-3（個表） '!$G656,【参考】数式用!$P$4:$AD$54,15, FALSE)</f>
        <v>#N/A</v>
      </c>
      <c r="AD656" s="46" t="str">
        <f t="shared" si="68"/>
        <v/>
      </c>
      <c r="AE656" s="46" t="str">
        <f t="shared" si="69"/>
        <v/>
      </c>
      <c r="AF656" s="46" t="str">
        <f t="shared" si="70"/>
        <v/>
      </c>
      <c r="AG656" s="46" t="str">
        <f>IF(G656="", "", VLOOKUP(G656,【参考】数式用!$A$4:$M$54,13,FALSE))</f>
        <v/>
      </c>
      <c r="AH656" s="46" t="str">
        <f t="shared" si="71"/>
        <v>―</v>
      </c>
    </row>
    <row r="657" spans="1:34" ht="45" customHeight="1">
      <c r="A657" s="113">
        <f t="shared" si="67"/>
        <v>643</v>
      </c>
      <c r="B657" s="114" t="str">
        <f>IF(基本情報入力シート!B692="","",基本情報入力シート!B692)</f>
        <v/>
      </c>
      <c r="C657" s="115" t="str">
        <f>IF(基本情報入力シート!L692="","",基本情報入力シート!L692)</f>
        <v/>
      </c>
      <c r="D657" s="115" t="str">
        <f>IF(基本情報入力シート!Q692="","",基本情報入力シート!Q692)</f>
        <v/>
      </c>
      <c r="E657" s="115" t="str">
        <f>IF(基本情報入力シート!V692="","",基本情報入力シート!V692)</f>
        <v/>
      </c>
      <c r="F657" s="115" t="str">
        <f>IF(基本情報入力シート!W692="","",基本情報入力シート!W692)</f>
        <v/>
      </c>
      <c r="G657" s="115" t="str">
        <f>IF(基本情報入力シート!Z692="","",基本情報入力シート!Z692)</f>
        <v/>
      </c>
      <c r="H657" s="211" t="str">
        <f>IF(基本情報入力シート!AD692="","",基本情報入力シート!AD692)</f>
        <v/>
      </c>
      <c r="I657" s="330" t="str">
        <f>IF(基本情報入力シート!AE692="","",基本情報入力シート!AE692)</f>
        <v/>
      </c>
      <c r="J657" s="427"/>
      <c r="K657" s="428"/>
      <c r="L657" s="428"/>
      <c r="M657" s="331" t="str">
        <f>IF(G657="", "", VLOOKUP(AF657,【参考】数式用!$AZ$3:$BA$6, 2, FALSE))</f>
        <v/>
      </c>
      <c r="N657" s="332" t="str">
        <f>IF(G657="","",VLOOKUP(G657,【参考】数式用!$A$4:$L$54,MATCH('別紙様式2-3（個表） '!M657,【参考】数式用!$J$3:$L$3,0)+9,FALSE))</f>
        <v/>
      </c>
      <c r="O657" s="429" t="s">
        <v>197</v>
      </c>
      <c r="P657" s="333" t="str">
        <f t="shared" si="72"/>
        <v>未入力あり</v>
      </c>
      <c r="Q657" s="253" t="str">
        <f>IFERROR(IF(P657="未入力あり","",ROUNDDOWN(ROUNDDOWN($H657*$I657,0)*VLOOKUP($G657,【参考】数式用!$A$4:$E$54,3, FALSE),0)),"")</f>
        <v/>
      </c>
      <c r="R657" s="253" t="str">
        <f>IF(AD657="×", 0,IF(P657="未入力あり","",ROUNDDOWN(ROUNDDOWN($H657*$I657,0)*VLOOKUP($G657,【参考】数式用!$A$4:$E$54,4,FALSE),0)))</f>
        <v/>
      </c>
      <c r="S657" s="334" t="str">
        <f>IF(AE657="×", 0,IF(P657="未入力あり","",ROUNDDOWN(ROUNDDOWN($H657*$I657,0)*VLOOKUP($G657,【参考】数式用!$A$4:$E$54,5, FALSE),0)))</f>
        <v/>
      </c>
      <c r="Z657" s="336" t="e">
        <f>IF(#REF!="○", F657, "")</f>
        <v>#REF!</v>
      </c>
      <c r="AA657" s="46" t="e">
        <f>VLOOKUP('別紙様式2-3（個表） '!$G657,【参考】数式用!$P$4:$Q$54,2, FALSE)</f>
        <v>#N/A</v>
      </c>
      <c r="AB657" s="46" t="e">
        <f>VLOOKUP('別紙様式2-3（個表） '!$G657,【参考】数式用!$P$4:$W$54,8, FALSE)</f>
        <v>#N/A</v>
      </c>
      <c r="AC657" s="46" t="e">
        <f>VLOOKUP('別紙様式2-3（個表） '!$G657,【参考】数式用!$P$4:$AD$54,15, FALSE)</f>
        <v>#N/A</v>
      </c>
      <c r="AD657" s="46" t="str">
        <f t="shared" si="68"/>
        <v/>
      </c>
      <c r="AE657" s="46" t="str">
        <f t="shared" si="69"/>
        <v/>
      </c>
      <c r="AF657" s="46" t="str">
        <f t="shared" si="70"/>
        <v/>
      </c>
      <c r="AG657" s="46" t="str">
        <f>IF(G657="", "", VLOOKUP(G657,【参考】数式用!$A$4:$M$54,13,FALSE))</f>
        <v/>
      </c>
      <c r="AH657" s="46" t="str">
        <f t="shared" si="71"/>
        <v>―</v>
      </c>
    </row>
    <row r="658" spans="1:34" ht="45" customHeight="1">
      <c r="A658" s="113">
        <f t="shared" si="67"/>
        <v>644</v>
      </c>
      <c r="B658" s="114" t="str">
        <f>IF(基本情報入力シート!B693="","",基本情報入力シート!B693)</f>
        <v/>
      </c>
      <c r="C658" s="115" t="str">
        <f>IF(基本情報入力シート!L693="","",基本情報入力シート!L693)</f>
        <v/>
      </c>
      <c r="D658" s="115" t="str">
        <f>IF(基本情報入力シート!Q693="","",基本情報入力シート!Q693)</f>
        <v/>
      </c>
      <c r="E658" s="115" t="str">
        <f>IF(基本情報入力シート!V693="","",基本情報入力シート!V693)</f>
        <v/>
      </c>
      <c r="F658" s="115" t="str">
        <f>IF(基本情報入力シート!W693="","",基本情報入力シート!W693)</f>
        <v/>
      </c>
      <c r="G658" s="115" t="str">
        <f>IF(基本情報入力シート!Z693="","",基本情報入力シート!Z693)</f>
        <v/>
      </c>
      <c r="H658" s="211" t="str">
        <f>IF(基本情報入力シート!AD693="","",基本情報入力シート!AD693)</f>
        <v/>
      </c>
      <c r="I658" s="330" t="str">
        <f>IF(基本情報入力シート!AE693="","",基本情報入力シート!AE693)</f>
        <v/>
      </c>
      <c r="J658" s="427"/>
      <c r="K658" s="428"/>
      <c r="L658" s="428"/>
      <c r="M658" s="331" t="str">
        <f>IF(G658="", "", VLOOKUP(AF658,【参考】数式用!$AZ$3:$BA$6, 2, FALSE))</f>
        <v/>
      </c>
      <c r="N658" s="332" t="str">
        <f>IF(G658="","",VLOOKUP(G658,【参考】数式用!$A$4:$L$54,MATCH('別紙様式2-3（個表） '!M658,【参考】数式用!$J$3:$L$3,0)+9,FALSE))</f>
        <v/>
      </c>
      <c r="O658" s="430" t="s">
        <v>197</v>
      </c>
      <c r="P658" s="333" t="str">
        <f t="shared" si="72"/>
        <v>未入力あり</v>
      </c>
      <c r="Q658" s="253" t="str">
        <f>IFERROR(IF(P658="未入力あり","",ROUNDDOWN(ROUNDDOWN($H658*$I658,0)*VLOOKUP($G658,【参考】数式用!$A$4:$E$54,3, FALSE),0)),"")</f>
        <v/>
      </c>
      <c r="R658" s="253" t="str">
        <f>IF(AD658="×", 0,IF(P658="未入力あり","",ROUNDDOWN(ROUNDDOWN($H658*$I658,0)*VLOOKUP($G658,【参考】数式用!$A$4:$E$54,4,FALSE),0)))</f>
        <v/>
      </c>
      <c r="S658" s="334" t="str">
        <f>IF(AE658="×", 0,IF(P658="未入力あり","",ROUNDDOWN(ROUNDDOWN($H658*$I658,0)*VLOOKUP($G658,【参考】数式用!$A$4:$E$54,5, FALSE),0)))</f>
        <v/>
      </c>
      <c r="Z658" s="336" t="e">
        <f>IF(#REF!="○", F658, "")</f>
        <v>#REF!</v>
      </c>
      <c r="AA658" s="46" t="e">
        <f>VLOOKUP('別紙様式2-3（個表） '!$G658,【参考】数式用!$P$4:$Q$54,2, FALSE)</f>
        <v>#N/A</v>
      </c>
      <c r="AB658" s="46" t="e">
        <f>VLOOKUP('別紙様式2-3（個表） '!$G658,【参考】数式用!$P$4:$W$54,8, FALSE)</f>
        <v>#N/A</v>
      </c>
      <c r="AC658" s="46" t="e">
        <f>VLOOKUP('別紙様式2-3（個表） '!$G658,【参考】数式用!$P$4:$AD$54,15, FALSE)</f>
        <v>#N/A</v>
      </c>
      <c r="AD658" s="46" t="str">
        <f t="shared" si="68"/>
        <v/>
      </c>
      <c r="AE658" s="46" t="str">
        <f t="shared" si="69"/>
        <v/>
      </c>
      <c r="AF658" s="46" t="str">
        <f t="shared" si="70"/>
        <v/>
      </c>
      <c r="AG658" s="46" t="str">
        <f>IF(G658="", "", VLOOKUP(G658,【参考】数式用!$A$4:$M$54,13,FALSE))</f>
        <v/>
      </c>
      <c r="AH658" s="46" t="str">
        <f t="shared" si="71"/>
        <v>―</v>
      </c>
    </row>
    <row r="659" spans="1:34" ht="45" customHeight="1">
      <c r="A659" s="113">
        <f t="shared" si="67"/>
        <v>645</v>
      </c>
      <c r="B659" s="114" t="str">
        <f>IF(基本情報入力シート!B694="","",基本情報入力シート!B694)</f>
        <v/>
      </c>
      <c r="C659" s="115" t="str">
        <f>IF(基本情報入力シート!L694="","",基本情報入力シート!L694)</f>
        <v/>
      </c>
      <c r="D659" s="115" t="str">
        <f>IF(基本情報入力シート!Q694="","",基本情報入力シート!Q694)</f>
        <v/>
      </c>
      <c r="E659" s="115" t="str">
        <f>IF(基本情報入力シート!V694="","",基本情報入力シート!V694)</f>
        <v/>
      </c>
      <c r="F659" s="115" t="str">
        <f>IF(基本情報入力シート!W694="","",基本情報入力シート!W694)</f>
        <v/>
      </c>
      <c r="G659" s="115" t="str">
        <f>IF(基本情報入力シート!Z694="","",基本情報入力シート!Z694)</f>
        <v/>
      </c>
      <c r="H659" s="211" t="str">
        <f>IF(基本情報入力シート!AD694="","",基本情報入力シート!AD694)</f>
        <v/>
      </c>
      <c r="I659" s="330" t="str">
        <f>IF(基本情報入力シート!AE694="","",基本情報入力シート!AE694)</f>
        <v/>
      </c>
      <c r="J659" s="427"/>
      <c r="K659" s="428"/>
      <c r="L659" s="428"/>
      <c r="M659" s="331" t="str">
        <f>IF(G659="", "", VLOOKUP(AF659,【参考】数式用!$AZ$3:$BA$6, 2, FALSE))</f>
        <v/>
      </c>
      <c r="N659" s="332" t="str">
        <f>IF(G659="","",VLOOKUP(G659,【参考】数式用!$A$4:$L$54,MATCH('別紙様式2-3（個表） '!M659,【参考】数式用!$J$3:$L$3,0)+9,FALSE))</f>
        <v/>
      </c>
      <c r="O659" s="430" t="s">
        <v>197</v>
      </c>
      <c r="P659" s="333" t="str">
        <f t="shared" si="72"/>
        <v>未入力あり</v>
      </c>
      <c r="Q659" s="253" t="str">
        <f>IFERROR(IF(P659="未入力あり","",ROUNDDOWN(ROUNDDOWN($H659*$I659,0)*VLOOKUP($G659,【参考】数式用!$A$4:$E$54,3, FALSE),0)),"")</f>
        <v/>
      </c>
      <c r="R659" s="253" t="str">
        <f>IF(AD659="×", 0,IF(P659="未入力あり","",ROUNDDOWN(ROUNDDOWN($H659*$I659,0)*VLOOKUP($G659,【参考】数式用!$A$4:$E$54,4,FALSE),0)))</f>
        <v/>
      </c>
      <c r="S659" s="334" t="str">
        <f>IF(AE659="×", 0,IF(P659="未入力あり","",ROUNDDOWN(ROUNDDOWN($H659*$I659,0)*VLOOKUP($G659,【参考】数式用!$A$4:$E$54,5, FALSE),0)))</f>
        <v/>
      </c>
      <c r="Z659" s="336" t="e">
        <f>IF(#REF!="○", F659, "")</f>
        <v>#REF!</v>
      </c>
      <c r="AA659" s="46" t="e">
        <f>VLOOKUP('別紙様式2-3（個表） '!$G659,【参考】数式用!$P$4:$Q$54,2, FALSE)</f>
        <v>#N/A</v>
      </c>
      <c r="AB659" s="46" t="e">
        <f>VLOOKUP('別紙様式2-3（個表） '!$G659,【参考】数式用!$P$4:$W$54,8, FALSE)</f>
        <v>#N/A</v>
      </c>
      <c r="AC659" s="46" t="e">
        <f>VLOOKUP('別紙様式2-3（個表） '!$G659,【参考】数式用!$P$4:$AD$54,15, FALSE)</f>
        <v>#N/A</v>
      </c>
      <c r="AD659" s="46" t="str">
        <f t="shared" si="68"/>
        <v/>
      </c>
      <c r="AE659" s="46" t="str">
        <f t="shared" si="69"/>
        <v/>
      </c>
      <c r="AF659" s="46" t="str">
        <f t="shared" si="70"/>
        <v/>
      </c>
      <c r="AG659" s="46" t="str">
        <f>IF(G659="", "", VLOOKUP(G659,【参考】数式用!$A$4:$M$54,13,FALSE))</f>
        <v/>
      </c>
      <c r="AH659" s="46" t="str">
        <f t="shared" si="71"/>
        <v>―</v>
      </c>
    </row>
    <row r="660" spans="1:34" ht="45" customHeight="1">
      <c r="A660" s="113">
        <f t="shared" si="67"/>
        <v>646</v>
      </c>
      <c r="B660" s="114" t="str">
        <f>IF(基本情報入力シート!B695="","",基本情報入力シート!B695)</f>
        <v/>
      </c>
      <c r="C660" s="115" t="str">
        <f>IF(基本情報入力シート!L695="","",基本情報入力シート!L695)</f>
        <v/>
      </c>
      <c r="D660" s="115" t="str">
        <f>IF(基本情報入力シート!Q695="","",基本情報入力シート!Q695)</f>
        <v/>
      </c>
      <c r="E660" s="115" t="str">
        <f>IF(基本情報入力シート!V695="","",基本情報入力シート!V695)</f>
        <v/>
      </c>
      <c r="F660" s="115" t="str">
        <f>IF(基本情報入力シート!W695="","",基本情報入力シート!W695)</f>
        <v/>
      </c>
      <c r="G660" s="115" t="str">
        <f>IF(基本情報入力シート!Z695="","",基本情報入力シート!Z695)</f>
        <v/>
      </c>
      <c r="H660" s="211" t="str">
        <f>IF(基本情報入力シート!AD695="","",基本情報入力シート!AD695)</f>
        <v/>
      </c>
      <c r="I660" s="330" t="str">
        <f>IF(基本情報入力シート!AE695="","",基本情報入力シート!AE695)</f>
        <v/>
      </c>
      <c r="J660" s="427"/>
      <c r="K660" s="428"/>
      <c r="L660" s="426"/>
      <c r="M660" s="331" t="str">
        <f>IF(G660="", "", VLOOKUP(AF660,【参考】数式用!$AZ$3:$BA$6, 2, FALSE))</f>
        <v/>
      </c>
      <c r="N660" s="332" t="str">
        <f>IF(G660="","",VLOOKUP(G660,【参考】数式用!$A$4:$L$54,MATCH('別紙様式2-3（個表） '!M660,【参考】数式用!$J$3:$L$3,0)+9,FALSE))</f>
        <v/>
      </c>
      <c r="O660" s="429" t="s">
        <v>197</v>
      </c>
      <c r="P660" s="333" t="str">
        <f t="shared" si="72"/>
        <v>未入力あり</v>
      </c>
      <c r="Q660" s="253" t="str">
        <f>IFERROR(IF(P660="未入力あり","",ROUNDDOWN(ROUNDDOWN($H660*$I660,0)*VLOOKUP($G660,【参考】数式用!$A$4:$E$54,3, FALSE),0)),"")</f>
        <v/>
      </c>
      <c r="R660" s="253" t="str">
        <f>IF(AD660="×", 0,IF(P660="未入力あり","",ROUNDDOWN(ROUNDDOWN($H660*$I660,0)*VLOOKUP($G660,【参考】数式用!$A$4:$E$54,4,FALSE),0)))</f>
        <v/>
      </c>
      <c r="S660" s="334" t="str">
        <f>IF(AE660="×", 0,IF(P660="未入力あり","",ROUNDDOWN(ROUNDDOWN($H660*$I660,0)*VLOOKUP($G660,【参考】数式用!$A$4:$E$54,5, FALSE),0)))</f>
        <v/>
      </c>
      <c r="Z660" s="336" t="e">
        <f>IF(#REF!="○", F660, "")</f>
        <v>#REF!</v>
      </c>
      <c r="AA660" s="46" t="e">
        <f>VLOOKUP('別紙様式2-3（個表） '!$G660,【参考】数式用!$P$4:$Q$54,2, FALSE)</f>
        <v>#N/A</v>
      </c>
      <c r="AB660" s="46" t="e">
        <f>VLOOKUP('別紙様式2-3（個表） '!$G660,【参考】数式用!$P$4:$W$54,8, FALSE)</f>
        <v>#N/A</v>
      </c>
      <c r="AC660" s="46" t="e">
        <f>VLOOKUP('別紙様式2-3（個表） '!$G660,【参考】数式用!$P$4:$AD$54,15, FALSE)</f>
        <v>#N/A</v>
      </c>
      <c r="AD660" s="46" t="str">
        <f t="shared" si="68"/>
        <v/>
      </c>
      <c r="AE660" s="46" t="str">
        <f t="shared" si="69"/>
        <v/>
      </c>
      <c r="AF660" s="46" t="str">
        <f t="shared" si="70"/>
        <v/>
      </c>
      <c r="AG660" s="46" t="str">
        <f>IF(G660="", "", VLOOKUP(G660,【参考】数式用!$A$4:$M$54,13,FALSE))</f>
        <v/>
      </c>
      <c r="AH660" s="46" t="str">
        <f t="shared" si="71"/>
        <v>―</v>
      </c>
    </row>
    <row r="661" spans="1:34" ht="45" customHeight="1">
      <c r="A661" s="113">
        <f t="shared" si="67"/>
        <v>647</v>
      </c>
      <c r="B661" s="114" t="str">
        <f>IF(基本情報入力シート!B696="","",基本情報入力シート!B696)</f>
        <v/>
      </c>
      <c r="C661" s="115" t="str">
        <f>IF(基本情報入力シート!L696="","",基本情報入力シート!L696)</f>
        <v/>
      </c>
      <c r="D661" s="115" t="str">
        <f>IF(基本情報入力シート!Q696="","",基本情報入力シート!Q696)</f>
        <v/>
      </c>
      <c r="E661" s="115" t="str">
        <f>IF(基本情報入力シート!V696="","",基本情報入力シート!V696)</f>
        <v/>
      </c>
      <c r="F661" s="115" t="str">
        <f>IF(基本情報入力シート!W696="","",基本情報入力シート!W696)</f>
        <v/>
      </c>
      <c r="G661" s="115" t="str">
        <f>IF(基本情報入力シート!Z696="","",基本情報入力シート!Z696)</f>
        <v/>
      </c>
      <c r="H661" s="211" t="str">
        <f>IF(基本情報入力シート!AD696="","",基本情報入力シート!AD696)</f>
        <v/>
      </c>
      <c r="I661" s="330" t="str">
        <f>IF(基本情報入力シート!AE696="","",基本情報入力シート!AE696)</f>
        <v/>
      </c>
      <c r="J661" s="427"/>
      <c r="K661" s="428"/>
      <c r="L661" s="426"/>
      <c r="M661" s="331" t="str">
        <f>IF(G661="", "", VLOOKUP(AF661,【参考】数式用!$AZ$3:$BA$6, 2, FALSE))</f>
        <v/>
      </c>
      <c r="N661" s="332" t="str">
        <f>IF(G661="","",VLOOKUP(G661,【参考】数式用!$A$4:$L$54,MATCH('別紙様式2-3（個表） '!M661,【参考】数式用!$J$3:$L$3,0)+9,FALSE))</f>
        <v/>
      </c>
      <c r="O661" s="430" t="s">
        <v>197</v>
      </c>
      <c r="P661" s="333" t="str">
        <f t="shared" si="72"/>
        <v>未入力あり</v>
      </c>
      <c r="Q661" s="253" t="str">
        <f>IFERROR(IF(P661="未入力あり","",ROUNDDOWN(ROUNDDOWN($H661*$I661,0)*VLOOKUP($G661,【参考】数式用!$A$4:$E$54,3, FALSE),0)),"")</f>
        <v/>
      </c>
      <c r="R661" s="253" t="str">
        <f>IF(AD661="×", 0,IF(P661="未入力あり","",ROUNDDOWN(ROUNDDOWN($H661*$I661,0)*VLOOKUP($G661,【参考】数式用!$A$4:$E$54,4,FALSE),0)))</f>
        <v/>
      </c>
      <c r="S661" s="334" t="str">
        <f>IF(AE661="×", 0,IF(P661="未入力あり","",ROUNDDOWN(ROUNDDOWN($H661*$I661,0)*VLOOKUP($G661,【参考】数式用!$A$4:$E$54,5, FALSE),0)))</f>
        <v/>
      </c>
      <c r="Z661" s="336" t="e">
        <f>IF(#REF!="○", F661, "")</f>
        <v>#REF!</v>
      </c>
      <c r="AA661" s="46" t="e">
        <f>VLOOKUP('別紙様式2-3（個表） '!$G661,【参考】数式用!$P$4:$Q$54,2, FALSE)</f>
        <v>#N/A</v>
      </c>
      <c r="AB661" s="46" t="e">
        <f>VLOOKUP('別紙様式2-3（個表） '!$G661,【参考】数式用!$P$4:$W$54,8, FALSE)</f>
        <v>#N/A</v>
      </c>
      <c r="AC661" s="46" t="e">
        <f>VLOOKUP('別紙様式2-3（個表） '!$G661,【参考】数式用!$P$4:$AD$54,15, FALSE)</f>
        <v>#N/A</v>
      </c>
      <c r="AD661" s="46" t="str">
        <f t="shared" si="68"/>
        <v/>
      </c>
      <c r="AE661" s="46" t="str">
        <f t="shared" si="69"/>
        <v/>
      </c>
      <c r="AF661" s="46" t="str">
        <f t="shared" si="70"/>
        <v/>
      </c>
      <c r="AG661" s="46" t="str">
        <f>IF(G661="", "", VLOOKUP(G661,【参考】数式用!$A$4:$M$54,13,FALSE))</f>
        <v/>
      </c>
      <c r="AH661" s="46" t="str">
        <f t="shared" si="71"/>
        <v>―</v>
      </c>
    </row>
    <row r="662" spans="1:34" ht="45" customHeight="1">
      <c r="A662" s="113">
        <f t="shared" si="67"/>
        <v>648</v>
      </c>
      <c r="B662" s="114" t="str">
        <f>IF(基本情報入力シート!B697="","",基本情報入力シート!B697)</f>
        <v/>
      </c>
      <c r="C662" s="115" t="str">
        <f>IF(基本情報入力シート!L697="","",基本情報入力シート!L697)</f>
        <v/>
      </c>
      <c r="D662" s="115" t="str">
        <f>IF(基本情報入力シート!Q697="","",基本情報入力シート!Q697)</f>
        <v/>
      </c>
      <c r="E662" s="115" t="str">
        <f>IF(基本情報入力シート!V697="","",基本情報入力シート!V697)</f>
        <v/>
      </c>
      <c r="F662" s="115" t="str">
        <f>IF(基本情報入力シート!W697="","",基本情報入力シート!W697)</f>
        <v/>
      </c>
      <c r="G662" s="115" t="str">
        <f>IF(基本情報入力シート!Z697="","",基本情報入力シート!Z697)</f>
        <v/>
      </c>
      <c r="H662" s="211" t="str">
        <f>IF(基本情報入力シート!AD697="","",基本情報入力シート!AD697)</f>
        <v/>
      </c>
      <c r="I662" s="330" t="str">
        <f>IF(基本情報入力シート!AE697="","",基本情報入力シート!AE697)</f>
        <v/>
      </c>
      <c r="J662" s="427"/>
      <c r="K662" s="428"/>
      <c r="L662" s="426"/>
      <c r="M662" s="331" t="str">
        <f>IF(G662="", "", VLOOKUP(AF662,【参考】数式用!$AZ$3:$BA$6, 2, FALSE))</f>
        <v/>
      </c>
      <c r="N662" s="332" t="str">
        <f>IF(G662="","",VLOOKUP(G662,【参考】数式用!$A$4:$L$54,MATCH('別紙様式2-3（個表） '!M662,【参考】数式用!$J$3:$L$3,0)+9,FALSE))</f>
        <v/>
      </c>
      <c r="O662" s="429" t="s">
        <v>197</v>
      </c>
      <c r="P662" s="333" t="str">
        <f t="shared" si="72"/>
        <v>未入力あり</v>
      </c>
      <c r="Q662" s="253" t="str">
        <f>IFERROR(IF(P662="未入力あり","",ROUNDDOWN(ROUNDDOWN($H662*$I662,0)*VLOOKUP($G662,【参考】数式用!$A$4:$E$54,3, FALSE),0)),"")</f>
        <v/>
      </c>
      <c r="R662" s="253" t="str">
        <f>IF(AD662="×", 0,IF(P662="未入力あり","",ROUNDDOWN(ROUNDDOWN($H662*$I662,0)*VLOOKUP($G662,【参考】数式用!$A$4:$E$54,4,FALSE),0)))</f>
        <v/>
      </c>
      <c r="S662" s="334" t="str">
        <f>IF(AE662="×", 0,IF(P662="未入力あり","",ROUNDDOWN(ROUNDDOWN($H662*$I662,0)*VLOOKUP($G662,【参考】数式用!$A$4:$E$54,5, FALSE),0)))</f>
        <v/>
      </c>
      <c r="Z662" s="336" t="e">
        <f>IF(#REF!="○", F662, "")</f>
        <v>#REF!</v>
      </c>
      <c r="AA662" s="46" t="e">
        <f>VLOOKUP('別紙様式2-3（個表） '!$G662,【参考】数式用!$P$4:$Q$54,2, FALSE)</f>
        <v>#N/A</v>
      </c>
      <c r="AB662" s="46" t="e">
        <f>VLOOKUP('別紙様式2-3（個表） '!$G662,【参考】数式用!$P$4:$W$54,8, FALSE)</f>
        <v>#N/A</v>
      </c>
      <c r="AC662" s="46" t="e">
        <f>VLOOKUP('別紙様式2-3（個表） '!$G662,【参考】数式用!$P$4:$AD$54,15, FALSE)</f>
        <v>#N/A</v>
      </c>
      <c r="AD662" s="46" t="str">
        <f t="shared" si="68"/>
        <v/>
      </c>
      <c r="AE662" s="46" t="str">
        <f t="shared" si="69"/>
        <v/>
      </c>
      <c r="AF662" s="46" t="str">
        <f t="shared" si="70"/>
        <v/>
      </c>
      <c r="AG662" s="46" t="str">
        <f>IF(G662="", "", VLOOKUP(G662,【参考】数式用!$A$4:$M$54,13,FALSE))</f>
        <v/>
      </c>
      <c r="AH662" s="46" t="str">
        <f t="shared" si="71"/>
        <v>―</v>
      </c>
    </row>
    <row r="663" spans="1:34" ht="45" customHeight="1">
      <c r="A663" s="113">
        <f t="shared" si="67"/>
        <v>649</v>
      </c>
      <c r="B663" s="114" t="str">
        <f>IF(基本情報入力シート!B698="","",基本情報入力シート!B698)</f>
        <v/>
      </c>
      <c r="C663" s="115" t="str">
        <f>IF(基本情報入力シート!L698="","",基本情報入力シート!L698)</f>
        <v/>
      </c>
      <c r="D663" s="115" t="str">
        <f>IF(基本情報入力シート!Q698="","",基本情報入力シート!Q698)</f>
        <v/>
      </c>
      <c r="E663" s="115" t="str">
        <f>IF(基本情報入力シート!V698="","",基本情報入力シート!V698)</f>
        <v/>
      </c>
      <c r="F663" s="115" t="str">
        <f>IF(基本情報入力シート!W698="","",基本情報入力シート!W698)</f>
        <v/>
      </c>
      <c r="G663" s="115" t="str">
        <f>IF(基本情報入力シート!Z698="","",基本情報入力シート!Z698)</f>
        <v/>
      </c>
      <c r="H663" s="211" t="str">
        <f>IF(基本情報入力シート!AD698="","",基本情報入力シート!AD698)</f>
        <v/>
      </c>
      <c r="I663" s="330" t="str">
        <f>IF(基本情報入力シート!AE698="","",基本情報入力シート!AE698)</f>
        <v/>
      </c>
      <c r="J663" s="427"/>
      <c r="K663" s="428"/>
      <c r="L663" s="426"/>
      <c r="M663" s="331" t="str">
        <f>IF(G663="", "", VLOOKUP(AF663,【参考】数式用!$AZ$3:$BA$6, 2, FALSE))</f>
        <v/>
      </c>
      <c r="N663" s="332" t="str">
        <f>IF(G663="","",VLOOKUP(G663,【参考】数式用!$A$4:$L$54,MATCH('別紙様式2-3（個表） '!M663,【参考】数式用!$J$3:$L$3,0)+9,FALSE))</f>
        <v/>
      </c>
      <c r="O663" s="430" t="s">
        <v>197</v>
      </c>
      <c r="P663" s="333" t="str">
        <f t="shared" si="72"/>
        <v>未入力あり</v>
      </c>
      <c r="Q663" s="253" t="str">
        <f>IFERROR(IF(P663="未入力あり","",ROUNDDOWN(ROUNDDOWN($H663*$I663,0)*VLOOKUP($G663,【参考】数式用!$A$4:$E$54,3, FALSE),0)),"")</f>
        <v/>
      </c>
      <c r="R663" s="253" t="str">
        <f>IF(AD663="×", 0,IF(P663="未入力あり","",ROUNDDOWN(ROUNDDOWN($H663*$I663,0)*VLOOKUP($G663,【参考】数式用!$A$4:$E$54,4,FALSE),0)))</f>
        <v/>
      </c>
      <c r="S663" s="334" t="str">
        <f>IF(AE663="×", 0,IF(P663="未入力あり","",ROUNDDOWN(ROUNDDOWN($H663*$I663,0)*VLOOKUP($G663,【参考】数式用!$A$4:$E$54,5, FALSE),0)))</f>
        <v/>
      </c>
      <c r="Z663" s="336" t="e">
        <f>IF(#REF!="○", F663, "")</f>
        <v>#REF!</v>
      </c>
      <c r="AA663" s="46" t="e">
        <f>VLOOKUP('別紙様式2-3（個表） '!$G663,【参考】数式用!$P$4:$Q$54,2, FALSE)</f>
        <v>#N/A</v>
      </c>
      <c r="AB663" s="46" t="e">
        <f>VLOOKUP('別紙様式2-3（個表） '!$G663,【参考】数式用!$P$4:$W$54,8, FALSE)</f>
        <v>#N/A</v>
      </c>
      <c r="AC663" s="46" t="e">
        <f>VLOOKUP('別紙様式2-3（個表） '!$G663,【参考】数式用!$P$4:$AD$54,15, FALSE)</f>
        <v>#N/A</v>
      </c>
      <c r="AD663" s="46" t="str">
        <f t="shared" si="68"/>
        <v/>
      </c>
      <c r="AE663" s="46" t="str">
        <f t="shared" si="69"/>
        <v/>
      </c>
      <c r="AF663" s="46" t="str">
        <f t="shared" si="70"/>
        <v/>
      </c>
      <c r="AG663" s="46" t="str">
        <f>IF(G663="", "", VLOOKUP(G663,【参考】数式用!$A$4:$M$54,13,FALSE))</f>
        <v/>
      </c>
      <c r="AH663" s="46" t="str">
        <f t="shared" si="71"/>
        <v>―</v>
      </c>
    </row>
    <row r="664" spans="1:34" ht="45" customHeight="1">
      <c r="A664" s="113">
        <f t="shared" si="67"/>
        <v>650</v>
      </c>
      <c r="B664" s="114" t="str">
        <f>IF(基本情報入力シート!B699="","",基本情報入力シート!B699)</f>
        <v/>
      </c>
      <c r="C664" s="115" t="str">
        <f>IF(基本情報入力シート!L699="","",基本情報入力シート!L699)</f>
        <v/>
      </c>
      <c r="D664" s="115" t="str">
        <f>IF(基本情報入力シート!Q699="","",基本情報入力シート!Q699)</f>
        <v/>
      </c>
      <c r="E664" s="115" t="str">
        <f>IF(基本情報入力シート!V699="","",基本情報入力シート!V699)</f>
        <v/>
      </c>
      <c r="F664" s="115" t="str">
        <f>IF(基本情報入力シート!W699="","",基本情報入力シート!W699)</f>
        <v/>
      </c>
      <c r="G664" s="115" t="str">
        <f>IF(基本情報入力シート!Z699="","",基本情報入力シート!Z699)</f>
        <v/>
      </c>
      <c r="H664" s="211" t="str">
        <f>IF(基本情報入力シート!AD699="","",基本情報入力シート!AD699)</f>
        <v/>
      </c>
      <c r="I664" s="330" t="str">
        <f>IF(基本情報入力シート!AE699="","",基本情報入力シート!AE699)</f>
        <v/>
      </c>
      <c r="J664" s="427"/>
      <c r="K664" s="428"/>
      <c r="L664" s="426"/>
      <c r="M664" s="331" t="str">
        <f>IF(G664="", "", VLOOKUP(AF664,【参考】数式用!$AZ$3:$BA$6, 2, FALSE))</f>
        <v/>
      </c>
      <c r="N664" s="332" t="str">
        <f>IF(G664="","",VLOOKUP(G664,【参考】数式用!$A$4:$L$54,MATCH('別紙様式2-3（個表） '!M664,【参考】数式用!$J$3:$L$3,0)+9,FALSE))</f>
        <v/>
      </c>
      <c r="O664" s="430" t="s">
        <v>197</v>
      </c>
      <c r="P664" s="333" t="str">
        <f t="shared" si="72"/>
        <v>未入力あり</v>
      </c>
      <c r="Q664" s="253" t="str">
        <f>IFERROR(IF(P664="未入力あり","",ROUNDDOWN(ROUNDDOWN($H664*$I664,0)*VLOOKUP($G664,【参考】数式用!$A$4:$E$54,3, FALSE),0)),"")</f>
        <v/>
      </c>
      <c r="R664" s="253" t="str">
        <f>IF(AD664="×", 0,IF(P664="未入力あり","",ROUNDDOWN(ROUNDDOWN($H664*$I664,0)*VLOOKUP($G664,【参考】数式用!$A$4:$E$54,4,FALSE),0)))</f>
        <v/>
      </c>
      <c r="S664" s="334" t="str">
        <f>IF(AE664="×", 0,IF(P664="未入力あり","",ROUNDDOWN(ROUNDDOWN($H664*$I664,0)*VLOOKUP($G664,【参考】数式用!$A$4:$E$54,5, FALSE),0)))</f>
        <v/>
      </c>
      <c r="Z664" s="336" t="e">
        <f>IF(#REF!="○", F664, "")</f>
        <v>#REF!</v>
      </c>
      <c r="AA664" s="46" t="e">
        <f>VLOOKUP('別紙様式2-3（個表） '!$G664,【参考】数式用!$P$4:$Q$54,2, FALSE)</f>
        <v>#N/A</v>
      </c>
      <c r="AB664" s="46" t="e">
        <f>VLOOKUP('別紙様式2-3（個表） '!$G664,【参考】数式用!$P$4:$W$54,8, FALSE)</f>
        <v>#N/A</v>
      </c>
      <c r="AC664" s="46" t="e">
        <f>VLOOKUP('別紙様式2-3（個表） '!$G664,【参考】数式用!$P$4:$AD$54,15, FALSE)</f>
        <v>#N/A</v>
      </c>
      <c r="AD664" s="46" t="str">
        <f t="shared" si="68"/>
        <v/>
      </c>
      <c r="AE664" s="46" t="str">
        <f t="shared" si="69"/>
        <v/>
      </c>
      <c r="AF664" s="46" t="str">
        <f t="shared" si="70"/>
        <v/>
      </c>
      <c r="AG664" s="46" t="str">
        <f>IF(G664="", "", VLOOKUP(G664,【参考】数式用!$A$4:$M$54,13,FALSE))</f>
        <v/>
      </c>
      <c r="AH664" s="46" t="str">
        <f t="shared" si="71"/>
        <v>―</v>
      </c>
    </row>
    <row r="665" spans="1:34" ht="45" customHeight="1">
      <c r="A665" s="113">
        <f t="shared" si="67"/>
        <v>651</v>
      </c>
      <c r="B665" s="114" t="str">
        <f>IF(基本情報入力シート!B700="","",基本情報入力シート!B700)</f>
        <v/>
      </c>
      <c r="C665" s="115" t="str">
        <f>IF(基本情報入力シート!L700="","",基本情報入力シート!L700)</f>
        <v/>
      </c>
      <c r="D665" s="115" t="str">
        <f>IF(基本情報入力シート!Q700="","",基本情報入力シート!Q700)</f>
        <v/>
      </c>
      <c r="E665" s="115" t="str">
        <f>IF(基本情報入力シート!V700="","",基本情報入力シート!V700)</f>
        <v/>
      </c>
      <c r="F665" s="115" t="str">
        <f>IF(基本情報入力シート!W700="","",基本情報入力シート!W700)</f>
        <v/>
      </c>
      <c r="G665" s="115" t="str">
        <f>IF(基本情報入力シート!Z700="","",基本情報入力シート!Z700)</f>
        <v/>
      </c>
      <c r="H665" s="211" t="str">
        <f>IF(基本情報入力シート!AD700="","",基本情報入力シート!AD700)</f>
        <v/>
      </c>
      <c r="I665" s="330" t="str">
        <f>IF(基本情報入力シート!AE700="","",基本情報入力シート!AE700)</f>
        <v/>
      </c>
      <c r="J665" s="427"/>
      <c r="K665" s="428"/>
      <c r="L665" s="426"/>
      <c r="M665" s="331" t="str">
        <f>IF(G665="", "", VLOOKUP(AF665,【参考】数式用!$AZ$3:$BA$6, 2, FALSE))</f>
        <v/>
      </c>
      <c r="N665" s="332" t="str">
        <f>IF(G665="","",VLOOKUP(G665,【参考】数式用!$A$4:$L$54,MATCH('別紙様式2-3（個表） '!M665,【参考】数式用!$J$3:$L$3,0)+9,FALSE))</f>
        <v/>
      </c>
      <c r="O665" s="429" t="s">
        <v>197</v>
      </c>
      <c r="P665" s="333" t="str">
        <f t="shared" si="72"/>
        <v>未入力あり</v>
      </c>
      <c r="Q665" s="253" t="str">
        <f>IFERROR(IF(P665="未入力あり","",ROUNDDOWN(ROUNDDOWN($H665*$I665,0)*VLOOKUP($G665,【参考】数式用!$A$4:$E$54,3, FALSE),0)),"")</f>
        <v/>
      </c>
      <c r="R665" s="253" t="str">
        <f>IF(AD665="×", 0,IF(P665="未入力あり","",ROUNDDOWN(ROUNDDOWN($H665*$I665,0)*VLOOKUP($G665,【参考】数式用!$A$4:$E$54,4,FALSE),0)))</f>
        <v/>
      </c>
      <c r="S665" s="334" t="str">
        <f>IF(AE665="×", 0,IF(P665="未入力あり","",ROUNDDOWN(ROUNDDOWN($H665*$I665,0)*VLOOKUP($G665,【参考】数式用!$A$4:$E$54,5, FALSE),0)))</f>
        <v/>
      </c>
      <c r="Z665" s="336" t="e">
        <f>IF(#REF!="○", F665, "")</f>
        <v>#REF!</v>
      </c>
      <c r="AA665" s="46" t="e">
        <f>VLOOKUP('別紙様式2-3（個表） '!$G665,【参考】数式用!$P$4:$Q$54,2, FALSE)</f>
        <v>#N/A</v>
      </c>
      <c r="AB665" s="46" t="e">
        <f>VLOOKUP('別紙様式2-3（個表） '!$G665,【参考】数式用!$P$4:$W$54,8, FALSE)</f>
        <v>#N/A</v>
      </c>
      <c r="AC665" s="46" t="e">
        <f>VLOOKUP('別紙様式2-3（個表） '!$G665,【参考】数式用!$P$4:$AD$54,15, FALSE)</f>
        <v>#N/A</v>
      </c>
      <c r="AD665" s="46" t="str">
        <f t="shared" si="68"/>
        <v/>
      </c>
      <c r="AE665" s="46" t="str">
        <f t="shared" si="69"/>
        <v/>
      </c>
      <c r="AF665" s="46" t="str">
        <f t="shared" si="70"/>
        <v/>
      </c>
      <c r="AG665" s="46" t="str">
        <f>IF(G665="", "", VLOOKUP(G665,【参考】数式用!$A$4:$M$54,13,FALSE))</f>
        <v/>
      </c>
      <c r="AH665" s="46" t="str">
        <f t="shared" si="71"/>
        <v>―</v>
      </c>
    </row>
    <row r="666" spans="1:34" ht="45" customHeight="1">
      <c r="A666" s="113">
        <f t="shared" si="67"/>
        <v>652</v>
      </c>
      <c r="B666" s="114" t="str">
        <f>IF(基本情報入力シート!B701="","",基本情報入力シート!B701)</f>
        <v/>
      </c>
      <c r="C666" s="115" t="str">
        <f>IF(基本情報入力シート!L701="","",基本情報入力シート!L701)</f>
        <v/>
      </c>
      <c r="D666" s="115" t="str">
        <f>IF(基本情報入力シート!Q701="","",基本情報入力シート!Q701)</f>
        <v/>
      </c>
      <c r="E666" s="115" t="str">
        <f>IF(基本情報入力シート!V701="","",基本情報入力シート!V701)</f>
        <v/>
      </c>
      <c r="F666" s="115" t="str">
        <f>IF(基本情報入力シート!W701="","",基本情報入力シート!W701)</f>
        <v/>
      </c>
      <c r="G666" s="115" t="str">
        <f>IF(基本情報入力シート!Z701="","",基本情報入力シート!Z701)</f>
        <v/>
      </c>
      <c r="H666" s="211" t="str">
        <f>IF(基本情報入力シート!AD701="","",基本情報入力シート!AD701)</f>
        <v/>
      </c>
      <c r="I666" s="330" t="str">
        <f>IF(基本情報入力シート!AE701="","",基本情報入力シート!AE701)</f>
        <v/>
      </c>
      <c r="J666" s="427"/>
      <c r="K666" s="428"/>
      <c r="L666" s="426"/>
      <c r="M666" s="331" t="str">
        <f>IF(G666="", "", VLOOKUP(AF666,【参考】数式用!$AZ$3:$BA$6, 2, FALSE))</f>
        <v/>
      </c>
      <c r="N666" s="332" t="str">
        <f>IF(G666="","",VLOOKUP(G666,【参考】数式用!$A$4:$L$54,MATCH('別紙様式2-3（個表） '!M666,【参考】数式用!$J$3:$L$3,0)+9,FALSE))</f>
        <v/>
      </c>
      <c r="O666" s="430" t="s">
        <v>197</v>
      </c>
      <c r="P666" s="333" t="str">
        <f t="shared" si="72"/>
        <v>未入力あり</v>
      </c>
      <c r="Q666" s="253" t="str">
        <f>IFERROR(IF(P666="未入力あり","",ROUNDDOWN(ROUNDDOWN($H666*$I666,0)*VLOOKUP($G666,【参考】数式用!$A$4:$E$54,3, FALSE),0)),"")</f>
        <v/>
      </c>
      <c r="R666" s="253" t="str">
        <f>IF(AD666="×", 0,IF(P666="未入力あり","",ROUNDDOWN(ROUNDDOWN($H666*$I666,0)*VLOOKUP($G666,【参考】数式用!$A$4:$E$54,4,FALSE),0)))</f>
        <v/>
      </c>
      <c r="S666" s="334" t="str">
        <f>IF(AE666="×", 0,IF(P666="未入力あり","",ROUNDDOWN(ROUNDDOWN($H666*$I666,0)*VLOOKUP($G666,【参考】数式用!$A$4:$E$54,5, FALSE),0)))</f>
        <v/>
      </c>
      <c r="Z666" s="336" t="e">
        <f>IF(#REF!="○", F666, "")</f>
        <v>#REF!</v>
      </c>
      <c r="AA666" s="46" t="e">
        <f>VLOOKUP('別紙様式2-3（個表） '!$G666,【参考】数式用!$P$4:$Q$54,2, FALSE)</f>
        <v>#N/A</v>
      </c>
      <c r="AB666" s="46" t="e">
        <f>VLOOKUP('別紙様式2-3（個表） '!$G666,【参考】数式用!$P$4:$W$54,8, FALSE)</f>
        <v>#N/A</v>
      </c>
      <c r="AC666" s="46" t="e">
        <f>VLOOKUP('別紙様式2-3（個表） '!$G666,【参考】数式用!$P$4:$AD$54,15, FALSE)</f>
        <v>#N/A</v>
      </c>
      <c r="AD666" s="46" t="str">
        <f t="shared" si="68"/>
        <v/>
      </c>
      <c r="AE666" s="46" t="str">
        <f t="shared" si="69"/>
        <v/>
      </c>
      <c r="AF666" s="46" t="str">
        <f t="shared" si="70"/>
        <v/>
      </c>
      <c r="AG666" s="46" t="str">
        <f>IF(G666="", "", VLOOKUP(G666,【参考】数式用!$A$4:$M$54,13,FALSE))</f>
        <v/>
      </c>
      <c r="AH666" s="46" t="str">
        <f t="shared" si="71"/>
        <v>―</v>
      </c>
    </row>
    <row r="667" spans="1:34" ht="45" customHeight="1">
      <c r="A667" s="113">
        <f t="shared" si="67"/>
        <v>653</v>
      </c>
      <c r="B667" s="114" t="str">
        <f>IF(基本情報入力シート!B702="","",基本情報入力シート!B702)</f>
        <v/>
      </c>
      <c r="C667" s="115" t="str">
        <f>IF(基本情報入力シート!L702="","",基本情報入力シート!L702)</f>
        <v/>
      </c>
      <c r="D667" s="115" t="str">
        <f>IF(基本情報入力シート!Q702="","",基本情報入力シート!Q702)</f>
        <v/>
      </c>
      <c r="E667" s="115" t="str">
        <f>IF(基本情報入力シート!V702="","",基本情報入力シート!V702)</f>
        <v/>
      </c>
      <c r="F667" s="115" t="str">
        <f>IF(基本情報入力シート!W702="","",基本情報入力シート!W702)</f>
        <v/>
      </c>
      <c r="G667" s="115" t="str">
        <f>IF(基本情報入力シート!Z702="","",基本情報入力シート!Z702)</f>
        <v/>
      </c>
      <c r="H667" s="211" t="str">
        <f>IF(基本情報入力シート!AD702="","",基本情報入力シート!AD702)</f>
        <v/>
      </c>
      <c r="I667" s="330" t="str">
        <f>IF(基本情報入力シート!AE702="","",基本情報入力シート!AE702)</f>
        <v/>
      </c>
      <c r="J667" s="427"/>
      <c r="K667" s="428"/>
      <c r="L667" s="426"/>
      <c r="M667" s="331" t="str">
        <f>IF(G667="", "", VLOOKUP(AF667,【参考】数式用!$AZ$3:$BA$6, 2, FALSE))</f>
        <v/>
      </c>
      <c r="N667" s="332" t="str">
        <f>IF(G667="","",VLOOKUP(G667,【参考】数式用!$A$4:$L$54,MATCH('別紙様式2-3（個表） '!M667,【参考】数式用!$J$3:$L$3,0)+9,FALSE))</f>
        <v/>
      </c>
      <c r="O667" s="430" t="s">
        <v>197</v>
      </c>
      <c r="P667" s="333" t="str">
        <f t="shared" si="72"/>
        <v>未入力あり</v>
      </c>
      <c r="Q667" s="253" t="str">
        <f>IFERROR(IF(P667="未入力あり","",ROUNDDOWN(ROUNDDOWN($H667*$I667,0)*VLOOKUP($G667,【参考】数式用!$A$4:$E$54,3, FALSE),0)),"")</f>
        <v/>
      </c>
      <c r="R667" s="253" t="str">
        <f>IF(AD667="×", 0,IF(P667="未入力あり","",ROUNDDOWN(ROUNDDOWN($H667*$I667,0)*VLOOKUP($G667,【参考】数式用!$A$4:$E$54,4,FALSE),0)))</f>
        <v/>
      </c>
      <c r="S667" s="334" t="str">
        <f>IF(AE667="×", 0,IF(P667="未入力あり","",ROUNDDOWN(ROUNDDOWN($H667*$I667,0)*VLOOKUP($G667,【参考】数式用!$A$4:$E$54,5, FALSE),0)))</f>
        <v/>
      </c>
      <c r="Z667" s="336" t="e">
        <f>IF(#REF!="○", F667, "")</f>
        <v>#REF!</v>
      </c>
      <c r="AA667" s="46" t="e">
        <f>VLOOKUP('別紙様式2-3（個表） '!$G667,【参考】数式用!$P$4:$Q$54,2, FALSE)</f>
        <v>#N/A</v>
      </c>
      <c r="AB667" s="46" t="e">
        <f>VLOOKUP('別紙様式2-3（個表） '!$G667,【参考】数式用!$P$4:$W$54,8, FALSE)</f>
        <v>#N/A</v>
      </c>
      <c r="AC667" s="46" t="e">
        <f>VLOOKUP('別紙様式2-3（個表） '!$G667,【参考】数式用!$P$4:$AD$54,15, FALSE)</f>
        <v>#N/A</v>
      </c>
      <c r="AD667" s="46" t="str">
        <f t="shared" si="68"/>
        <v/>
      </c>
      <c r="AE667" s="46" t="str">
        <f t="shared" si="69"/>
        <v/>
      </c>
      <c r="AF667" s="46" t="str">
        <f t="shared" si="70"/>
        <v/>
      </c>
      <c r="AG667" s="46" t="str">
        <f>IF(G667="", "", VLOOKUP(G667,【参考】数式用!$A$4:$M$54,13,FALSE))</f>
        <v/>
      </c>
      <c r="AH667" s="46" t="str">
        <f t="shared" si="71"/>
        <v>―</v>
      </c>
    </row>
    <row r="668" spans="1:34" ht="45" customHeight="1">
      <c r="A668" s="113">
        <f t="shared" si="67"/>
        <v>654</v>
      </c>
      <c r="B668" s="114" t="str">
        <f>IF(基本情報入力シート!B703="","",基本情報入力シート!B703)</f>
        <v/>
      </c>
      <c r="C668" s="115" t="str">
        <f>IF(基本情報入力シート!L703="","",基本情報入力シート!L703)</f>
        <v/>
      </c>
      <c r="D668" s="115" t="str">
        <f>IF(基本情報入力シート!Q703="","",基本情報入力シート!Q703)</f>
        <v/>
      </c>
      <c r="E668" s="115" t="str">
        <f>IF(基本情報入力シート!V703="","",基本情報入力シート!V703)</f>
        <v/>
      </c>
      <c r="F668" s="115" t="str">
        <f>IF(基本情報入力シート!W703="","",基本情報入力シート!W703)</f>
        <v/>
      </c>
      <c r="G668" s="115" t="str">
        <f>IF(基本情報入力シート!Z703="","",基本情報入力シート!Z703)</f>
        <v/>
      </c>
      <c r="H668" s="211" t="str">
        <f>IF(基本情報入力シート!AD703="","",基本情報入力シート!AD703)</f>
        <v/>
      </c>
      <c r="I668" s="330" t="str">
        <f>IF(基本情報入力シート!AE703="","",基本情報入力シート!AE703)</f>
        <v/>
      </c>
      <c r="J668" s="427"/>
      <c r="K668" s="428"/>
      <c r="L668" s="426"/>
      <c r="M668" s="331" t="str">
        <f>IF(G668="", "", VLOOKUP(AF668,【参考】数式用!$AZ$3:$BA$6, 2, FALSE))</f>
        <v/>
      </c>
      <c r="N668" s="332" t="str">
        <f>IF(G668="","",VLOOKUP(G668,【参考】数式用!$A$4:$L$54,MATCH('別紙様式2-3（個表） '!M668,【参考】数式用!$J$3:$L$3,0)+9,FALSE))</f>
        <v/>
      </c>
      <c r="O668" s="429" t="s">
        <v>197</v>
      </c>
      <c r="P668" s="333" t="str">
        <f t="shared" si="72"/>
        <v>未入力あり</v>
      </c>
      <c r="Q668" s="253" t="str">
        <f>IFERROR(IF(P668="未入力あり","",ROUNDDOWN(ROUNDDOWN($H668*$I668,0)*VLOOKUP($G668,【参考】数式用!$A$4:$E$54,3, FALSE),0)),"")</f>
        <v/>
      </c>
      <c r="R668" s="253" t="str">
        <f>IF(AD668="×", 0,IF(P668="未入力あり","",ROUNDDOWN(ROUNDDOWN($H668*$I668,0)*VLOOKUP($G668,【参考】数式用!$A$4:$E$54,4,FALSE),0)))</f>
        <v/>
      </c>
      <c r="S668" s="334" t="str">
        <f>IF(AE668="×", 0,IF(P668="未入力あり","",ROUNDDOWN(ROUNDDOWN($H668*$I668,0)*VLOOKUP($G668,【参考】数式用!$A$4:$E$54,5, FALSE),0)))</f>
        <v/>
      </c>
      <c r="Z668" s="336" t="e">
        <f>IF(#REF!="○", F668, "")</f>
        <v>#REF!</v>
      </c>
      <c r="AA668" s="46" t="e">
        <f>VLOOKUP('別紙様式2-3（個表） '!$G668,【参考】数式用!$P$4:$Q$54,2, FALSE)</f>
        <v>#N/A</v>
      </c>
      <c r="AB668" s="46" t="e">
        <f>VLOOKUP('別紙様式2-3（個表） '!$G668,【参考】数式用!$P$4:$W$54,8, FALSE)</f>
        <v>#N/A</v>
      </c>
      <c r="AC668" s="46" t="e">
        <f>VLOOKUP('別紙様式2-3（個表） '!$G668,【参考】数式用!$P$4:$AD$54,15, FALSE)</f>
        <v>#N/A</v>
      </c>
      <c r="AD668" s="46" t="str">
        <f t="shared" si="68"/>
        <v/>
      </c>
      <c r="AE668" s="46" t="str">
        <f t="shared" si="69"/>
        <v/>
      </c>
      <c r="AF668" s="46" t="str">
        <f t="shared" si="70"/>
        <v/>
      </c>
      <c r="AG668" s="46" t="str">
        <f>IF(G668="", "", VLOOKUP(G668,【参考】数式用!$A$4:$M$54,13,FALSE))</f>
        <v/>
      </c>
      <c r="AH668" s="46" t="str">
        <f t="shared" si="71"/>
        <v>―</v>
      </c>
    </row>
    <row r="669" spans="1:34" ht="45" customHeight="1">
      <c r="A669" s="113">
        <f t="shared" si="67"/>
        <v>655</v>
      </c>
      <c r="B669" s="114" t="str">
        <f>IF(基本情報入力シート!B704="","",基本情報入力シート!B704)</f>
        <v/>
      </c>
      <c r="C669" s="115" t="str">
        <f>IF(基本情報入力シート!L704="","",基本情報入力シート!L704)</f>
        <v/>
      </c>
      <c r="D669" s="115" t="str">
        <f>IF(基本情報入力シート!Q704="","",基本情報入力シート!Q704)</f>
        <v/>
      </c>
      <c r="E669" s="115" t="str">
        <f>IF(基本情報入力シート!V704="","",基本情報入力シート!V704)</f>
        <v/>
      </c>
      <c r="F669" s="115" t="str">
        <f>IF(基本情報入力シート!W704="","",基本情報入力シート!W704)</f>
        <v/>
      </c>
      <c r="G669" s="115" t="str">
        <f>IF(基本情報入力シート!Z704="","",基本情報入力シート!Z704)</f>
        <v/>
      </c>
      <c r="H669" s="211" t="str">
        <f>IF(基本情報入力シート!AD704="","",基本情報入力シート!AD704)</f>
        <v/>
      </c>
      <c r="I669" s="330" t="str">
        <f>IF(基本情報入力シート!AE704="","",基本情報入力シート!AE704)</f>
        <v/>
      </c>
      <c r="J669" s="427"/>
      <c r="K669" s="428"/>
      <c r="L669" s="426"/>
      <c r="M669" s="331" t="str">
        <f>IF(G669="", "", VLOOKUP(AF669,【参考】数式用!$AZ$3:$BA$6, 2, FALSE))</f>
        <v/>
      </c>
      <c r="N669" s="332" t="str">
        <f>IF(G669="","",VLOOKUP(G669,【参考】数式用!$A$4:$L$54,MATCH('別紙様式2-3（個表） '!M669,【参考】数式用!$J$3:$L$3,0)+9,FALSE))</f>
        <v/>
      </c>
      <c r="O669" s="430" t="s">
        <v>197</v>
      </c>
      <c r="P669" s="333" t="str">
        <f t="shared" si="72"/>
        <v>未入力あり</v>
      </c>
      <c r="Q669" s="253" t="str">
        <f>IFERROR(IF(P669="未入力あり","",ROUNDDOWN(ROUNDDOWN($H669*$I669,0)*VLOOKUP($G669,【参考】数式用!$A$4:$E$54,3, FALSE),0)),"")</f>
        <v/>
      </c>
      <c r="R669" s="253" t="str">
        <f>IF(AD669="×", 0,IF(P669="未入力あり","",ROUNDDOWN(ROUNDDOWN($H669*$I669,0)*VLOOKUP($G669,【参考】数式用!$A$4:$E$54,4,FALSE),0)))</f>
        <v/>
      </c>
      <c r="S669" s="334" t="str">
        <f>IF(AE669="×", 0,IF(P669="未入力あり","",ROUNDDOWN(ROUNDDOWN($H669*$I669,0)*VLOOKUP($G669,【参考】数式用!$A$4:$E$54,5, FALSE),0)))</f>
        <v/>
      </c>
      <c r="Z669" s="336" t="e">
        <f>IF(#REF!="○", F669, "")</f>
        <v>#REF!</v>
      </c>
      <c r="AA669" s="46" t="e">
        <f>VLOOKUP('別紙様式2-3（個表） '!$G669,【参考】数式用!$P$4:$Q$54,2, FALSE)</f>
        <v>#N/A</v>
      </c>
      <c r="AB669" s="46" t="e">
        <f>VLOOKUP('別紙様式2-3（個表） '!$G669,【参考】数式用!$P$4:$W$54,8, FALSE)</f>
        <v>#N/A</v>
      </c>
      <c r="AC669" s="46" t="e">
        <f>VLOOKUP('別紙様式2-3（個表） '!$G669,【参考】数式用!$P$4:$AD$54,15, FALSE)</f>
        <v>#N/A</v>
      </c>
      <c r="AD669" s="46" t="str">
        <f t="shared" si="68"/>
        <v/>
      </c>
      <c r="AE669" s="46" t="str">
        <f t="shared" si="69"/>
        <v/>
      </c>
      <c r="AF669" s="46" t="str">
        <f t="shared" si="70"/>
        <v/>
      </c>
      <c r="AG669" s="46" t="str">
        <f>IF(G669="", "", VLOOKUP(G669,【参考】数式用!$A$4:$M$54,13,FALSE))</f>
        <v/>
      </c>
      <c r="AH669" s="46" t="str">
        <f t="shared" si="71"/>
        <v>―</v>
      </c>
    </row>
    <row r="670" spans="1:34" ht="45" customHeight="1">
      <c r="A670" s="113">
        <f t="shared" si="67"/>
        <v>656</v>
      </c>
      <c r="B670" s="114" t="str">
        <f>IF(基本情報入力シート!B705="","",基本情報入力シート!B705)</f>
        <v/>
      </c>
      <c r="C670" s="115" t="str">
        <f>IF(基本情報入力シート!L705="","",基本情報入力シート!L705)</f>
        <v/>
      </c>
      <c r="D670" s="115" t="str">
        <f>IF(基本情報入力シート!Q705="","",基本情報入力シート!Q705)</f>
        <v/>
      </c>
      <c r="E670" s="115" t="str">
        <f>IF(基本情報入力シート!V705="","",基本情報入力シート!V705)</f>
        <v/>
      </c>
      <c r="F670" s="115" t="str">
        <f>IF(基本情報入力シート!W705="","",基本情報入力シート!W705)</f>
        <v/>
      </c>
      <c r="G670" s="115" t="str">
        <f>IF(基本情報入力シート!Z705="","",基本情報入力シート!Z705)</f>
        <v/>
      </c>
      <c r="H670" s="211" t="str">
        <f>IF(基本情報入力シート!AD705="","",基本情報入力シート!AD705)</f>
        <v/>
      </c>
      <c r="I670" s="330" t="str">
        <f>IF(基本情報入力シート!AE705="","",基本情報入力シート!AE705)</f>
        <v/>
      </c>
      <c r="J670" s="427"/>
      <c r="K670" s="428"/>
      <c r="L670" s="426"/>
      <c r="M670" s="331" t="str">
        <f>IF(G670="", "", VLOOKUP(AF670,【参考】数式用!$AZ$3:$BA$6, 2, FALSE))</f>
        <v/>
      </c>
      <c r="N670" s="332" t="str">
        <f>IF(G670="","",VLOOKUP(G670,【参考】数式用!$A$4:$L$54,MATCH('別紙様式2-3（個表） '!M670,【参考】数式用!$J$3:$L$3,0)+9,FALSE))</f>
        <v/>
      </c>
      <c r="O670" s="430" t="s">
        <v>197</v>
      </c>
      <c r="P670" s="333" t="str">
        <f t="shared" si="72"/>
        <v>未入力あり</v>
      </c>
      <c r="Q670" s="253" t="str">
        <f>IFERROR(IF(P670="未入力あり","",ROUNDDOWN(ROUNDDOWN($H670*$I670,0)*VLOOKUP($G670,【参考】数式用!$A$4:$E$54,3, FALSE),0)),"")</f>
        <v/>
      </c>
      <c r="R670" s="253" t="str">
        <f>IF(AD670="×", 0,IF(P670="未入力あり","",ROUNDDOWN(ROUNDDOWN($H670*$I670,0)*VLOOKUP($G670,【参考】数式用!$A$4:$E$54,4,FALSE),0)))</f>
        <v/>
      </c>
      <c r="S670" s="334" t="str">
        <f>IF(AE670="×", 0,IF(P670="未入力あり","",ROUNDDOWN(ROUNDDOWN($H670*$I670,0)*VLOOKUP($G670,【参考】数式用!$A$4:$E$54,5, FALSE),0)))</f>
        <v/>
      </c>
      <c r="Z670" s="336" t="e">
        <f>IF(#REF!="○", F670, "")</f>
        <v>#REF!</v>
      </c>
      <c r="AA670" s="46" t="e">
        <f>VLOOKUP('別紙様式2-3（個表） '!$G670,【参考】数式用!$P$4:$Q$54,2, FALSE)</f>
        <v>#N/A</v>
      </c>
      <c r="AB670" s="46" t="e">
        <f>VLOOKUP('別紙様式2-3（個表） '!$G670,【参考】数式用!$P$4:$W$54,8, FALSE)</f>
        <v>#N/A</v>
      </c>
      <c r="AC670" s="46" t="e">
        <f>VLOOKUP('別紙様式2-3（個表） '!$G670,【参考】数式用!$P$4:$AD$54,15, FALSE)</f>
        <v>#N/A</v>
      </c>
      <c r="AD670" s="46" t="str">
        <f t="shared" si="68"/>
        <v/>
      </c>
      <c r="AE670" s="46" t="str">
        <f t="shared" si="69"/>
        <v/>
      </c>
      <c r="AF670" s="46" t="str">
        <f t="shared" si="70"/>
        <v/>
      </c>
      <c r="AG670" s="46" t="str">
        <f>IF(G670="", "", VLOOKUP(G670,【参考】数式用!$A$4:$M$54,13,FALSE))</f>
        <v/>
      </c>
      <c r="AH670" s="46" t="str">
        <f t="shared" si="71"/>
        <v>―</v>
      </c>
    </row>
    <row r="671" spans="1:34" ht="45" customHeight="1">
      <c r="A671" s="113">
        <f t="shared" si="67"/>
        <v>657</v>
      </c>
      <c r="B671" s="114" t="str">
        <f>IF(基本情報入力シート!B706="","",基本情報入力シート!B706)</f>
        <v/>
      </c>
      <c r="C671" s="115" t="str">
        <f>IF(基本情報入力シート!L706="","",基本情報入力シート!L706)</f>
        <v/>
      </c>
      <c r="D671" s="115" t="str">
        <f>IF(基本情報入力シート!Q706="","",基本情報入力シート!Q706)</f>
        <v/>
      </c>
      <c r="E671" s="115" t="str">
        <f>IF(基本情報入力シート!V706="","",基本情報入力シート!V706)</f>
        <v/>
      </c>
      <c r="F671" s="115" t="str">
        <f>IF(基本情報入力シート!W706="","",基本情報入力シート!W706)</f>
        <v/>
      </c>
      <c r="G671" s="115" t="str">
        <f>IF(基本情報入力シート!Z706="","",基本情報入力シート!Z706)</f>
        <v/>
      </c>
      <c r="H671" s="211" t="str">
        <f>IF(基本情報入力シート!AD706="","",基本情報入力シート!AD706)</f>
        <v/>
      </c>
      <c r="I671" s="330" t="str">
        <f>IF(基本情報入力シート!AE706="","",基本情報入力シート!AE706)</f>
        <v/>
      </c>
      <c r="J671" s="427"/>
      <c r="K671" s="428"/>
      <c r="L671" s="426"/>
      <c r="M671" s="331" t="str">
        <f>IF(G671="", "", VLOOKUP(AF671,【参考】数式用!$AZ$3:$BA$6, 2, FALSE))</f>
        <v/>
      </c>
      <c r="N671" s="332" t="str">
        <f>IF(G671="","",VLOOKUP(G671,【参考】数式用!$A$4:$L$54,MATCH('別紙様式2-3（個表） '!M671,【参考】数式用!$J$3:$L$3,0)+9,FALSE))</f>
        <v/>
      </c>
      <c r="O671" s="429" t="s">
        <v>197</v>
      </c>
      <c r="P671" s="333" t="str">
        <f t="shared" si="72"/>
        <v>未入力あり</v>
      </c>
      <c r="Q671" s="253" t="str">
        <f>IFERROR(IF(P671="未入力あり","",ROUNDDOWN(ROUNDDOWN($H671*$I671,0)*VLOOKUP($G671,【参考】数式用!$A$4:$E$54,3, FALSE),0)),"")</f>
        <v/>
      </c>
      <c r="R671" s="253" t="str">
        <f>IF(AD671="×", 0,IF(P671="未入力あり","",ROUNDDOWN(ROUNDDOWN($H671*$I671,0)*VLOOKUP($G671,【参考】数式用!$A$4:$E$54,4,FALSE),0)))</f>
        <v/>
      </c>
      <c r="S671" s="334" t="str">
        <f>IF(AE671="×", 0,IF(P671="未入力あり","",ROUNDDOWN(ROUNDDOWN($H671*$I671,0)*VLOOKUP($G671,【参考】数式用!$A$4:$E$54,5, FALSE),0)))</f>
        <v/>
      </c>
      <c r="Z671" s="336" t="e">
        <f>IF(#REF!="○", F671, "")</f>
        <v>#REF!</v>
      </c>
      <c r="AA671" s="46" t="e">
        <f>VLOOKUP('別紙様式2-3（個表） '!$G671,【参考】数式用!$P$4:$Q$54,2, FALSE)</f>
        <v>#N/A</v>
      </c>
      <c r="AB671" s="46" t="e">
        <f>VLOOKUP('別紙様式2-3（個表） '!$G671,【参考】数式用!$P$4:$W$54,8, FALSE)</f>
        <v>#N/A</v>
      </c>
      <c r="AC671" s="46" t="e">
        <f>VLOOKUP('別紙様式2-3（個表） '!$G671,【参考】数式用!$P$4:$AD$54,15, FALSE)</f>
        <v>#N/A</v>
      </c>
      <c r="AD671" s="46" t="str">
        <f t="shared" si="68"/>
        <v/>
      </c>
      <c r="AE671" s="46" t="str">
        <f t="shared" si="69"/>
        <v/>
      </c>
      <c r="AF671" s="46" t="str">
        <f t="shared" si="70"/>
        <v/>
      </c>
      <c r="AG671" s="46" t="str">
        <f>IF(G671="", "", VLOOKUP(G671,【参考】数式用!$A$4:$M$54,13,FALSE))</f>
        <v/>
      </c>
      <c r="AH671" s="46" t="str">
        <f t="shared" si="71"/>
        <v>―</v>
      </c>
    </row>
    <row r="672" spans="1:34" ht="45" customHeight="1">
      <c r="A672" s="113">
        <f t="shared" si="67"/>
        <v>658</v>
      </c>
      <c r="B672" s="114" t="str">
        <f>IF(基本情報入力シート!B707="","",基本情報入力シート!B707)</f>
        <v/>
      </c>
      <c r="C672" s="115" t="str">
        <f>IF(基本情報入力シート!L707="","",基本情報入力シート!L707)</f>
        <v/>
      </c>
      <c r="D672" s="115" t="str">
        <f>IF(基本情報入力シート!Q707="","",基本情報入力シート!Q707)</f>
        <v/>
      </c>
      <c r="E672" s="115" t="str">
        <f>IF(基本情報入力シート!V707="","",基本情報入力シート!V707)</f>
        <v/>
      </c>
      <c r="F672" s="115" t="str">
        <f>IF(基本情報入力シート!W707="","",基本情報入力シート!W707)</f>
        <v/>
      </c>
      <c r="G672" s="115" t="str">
        <f>IF(基本情報入力シート!Z707="","",基本情報入力シート!Z707)</f>
        <v/>
      </c>
      <c r="H672" s="211" t="str">
        <f>IF(基本情報入力シート!AD707="","",基本情報入力シート!AD707)</f>
        <v/>
      </c>
      <c r="I672" s="330" t="str">
        <f>IF(基本情報入力シート!AE707="","",基本情報入力シート!AE707)</f>
        <v/>
      </c>
      <c r="J672" s="427"/>
      <c r="K672" s="428"/>
      <c r="L672" s="426"/>
      <c r="M672" s="331" t="str">
        <f>IF(G672="", "", VLOOKUP(AF672,【参考】数式用!$AZ$3:$BA$6, 2, FALSE))</f>
        <v/>
      </c>
      <c r="N672" s="332" t="str">
        <f>IF(G672="","",VLOOKUP(G672,【参考】数式用!$A$4:$L$54,MATCH('別紙様式2-3（個表） '!M672,【参考】数式用!$J$3:$L$3,0)+9,FALSE))</f>
        <v/>
      </c>
      <c r="O672" s="430" t="s">
        <v>197</v>
      </c>
      <c r="P672" s="333" t="str">
        <f t="shared" si="72"/>
        <v>未入力あり</v>
      </c>
      <c r="Q672" s="253" t="str">
        <f>IFERROR(IF(P672="未入力あり","",ROUNDDOWN(ROUNDDOWN($H672*$I672,0)*VLOOKUP($G672,【参考】数式用!$A$4:$E$54,3, FALSE),0)),"")</f>
        <v/>
      </c>
      <c r="R672" s="253" t="str">
        <f>IF(AD672="×", 0,IF(P672="未入力あり","",ROUNDDOWN(ROUNDDOWN($H672*$I672,0)*VLOOKUP($G672,【参考】数式用!$A$4:$E$54,4,FALSE),0)))</f>
        <v/>
      </c>
      <c r="S672" s="334" t="str">
        <f>IF(AE672="×", 0,IF(P672="未入力あり","",ROUNDDOWN(ROUNDDOWN($H672*$I672,0)*VLOOKUP($G672,【参考】数式用!$A$4:$E$54,5, FALSE),0)))</f>
        <v/>
      </c>
      <c r="Z672" s="336" t="e">
        <f>IF(#REF!="○", F672, "")</f>
        <v>#REF!</v>
      </c>
      <c r="AA672" s="46" t="e">
        <f>VLOOKUP('別紙様式2-3（個表） '!$G672,【参考】数式用!$P$4:$Q$54,2, FALSE)</f>
        <v>#N/A</v>
      </c>
      <c r="AB672" s="46" t="e">
        <f>VLOOKUP('別紙様式2-3（個表） '!$G672,【参考】数式用!$P$4:$W$54,8, FALSE)</f>
        <v>#N/A</v>
      </c>
      <c r="AC672" s="46" t="e">
        <f>VLOOKUP('別紙様式2-3（個表） '!$G672,【参考】数式用!$P$4:$AD$54,15, FALSE)</f>
        <v>#N/A</v>
      </c>
      <c r="AD672" s="46" t="str">
        <f t="shared" si="68"/>
        <v/>
      </c>
      <c r="AE672" s="46" t="str">
        <f t="shared" si="69"/>
        <v/>
      </c>
      <c r="AF672" s="46" t="str">
        <f t="shared" si="70"/>
        <v/>
      </c>
      <c r="AG672" s="46" t="str">
        <f>IF(G672="", "", VLOOKUP(G672,【参考】数式用!$A$4:$M$54,13,FALSE))</f>
        <v/>
      </c>
      <c r="AH672" s="46" t="str">
        <f t="shared" si="71"/>
        <v>―</v>
      </c>
    </row>
    <row r="673" spans="1:34" ht="45" customHeight="1">
      <c r="A673" s="113">
        <f t="shared" si="67"/>
        <v>659</v>
      </c>
      <c r="B673" s="114" t="str">
        <f>IF(基本情報入力シート!B708="","",基本情報入力シート!B708)</f>
        <v/>
      </c>
      <c r="C673" s="115" t="str">
        <f>IF(基本情報入力シート!L708="","",基本情報入力シート!L708)</f>
        <v/>
      </c>
      <c r="D673" s="115" t="str">
        <f>IF(基本情報入力シート!Q708="","",基本情報入力シート!Q708)</f>
        <v/>
      </c>
      <c r="E673" s="115" t="str">
        <f>IF(基本情報入力シート!V708="","",基本情報入力シート!V708)</f>
        <v/>
      </c>
      <c r="F673" s="115" t="str">
        <f>IF(基本情報入力シート!W708="","",基本情報入力シート!W708)</f>
        <v/>
      </c>
      <c r="G673" s="115" t="str">
        <f>IF(基本情報入力シート!Z708="","",基本情報入力シート!Z708)</f>
        <v/>
      </c>
      <c r="H673" s="211" t="str">
        <f>IF(基本情報入力シート!AD708="","",基本情報入力シート!AD708)</f>
        <v/>
      </c>
      <c r="I673" s="330" t="str">
        <f>IF(基本情報入力シート!AE708="","",基本情報入力シート!AE708)</f>
        <v/>
      </c>
      <c r="J673" s="427"/>
      <c r="K673" s="428"/>
      <c r="L673" s="426"/>
      <c r="M673" s="331" t="str">
        <f>IF(G673="", "", VLOOKUP(AF673,【参考】数式用!$AZ$3:$BA$6, 2, FALSE))</f>
        <v/>
      </c>
      <c r="N673" s="332" t="str">
        <f>IF(G673="","",VLOOKUP(G673,【参考】数式用!$A$4:$L$54,MATCH('別紙様式2-3（個表） '!M673,【参考】数式用!$J$3:$L$3,0)+9,FALSE))</f>
        <v/>
      </c>
      <c r="O673" s="430" t="s">
        <v>197</v>
      </c>
      <c r="P673" s="333" t="str">
        <f t="shared" si="72"/>
        <v>未入力あり</v>
      </c>
      <c r="Q673" s="253" t="str">
        <f>IFERROR(IF(P673="未入力あり","",ROUNDDOWN(ROUNDDOWN($H673*$I673,0)*VLOOKUP($G673,【参考】数式用!$A$4:$E$54,3, FALSE),0)),"")</f>
        <v/>
      </c>
      <c r="R673" s="253" t="str">
        <f>IF(AD673="×", 0,IF(P673="未入力あり","",ROUNDDOWN(ROUNDDOWN($H673*$I673,0)*VLOOKUP($G673,【参考】数式用!$A$4:$E$54,4,FALSE),0)))</f>
        <v/>
      </c>
      <c r="S673" s="334" t="str">
        <f>IF(AE673="×", 0,IF(P673="未入力あり","",ROUNDDOWN(ROUNDDOWN($H673*$I673,0)*VLOOKUP($G673,【参考】数式用!$A$4:$E$54,5, FALSE),0)))</f>
        <v/>
      </c>
      <c r="Z673" s="336" t="e">
        <f>IF(#REF!="○", F673, "")</f>
        <v>#REF!</v>
      </c>
      <c r="AA673" s="46" t="e">
        <f>VLOOKUP('別紙様式2-3（個表） '!$G673,【参考】数式用!$P$4:$Q$54,2, FALSE)</f>
        <v>#N/A</v>
      </c>
      <c r="AB673" s="46" t="e">
        <f>VLOOKUP('別紙様式2-3（個表） '!$G673,【参考】数式用!$P$4:$W$54,8, FALSE)</f>
        <v>#N/A</v>
      </c>
      <c r="AC673" s="46" t="e">
        <f>VLOOKUP('別紙様式2-3（個表） '!$G673,【参考】数式用!$P$4:$AD$54,15, FALSE)</f>
        <v>#N/A</v>
      </c>
      <c r="AD673" s="46" t="str">
        <f t="shared" si="68"/>
        <v/>
      </c>
      <c r="AE673" s="46" t="str">
        <f t="shared" si="69"/>
        <v/>
      </c>
      <c r="AF673" s="46" t="str">
        <f t="shared" si="70"/>
        <v/>
      </c>
      <c r="AG673" s="46" t="str">
        <f>IF(G673="", "", VLOOKUP(G673,【参考】数式用!$A$4:$M$54,13,FALSE))</f>
        <v/>
      </c>
      <c r="AH673" s="46" t="str">
        <f t="shared" si="71"/>
        <v>―</v>
      </c>
    </row>
    <row r="674" spans="1:34" ht="45" customHeight="1">
      <c r="A674" s="113">
        <f t="shared" si="67"/>
        <v>660</v>
      </c>
      <c r="B674" s="114" t="str">
        <f>IF(基本情報入力シート!B709="","",基本情報入力シート!B709)</f>
        <v/>
      </c>
      <c r="C674" s="115" t="str">
        <f>IF(基本情報入力シート!L709="","",基本情報入力シート!L709)</f>
        <v/>
      </c>
      <c r="D674" s="115" t="str">
        <f>IF(基本情報入力シート!Q709="","",基本情報入力シート!Q709)</f>
        <v/>
      </c>
      <c r="E674" s="115" t="str">
        <f>IF(基本情報入力シート!V709="","",基本情報入力シート!V709)</f>
        <v/>
      </c>
      <c r="F674" s="115" t="str">
        <f>IF(基本情報入力シート!W709="","",基本情報入力シート!W709)</f>
        <v/>
      </c>
      <c r="G674" s="115" t="str">
        <f>IF(基本情報入力シート!Z709="","",基本情報入力シート!Z709)</f>
        <v/>
      </c>
      <c r="H674" s="211" t="str">
        <f>IF(基本情報入力シート!AD709="","",基本情報入力シート!AD709)</f>
        <v/>
      </c>
      <c r="I674" s="330" t="str">
        <f>IF(基本情報入力シート!AE709="","",基本情報入力シート!AE709)</f>
        <v/>
      </c>
      <c r="J674" s="427"/>
      <c r="K674" s="428"/>
      <c r="L674" s="426"/>
      <c r="M674" s="331" t="str">
        <f>IF(G674="", "", VLOOKUP(AF674,【参考】数式用!$AZ$3:$BA$6, 2, FALSE))</f>
        <v/>
      </c>
      <c r="N674" s="332" t="str">
        <f>IF(G674="","",VLOOKUP(G674,【参考】数式用!$A$4:$L$54,MATCH('別紙様式2-3（個表） '!M674,【参考】数式用!$J$3:$L$3,0)+9,FALSE))</f>
        <v/>
      </c>
      <c r="O674" s="429" t="s">
        <v>197</v>
      </c>
      <c r="P674" s="333" t="str">
        <f t="shared" si="72"/>
        <v>未入力あり</v>
      </c>
      <c r="Q674" s="253" t="str">
        <f>IFERROR(IF(P674="未入力あり","",ROUNDDOWN(ROUNDDOWN($H674*$I674,0)*VLOOKUP($G674,【参考】数式用!$A$4:$E$54,3, FALSE),0)),"")</f>
        <v/>
      </c>
      <c r="R674" s="253" t="str">
        <f>IF(AD674="×", 0,IF(P674="未入力あり","",ROUNDDOWN(ROUNDDOWN($H674*$I674,0)*VLOOKUP($G674,【参考】数式用!$A$4:$E$54,4,FALSE),0)))</f>
        <v/>
      </c>
      <c r="S674" s="334" t="str">
        <f>IF(AE674="×", 0,IF(P674="未入力あり","",ROUNDDOWN(ROUNDDOWN($H674*$I674,0)*VLOOKUP($G674,【参考】数式用!$A$4:$E$54,5, FALSE),0)))</f>
        <v/>
      </c>
      <c r="Z674" s="336" t="e">
        <f>IF(#REF!="○", F674, "")</f>
        <v>#REF!</v>
      </c>
      <c r="AA674" s="46" t="e">
        <f>VLOOKUP('別紙様式2-3（個表） '!$G674,【参考】数式用!$P$4:$Q$54,2, FALSE)</f>
        <v>#N/A</v>
      </c>
      <c r="AB674" s="46" t="e">
        <f>VLOOKUP('別紙様式2-3（個表） '!$G674,【参考】数式用!$P$4:$W$54,8, FALSE)</f>
        <v>#N/A</v>
      </c>
      <c r="AC674" s="46" t="e">
        <f>VLOOKUP('別紙様式2-3（個表） '!$G674,【参考】数式用!$P$4:$AD$54,15, FALSE)</f>
        <v>#N/A</v>
      </c>
      <c r="AD674" s="46" t="str">
        <f t="shared" si="68"/>
        <v/>
      </c>
      <c r="AE674" s="46" t="str">
        <f t="shared" si="69"/>
        <v/>
      </c>
      <c r="AF674" s="46" t="str">
        <f t="shared" si="70"/>
        <v/>
      </c>
      <c r="AG674" s="46" t="str">
        <f>IF(G674="", "", VLOOKUP(G674,【参考】数式用!$A$4:$M$54,13,FALSE))</f>
        <v/>
      </c>
      <c r="AH674" s="46" t="str">
        <f t="shared" si="71"/>
        <v>―</v>
      </c>
    </row>
    <row r="675" spans="1:34" ht="45" customHeight="1">
      <c r="A675" s="113">
        <f t="shared" ref="A675:A708" si="73">A674+1</f>
        <v>661</v>
      </c>
      <c r="B675" s="114" t="str">
        <f>IF(基本情報入力シート!B710="","",基本情報入力シート!B710)</f>
        <v/>
      </c>
      <c r="C675" s="115" t="str">
        <f>IF(基本情報入力シート!L710="","",基本情報入力シート!L710)</f>
        <v/>
      </c>
      <c r="D675" s="115" t="str">
        <f>IF(基本情報入力シート!Q710="","",基本情報入力シート!Q710)</f>
        <v/>
      </c>
      <c r="E675" s="115" t="str">
        <f>IF(基本情報入力シート!V710="","",基本情報入力シート!V710)</f>
        <v/>
      </c>
      <c r="F675" s="115" t="str">
        <f>IF(基本情報入力シート!W710="","",基本情報入力シート!W710)</f>
        <v/>
      </c>
      <c r="G675" s="115" t="str">
        <f>IF(基本情報入力シート!Z710="","",基本情報入力シート!Z710)</f>
        <v/>
      </c>
      <c r="H675" s="211" t="str">
        <f>IF(基本情報入力シート!AD710="","",基本情報入力シート!AD710)</f>
        <v/>
      </c>
      <c r="I675" s="330" t="str">
        <f>IF(基本情報入力シート!AE710="","",基本情報入力シート!AE710)</f>
        <v/>
      </c>
      <c r="J675" s="427"/>
      <c r="K675" s="428"/>
      <c r="L675" s="426"/>
      <c r="M675" s="331" t="str">
        <f>IF(G675="", "", VLOOKUP(AF675,【参考】数式用!$AZ$3:$BA$6, 2, FALSE))</f>
        <v/>
      </c>
      <c r="N675" s="332" t="str">
        <f>IF(G675="","",VLOOKUP(G675,【参考】数式用!$A$4:$L$54,MATCH('別紙様式2-3（個表） '!M675,【参考】数式用!$J$3:$L$3,0)+9,FALSE))</f>
        <v/>
      </c>
      <c r="O675" s="430" t="s">
        <v>197</v>
      </c>
      <c r="P675" s="333" t="str">
        <f t="shared" si="72"/>
        <v>未入力あり</v>
      </c>
      <c r="Q675" s="253" t="str">
        <f>IFERROR(IF(P675="未入力あり","",ROUNDDOWN(ROUNDDOWN($H675*$I675,0)*VLOOKUP($G675,【参考】数式用!$A$4:$E$54,3, FALSE),0)),"")</f>
        <v/>
      </c>
      <c r="R675" s="253" t="str">
        <f>IF(AD675="×", 0,IF(P675="未入力あり","",ROUNDDOWN(ROUNDDOWN($H675*$I675,0)*VLOOKUP($G675,【参考】数式用!$A$4:$E$54,4,FALSE),0)))</f>
        <v/>
      </c>
      <c r="S675" s="334" t="str">
        <f>IF(AE675="×", 0,IF(P675="未入力あり","",ROUNDDOWN(ROUNDDOWN($H675*$I675,0)*VLOOKUP($G675,【参考】数式用!$A$4:$E$54,5, FALSE),0)))</f>
        <v/>
      </c>
      <c r="Z675" s="336" t="e">
        <f>IF(#REF!="○", F675, "")</f>
        <v>#REF!</v>
      </c>
      <c r="AA675" s="46" t="e">
        <f>VLOOKUP('別紙様式2-3（個表） '!$G675,【参考】数式用!$P$4:$Q$54,2, FALSE)</f>
        <v>#N/A</v>
      </c>
      <c r="AB675" s="46" t="e">
        <f>VLOOKUP('別紙様式2-3（個表） '!$G675,【参考】数式用!$P$4:$W$54,8, FALSE)</f>
        <v>#N/A</v>
      </c>
      <c r="AC675" s="46" t="e">
        <f>VLOOKUP('別紙様式2-3（個表） '!$G675,【参考】数式用!$P$4:$AD$54,15, FALSE)</f>
        <v>#N/A</v>
      </c>
      <c r="AD675" s="46" t="str">
        <f t="shared" si="68"/>
        <v/>
      </c>
      <c r="AE675" s="46" t="str">
        <f t="shared" si="69"/>
        <v/>
      </c>
      <c r="AF675" s="46" t="str">
        <f t="shared" si="70"/>
        <v/>
      </c>
      <c r="AG675" s="46" t="str">
        <f>IF(G675="", "", VLOOKUP(G675,【参考】数式用!$A$4:$M$54,13,FALSE))</f>
        <v/>
      </c>
      <c r="AH675" s="46" t="str">
        <f t="shared" si="71"/>
        <v>―</v>
      </c>
    </row>
    <row r="676" spans="1:34" ht="45" customHeight="1">
      <c r="A676" s="113">
        <f t="shared" si="73"/>
        <v>662</v>
      </c>
      <c r="B676" s="114" t="str">
        <f>IF(基本情報入力シート!B711="","",基本情報入力シート!B711)</f>
        <v/>
      </c>
      <c r="C676" s="115" t="str">
        <f>IF(基本情報入力シート!L711="","",基本情報入力シート!L711)</f>
        <v/>
      </c>
      <c r="D676" s="115" t="str">
        <f>IF(基本情報入力シート!Q711="","",基本情報入力シート!Q711)</f>
        <v/>
      </c>
      <c r="E676" s="115" t="str">
        <f>IF(基本情報入力シート!V711="","",基本情報入力シート!V711)</f>
        <v/>
      </c>
      <c r="F676" s="115" t="str">
        <f>IF(基本情報入力シート!W711="","",基本情報入力シート!W711)</f>
        <v/>
      </c>
      <c r="G676" s="115" t="str">
        <f>IF(基本情報入力シート!Z711="","",基本情報入力シート!Z711)</f>
        <v/>
      </c>
      <c r="H676" s="211" t="str">
        <f>IF(基本情報入力シート!AD711="","",基本情報入力シート!AD711)</f>
        <v/>
      </c>
      <c r="I676" s="330" t="str">
        <f>IF(基本情報入力シート!AE711="","",基本情報入力シート!AE711)</f>
        <v/>
      </c>
      <c r="J676" s="427"/>
      <c r="K676" s="428"/>
      <c r="L676" s="426"/>
      <c r="M676" s="331" t="str">
        <f>IF(G676="", "", VLOOKUP(AF676,【参考】数式用!$AZ$3:$BA$6, 2, FALSE))</f>
        <v/>
      </c>
      <c r="N676" s="332" t="str">
        <f>IF(G676="","",VLOOKUP(G676,【参考】数式用!$A$4:$L$54,MATCH('別紙様式2-3（個表） '!M676,【参考】数式用!$J$3:$L$3,0)+9,FALSE))</f>
        <v/>
      </c>
      <c r="O676" s="430" t="s">
        <v>197</v>
      </c>
      <c r="P676" s="333" t="str">
        <f t="shared" si="72"/>
        <v>未入力あり</v>
      </c>
      <c r="Q676" s="253" t="str">
        <f>IFERROR(IF(P676="未入力あり","",ROUNDDOWN(ROUNDDOWN($H676*$I676,0)*VLOOKUP($G676,【参考】数式用!$A$4:$E$54,3, FALSE),0)),"")</f>
        <v/>
      </c>
      <c r="R676" s="253" t="str">
        <f>IF(AD676="×", 0,IF(P676="未入力あり","",ROUNDDOWN(ROUNDDOWN($H676*$I676,0)*VLOOKUP($G676,【参考】数式用!$A$4:$E$54,4,FALSE),0)))</f>
        <v/>
      </c>
      <c r="S676" s="334" t="str">
        <f>IF(AE676="×", 0,IF(P676="未入力あり","",ROUNDDOWN(ROUNDDOWN($H676*$I676,0)*VLOOKUP($G676,【参考】数式用!$A$4:$E$54,5, FALSE),0)))</f>
        <v/>
      </c>
      <c r="Z676" s="336" t="e">
        <f>IF(#REF!="○", F676, "")</f>
        <v>#REF!</v>
      </c>
      <c r="AA676" s="46" t="e">
        <f>VLOOKUP('別紙様式2-3（個表） '!$G676,【参考】数式用!$P$4:$Q$54,2, FALSE)</f>
        <v>#N/A</v>
      </c>
      <c r="AB676" s="46" t="e">
        <f>VLOOKUP('別紙様式2-3（個表） '!$G676,【参考】数式用!$P$4:$W$54,8, FALSE)</f>
        <v>#N/A</v>
      </c>
      <c r="AC676" s="46" t="e">
        <f>VLOOKUP('別紙様式2-3（個表） '!$G676,【参考】数式用!$P$4:$AD$54,15, FALSE)</f>
        <v>#N/A</v>
      </c>
      <c r="AD676" s="46" t="str">
        <f t="shared" si="68"/>
        <v/>
      </c>
      <c r="AE676" s="46" t="str">
        <f t="shared" si="69"/>
        <v/>
      </c>
      <c r="AF676" s="46" t="str">
        <f t="shared" si="70"/>
        <v/>
      </c>
      <c r="AG676" s="46" t="str">
        <f>IF(G676="", "", VLOOKUP(G676,【参考】数式用!$A$4:$M$54,13,FALSE))</f>
        <v/>
      </c>
      <c r="AH676" s="46" t="str">
        <f t="shared" si="71"/>
        <v>―</v>
      </c>
    </row>
    <row r="677" spans="1:34" ht="45" customHeight="1">
      <c r="A677" s="113">
        <f t="shared" si="73"/>
        <v>663</v>
      </c>
      <c r="B677" s="114" t="str">
        <f>IF(基本情報入力シート!B712="","",基本情報入力シート!B712)</f>
        <v/>
      </c>
      <c r="C677" s="115" t="str">
        <f>IF(基本情報入力シート!L712="","",基本情報入力シート!L712)</f>
        <v/>
      </c>
      <c r="D677" s="115" t="str">
        <f>IF(基本情報入力シート!Q712="","",基本情報入力シート!Q712)</f>
        <v/>
      </c>
      <c r="E677" s="115" t="str">
        <f>IF(基本情報入力シート!V712="","",基本情報入力シート!V712)</f>
        <v/>
      </c>
      <c r="F677" s="115" t="str">
        <f>IF(基本情報入力シート!W712="","",基本情報入力シート!W712)</f>
        <v/>
      </c>
      <c r="G677" s="115" t="str">
        <f>IF(基本情報入力シート!Z712="","",基本情報入力シート!Z712)</f>
        <v/>
      </c>
      <c r="H677" s="211" t="str">
        <f>IF(基本情報入力シート!AD712="","",基本情報入力シート!AD712)</f>
        <v/>
      </c>
      <c r="I677" s="330" t="str">
        <f>IF(基本情報入力シート!AE712="","",基本情報入力シート!AE712)</f>
        <v/>
      </c>
      <c r="J677" s="427"/>
      <c r="K677" s="428"/>
      <c r="L677" s="426"/>
      <c r="M677" s="331" t="str">
        <f>IF(G677="", "", VLOOKUP(AF677,【参考】数式用!$AZ$3:$BA$6, 2, FALSE))</f>
        <v/>
      </c>
      <c r="N677" s="332" t="str">
        <f>IF(G677="","",VLOOKUP(G677,【参考】数式用!$A$4:$L$54,MATCH('別紙様式2-3（個表） '!M677,【参考】数式用!$J$3:$L$3,0)+9,FALSE))</f>
        <v/>
      </c>
      <c r="O677" s="429" t="s">
        <v>197</v>
      </c>
      <c r="P677" s="333" t="str">
        <f t="shared" si="72"/>
        <v>未入力あり</v>
      </c>
      <c r="Q677" s="253" t="str">
        <f>IFERROR(IF(P677="未入力あり","",ROUNDDOWN(ROUNDDOWN($H677*$I677,0)*VLOOKUP($G677,【参考】数式用!$A$4:$E$54,3, FALSE),0)),"")</f>
        <v/>
      </c>
      <c r="R677" s="253" t="str">
        <f>IF(AD677="×", 0,IF(P677="未入力あり","",ROUNDDOWN(ROUNDDOWN($H677*$I677,0)*VLOOKUP($G677,【参考】数式用!$A$4:$E$54,4,FALSE),0)))</f>
        <v/>
      </c>
      <c r="S677" s="334" t="str">
        <f>IF(AE677="×", 0,IF(P677="未入力あり","",ROUNDDOWN(ROUNDDOWN($H677*$I677,0)*VLOOKUP($G677,【参考】数式用!$A$4:$E$54,5, FALSE),0)))</f>
        <v/>
      </c>
      <c r="Z677" s="336" t="e">
        <f>IF(#REF!="○", F677, "")</f>
        <v>#REF!</v>
      </c>
      <c r="AA677" s="46" t="e">
        <f>VLOOKUP('別紙様式2-3（個表） '!$G677,【参考】数式用!$P$4:$Q$54,2, FALSE)</f>
        <v>#N/A</v>
      </c>
      <c r="AB677" s="46" t="e">
        <f>VLOOKUP('別紙様式2-3（個表） '!$G677,【参考】数式用!$P$4:$W$54,8, FALSE)</f>
        <v>#N/A</v>
      </c>
      <c r="AC677" s="46" t="e">
        <f>VLOOKUP('別紙様式2-3（個表） '!$G677,【参考】数式用!$P$4:$AD$54,15, FALSE)</f>
        <v>#N/A</v>
      </c>
      <c r="AD677" s="46" t="str">
        <f t="shared" si="68"/>
        <v/>
      </c>
      <c r="AE677" s="46" t="str">
        <f t="shared" si="69"/>
        <v/>
      </c>
      <c r="AF677" s="46" t="str">
        <f t="shared" si="70"/>
        <v/>
      </c>
      <c r="AG677" s="46" t="str">
        <f>IF(G677="", "", VLOOKUP(G677,【参考】数式用!$A$4:$M$54,13,FALSE))</f>
        <v/>
      </c>
      <c r="AH677" s="46" t="str">
        <f t="shared" si="71"/>
        <v>―</v>
      </c>
    </row>
    <row r="678" spans="1:34" ht="45" customHeight="1">
      <c r="A678" s="113">
        <f t="shared" si="73"/>
        <v>664</v>
      </c>
      <c r="B678" s="114" t="str">
        <f>IF(基本情報入力シート!B713="","",基本情報入力シート!B713)</f>
        <v/>
      </c>
      <c r="C678" s="115" t="str">
        <f>IF(基本情報入力シート!L713="","",基本情報入力シート!L713)</f>
        <v/>
      </c>
      <c r="D678" s="115" t="str">
        <f>IF(基本情報入力シート!Q713="","",基本情報入力シート!Q713)</f>
        <v/>
      </c>
      <c r="E678" s="115" t="str">
        <f>IF(基本情報入力シート!V713="","",基本情報入力シート!V713)</f>
        <v/>
      </c>
      <c r="F678" s="115" t="str">
        <f>IF(基本情報入力シート!W713="","",基本情報入力シート!W713)</f>
        <v/>
      </c>
      <c r="G678" s="115" t="str">
        <f>IF(基本情報入力シート!Z713="","",基本情報入力シート!Z713)</f>
        <v/>
      </c>
      <c r="H678" s="211" t="str">
        <f>IF(基本情報入力シート!AD713="","",基本情報入力シート!AD713)</f>
        <v/>
      </c>
      <c r="I678" s="330" t="str">
        <f>IF(基本情報入力シート!AE713="","",基本情報入力シート!AE713)</f>
        <v/>
      </c>
      <c r="J678" s="427"/>
      <c r="K678" s="428"/>
      <c r="L678" s="426"/>
      <c r="M678" s="331" t="str">
        <f>IF(G678="", "", VLOOKUP(AF678,【参考】数式用!$AZ$3:$BA$6, 2, FALSE))</f>
        <v/>
      </c>
      <c r="N678" s="332" t="str">
        <f>IF(G678="","",VLOOKUP(G678,【参考】数式用!$A$4:$L$54,MATCH('別紙様式2-3（個表） '!M678,【参考】数式用!$J$3:$L$3,0)+9,FALSE))</f>
        <v/>
      </c>
      <c r="O678" s="430" t="s">
        <v>197</v>
      </c>
      <c r="P678" s="333" t="str">
        <f t="shared" si="72"/>
        <v>未入力あり</v>
      </c>
      <c r="Q678" s="253" t="str">
        <f>IFERROR(IF(P678="未入力あり","",ROUNDDOWN(ROUNDDOWN($H678*$I678,0)*VLOOKUP($G678,【参考】数式用!$A$4:$E$54,3, FALSE),0)),"")</f>
        <v/>
      </c>
      <c r="R678" s="253" t="str">
        <f>IF(AD678="×", 0,IF(P678="未入力あり","",ROUNDDOWN(ROUNDDOWN($H678*$I678,0)*VLOOKUP($G678,【参考】数式用!$A$4:$E$54,4,FALSE),0)))</f>
        <v/>
      </c>
      <c r="S678" s="334" t="str">
        <f>IF(AE678="×", 0,IF(P678="未入力あり","",ROUNDDOWN(ROUNDDOWN($H678*$I678,0)*VLOOKUP($G678,【参考】数式用!$A$4:$E$54,5, FALSE),0)))</f>
        <v/>
      </c>
      <c r="Z678" s="336" t="e">
        <f>IF(#REF!="○", F678, "")</f>
        <v>#REF!</v>
      </c>
      <c r="AA678" s="46" t="e">
        <f>VLOOKUP('別紙様式2-3（個表） '!$G678,【参考】数式用!$P$4:$Q$54,2, FALSE)</f>
        <v>#N/A</v>
      </c>
      <c r="AB678" s="46" t="e">
        <f>VLOOKUP('別紙様式2-3（個表） '!$G678,【参考】数式用!$P$4:$W$54,8, FALSE)</f>
        <v>#N/A</v>
      </c>
      <c r="AC678" s="46" t="e">
        <f>VLOOKUP('別紙様式2-3（個表） '!$G678,【参考】数式用!$P$4:$AD$54,15, FALSE)</f>
        <v>#N/A</v>
      </c>
      <c r="AD678" s="46" t="str">
        <f t="shared" si="68"/>
        <v/>
      </c>
      <c r="AE678" s="46" t="str">
        <f t="shared" si="69"/>
        <v/>
      </c>
      <c r="AF678" s="46" t="str">
        <f t="shared" si="70"/>
        <v/>
      </c>
      <c r="AG678" s="46" t="str">
        <f>IF(G678="", "", VLOOKUP(G678,【参考】数式用!$A$4:$M$54,13,FALSE))</f>
        <v/>
      </c>
      <c r="AH678" s="46" t="str">
        <f t="shared" si="71"/>
        <v>―</v>
      </c>
    </row>
    <row r="679" spans="1:34" ht="45" customHeight="1">
      <c r="A679" s="113">
        <f t="shared" si="73"/>
        <v>665</v>
      </c>
      <c r="B679" s="114" t="str">
        <f>IF(基本情報入力シート!B714="","",基本情報入力シート!B714)</f>
        <v/>
      </c>
      <c r="C679" s="115" t="str">
        <f>IF(基本情報入力シート!L714="","",基本情報入力シート!L714)</f>
        <v/>
      </c>
      <c r="D679" s="115" t="str">
        <f>IF(基本情報入力シート!Q714="","",基本情報入力シート!Q714)</f>
        <v/>
      </c>
      <c r="E679" s="115" t="str">
        <f>IF(基本情報入力シート!V714="","",基本情報入力シート!V714)</f>
        <v/>
      </c>
      <c r="F679" s="115" t="str">
        <f>IF(基本情報入力シート!W714="","",基本情報入力シート!W714)</f>
        <v/>
      </c>
      <c r="G679" s="115" t="str">
        <f>IF(基本情報入力シート!Z714="","",基本情報入力シート!Z714)</f>
        <v/>
      </c>
      <c r="H679" s="211" t="str">
        <f>IF(基本情報入力シート!AD714="","",基本情報入力シート!AD714)</f>
        <v/>
      </c>
      <c r="I679" s="330" t="str">
        <f>IF(基本情報入力シート!AE714="","",基本情報入力シート!AE714)</f>
        <v/>
      </c>
      <c r="J679" s="427"/>
      <c r="K679" s="428"/>
      <c r="L679" s="426"/>
      <c r="M679" s="331" t="str">
        <f>IF(G679="", "", VLOOKUP(AF679,【参考】数式用!$AZ$3:$BA$6, 2, FALSE))</f>
        <v/>
      </c>
      <c r="N679" s="332" t="str">
        <f>IF(G679="","",VLOOKUP(G679,【参考】数式用!$A$4:$L$54,MATCH('別紙様式2-3（個表） '!M679,【参考】数式用!$J$3:$L$3,0)+9,FALSE))</f>
        <v/>
      </c>
      <c r="O679" s="430" t="s">
        <v>197</v>
      </c>
      <c r="P679" s="333" t="str">
        <f t="shared" si="72"/>
        <v>未入力あり</v>
      </c>
      <c r="Q679" s="253" t="str">
        <f>IFERROR(IF(P679="未入力あり","",ROUNDDOWN(ROUNDDOWN($H679*$I679,0)*VLOOKUP($G679,【参考】数式用!$A$4:$E$54,3, FALSE),0)),"")</f>
        <v/>
      </c>
      <c r="R679" s="253" t="str">
        <f>IF(AD679="×", 0,IF(P679="未入力あり","",ROUNDDOWN(ROUNDDOWN($H679*$I679,0)*VLOOKUP($G679,【参考】数式用!$A$4:$E$54,4,FALSE),0)))</f>
        <v/>
      </c>
      <c r="S679" s="334" t="str">
        <f>IF(AE679="×", 0,IF(P679="未入力あり","",ROUNDDOWN(ROUNDDOWN($H679*$I679,0)*VLOOKUP($G679,【参考】数式用!$A$4:$E$54,5, FALSE),0)))</f>
        <v/>
      </c>
      <c r="Z679" s="336" t="e">
        <f>IF(#REF!="○", F679, "")</f>
        <v>#REF!</v>
      </c>
      <c r="AA679" s="46" t="e">
        <f>VLOOKUP('別紙様式2-3（個表） '!$G679,【参考】数式用!$P$4:$Q$54,2, FALSE)</f>
        <v>#N/A</v>
      </c>
      <c r="AB679" s="46" t="e">
        <f>VLOOKUP('別紙様式2-3（個表） '!$G679,【参考】数式用!$P$4:$W$54,8, FALSE)</f>
        <v>#N/A</v>
      </c>
      <c r="AC679" s="46" t="e">
        <f>VLOOKUP('別紙様式2-3（個表） '!$G679,【参考】数式用!$P$4:$AD$54,15, FALSE)</f>
        <v>#N/A</v>
      </c>
      <c r="AD679" s="46" t="str">
        <f t="shared" si="68"/>
        <v/>
      </c>
      <c r="AE679" s="46" t="str">
        <f t="shared" si="69"/>
        <v/>
      </c>
      <c r="AF679" s="46" t="str">
        <f t="shared" si="70"/>
        <v/>
      </c>
      <c r="AG679" s="46" t="str">
        <f>IF(G679="", "", VLOOKUP(G679,【参考】数式用!$A$4:$M$54,13,FALSE))</f>
        <v/>
      </c>
      <c r="AH679" s="46" t="str">
        <f t="shared" si="71"/>
        <v>―</v>
      </c>
    </row>
    <row r="680" spans="1:34" ht="45" customHeight="1">
      <c r="A680" s="113">
        <f t="shared" si="73"/>
        <v>666</v>
      </c>
      <c r="B680" s="114" t="str">
        <f>IF(基本情報入力シート!B715="","",基本情報入力シート!B715)</f>
        <v/>
      </c>
      <c r="C680" s="115" t="str">
        <f>IF(基本情報入力シート!L715="","",基本情報入力シート!L715)</f>
        <v/>
      </c>
      <c r="D680" s="115" t="str">
        <f>IF(基本情報入力シート!Q715="","",基本情報入力シート!Q715)</f>
        <v/>
      </c>
      <c r="E680" s="115" t="str">
        <f>IF(基本情報入力シート!V715="","",基本情報入力シート!V715)</f>
        <v/>
      </c>
      <c r="F680" s="115" t="str">
        <f>IF(基本情報入力シート!W715="","",基本情報入力シート!W715)</f>
        <v/>
      </c>
      <c r="G680" s="115" t="str">
        <f>IF(基本情報入力シート!Z715="","",基本情報入力シート!Z715)</f>
        <v/>
      </c>
      <c r="H680" s="211" t="str">
        <f>IF(基本情報入力シート!AD715="","",基本情報入力シート!AD715)</f>
        <v/>
      </c>
      <c r="I680" s="330" t="str">
        <f>IF(基本情報入力シート!AE715="","",基本情報入力シート!AE715)</f>
        <v/>
      </c>
      <c r="J680" s="427"/>
      <c r="K680" s="428"/>
      <c r="L680" s="426"/>
      <c r="M680" s="331" t="str">
        <f>IF(G680="", "", VLOOKUP(AF680,【参考】数式用!$AZ$3:$BA$6, 2, FALSE))</f>
        <v/>
      </c>
      <c r="N680" s="332" t="str">
        <f>IF(G680="","",VLOOKUP(G680,【参考】数式用!$A$4:$L$54,MATCH('別紙様式2-3（個表） '!M680,【参考】数式用!$J$3:$L$3,0)+9,FALSE))</f>
        <v/>
      </c>
      <c r="O680" s="429" t="s">
        <v>197</v>
      </c>
      <c r="P680" s="333" t="str">
        <f t="shared" si="72"/>
        <v>未入力あり</v>
      </c>
      <c r="Q680" s="253" t="str">
        <f>IFERROR(IF(P680="未入力あり","",ROUNDDOWN(ROUNDDOWN($H680*$I680,0)*VLOOKUP($G680,【参考】数式用!$A$4:$E$54,3, FALSE),0)),"")</f>
        <v/>
      </c>
      <c r="R680" s="253" t="str">
        <f>IF(AD680="×", 0,IF(P680="未入力あり","",ROUNDDOWN(ROUNDDOWN($H680*$I680,0)*VLOOKUP($G680,【参考】数式用!$A$4:$E$54,4,FALSE),0)))</f>
        <v/>
      </c>
      <c r="S680" s="334" t="str">
        <f>IF(AE680="×", 0,IF(P680="未入力あり","",ROUNDDOWN(ROUNDDOWN($H680*$I680,0)*VLOOKUP($G680,【参考】数式用!$A$4:$E$54,5, FALSE),0)))</f>
        <v/>
      </c>
      <c r="Z680" s="336" t="e">
        <f>IF(#REF!="○", F680, "")</f>
        <v>#REF!</v>
      </c>
      <c r="AA680" s="46" t="e">
        <f>VLOOKUP('別紙様式2-3（個表） '!$G680,【参考】数式用!$P$4:$Q$54,2, FALSE)</f>
        <v>#N/A</v>
      </c>
      <c r="AB680" s="46" t="e">
        <f>VLOOKUP('別紙様式2-3（個表） '!$G680,【参考】数式用!$P$4:$W$54,8, FALSE)</f>
        <v>#N/A</v>
      </c>
      <c r="AC680" s="46" t="e">
        <f>VLOOKUP('別紙様式2-3（個表） '!$G680,【参考】数式用!$P$4:$AD$54,15, FALSE)</f>
        <v>#N/A</v>
      </c>
      <c r="AD680" s="46" t="str">
        <f t="shared" si="68"/>
        <v/>
      </c>
      <c r="AE680" s="46" t="str">
        <f t="shared" si="69"/>
        <v/>
      </c>
      <c r="AF680" s="46" t="str">
        <f t="shared" si="70"/>
        <v/>
      </c>
      <c r="AG680" s="46" t="str">
        <f>IF(G680="", "", VLOOKUP(G680,【参考】数式用!$A$4:$M$54,13,FALSE))</f>
        <v/>
      </c>
      <c r="AH680" s="46" t="str">
        <f t="shared" si="71"/>
        <v>―</v>
      </c>
    </row>
    <row r="681" spans="1:34" ht="45" customHeight="1">
      <c r="A681" s="113">
        <f t="shared" si="73"/>
        <v>667</v>
      </c>
      <c r="B681" s="114" t="str">
        <f>IF(基本情報入力シート!B716="","",基本情報入力シート!B716)</f>
        <v/>
      </c>
      <c r="C681" s="115" t="str">
        <f>IF(基本情報入力シート!L716="","",基本情報入力シート!L716)</f>
        <v/>
      </c>
      <c r="D681" s="115" t="str">
        <f>IF(基本情報入力シート!Q716="","",基本情報入力シート!Q716)</f>
        <v/>
      </c>
      <c r="E681" s="115" t="str">
        <f>IF(基本情報入力シート!V716="","",基本情報入力シート!V716)</f>
        <v/>
      </c>
      <c r="F681" s="115" t="str">
        <f>IF(基本情報入力シート!W716="","",基本情報入力シート!W716)</f>
        <v/>
      </c>
      <c r="G681" s="115" t="str">
        <f>IF(基本情報入力シート!Z716="","",基本情報入力シート!Z716)</f>
        <v/>
      </c>
      <c r="H681" s="211" t="str">
        <f>IF(基本情報入力シート!AD716="","",基本情報入力シート!AD716)</f>
        <v/>
      </c>
      <c r="I681" s="330" t="str">
        <f>IF(基本情報入力シート!AE716="","",基本情報入力シート!AE716)</f>
        <v/>
      </c>
      <c r="J681" s="427"/>
      <c r="K681" s="428"/>
      <c r="L681" s="426"/>
      <c r="M681" s="331" t="str">
        <f>IF(G681="", "", VLOOKUP(AF681,【参考】数式用!$AZ$3:$BA$6, 2, FALSE))</f>
        <v/>
      </c>
      <c r="N681" s="332" t="str">
        <f>IF(G681="","",VLOOKUP(G681,【参考】数式用!$A$4:$L$54,MATCH('別紙様式2-3（個表） '!M681,【参考】数式用!$J$3:$L$3,0)+9,FALSE))</f>
        <v/>
      </c>
      <c r="O681" s="430" t="s">
        <v>197</v>
      </c>
      <c r="P681" s="333" t="str">
        <f t="shared" si="72"/>
        <v>未入力あり</v>
      </c>
      <c r="Q681" s="253" t="str">
        <f>IFERROR(IF(P681="未入力あり","",ROUNDDOWN(ROUNDDOWN($H681*$I681,0)*VLOOKUP($G681,【参考】数式用!$A$4:$E$54,3, FALSE),0)),"")</f>
        <v/>
      </c>
      <c r="R681" s="253" t="str">
        <f>IF(AD681="×", 0,IF(P681="未入力あり","",ROUNDDOWN(ROUNDDOWN($H681*$I681,0)*VLOOKUP($G681,【参考】数式用!$A$4:$E$54,4,FALSE),0)))</f>
        <v/>
      </c>
      <c r="S681" s="334" t="str">
        <f>IF(AE681="×", 0,IF(P681="未入力あり","",ROUNDDOWN(ROUNDDOWN($H681*$I681,0)*VLOOKUP($G681,【参考】数式用!$A$4:$E$54,5, FALSE),0)))</f>
        <v/>
      </c>
      <c r="Z681" s="336" t="e">
        <f>IF(#REF!="○", F681, "")</f>
        <v>#REF!</v>
      </c>
      <c r="AA681" s="46" t="e">
        <f>VLOOKUP('別紙様式2-3（個表） '!$G681,【参考】数式用!$P$4:$Q$54,2, FALSE)</f>
        <v>#N/A</v>
      </c>
      <c r="AB681" s="46" t="e">
        <f>VLOOKUP('別紙様式2-3（個表） '!$G681,【参考】数式用!$P$4:$W$54,8, FALSE)</f>
        <v>#N/A</v>
      </c>
      <c r="AC681" s="46" t="e">
        <f>VLOOKUP('別紙様式2-3（個表） '!$G681,【参考】数式用!$P$4:$AD$54,15, FALSE)</f>
        <v>#N/A</v>
      </c>
      <c r="AD681" s="46" t="str">
        <f t="shared" si="68"/>
        <v/>
      </c>
      <c r="AE681" s="46" t="str">
        <f t="shared" si="69"/>
        <v/>
      </c>
      <c r="AF681" s="46" t="str">
        <f t="shared" si="70"/>
        <v/>
      </c>
      <c r="AG681" s="46" t="str">
        <f>IF(G681="", "", VLOOKUP(G681,【参考】数式用!$A$4:$M$54,13,FALSE))</f>
        <v/>
      </c>
      <c r="AH681" s="46" t="str">
        <f t="shared" si="71"/>
        <v>―</v>
      </c>
    </row>
    <row r="682" spans="1:34" ht="45" customHeight="1">
      <c r="A682" s="113">
        <f t="shared" si="73"/>
        <v>668</v>
      </c>
      <c r="B682" s="114" t="str">
        <f>IF(基本情報入力シート!B717="","",基本情報入力シート!B717)</f>
        <v/>
      </c>
      <c r="C682" s="115" t="str">
        <f>IF(基本情報入力シート!L717="","",基本情報入力シート!L717)</f>
        <v/>
      </c>
      <c r="D682" s="115" t="str">
        <f>IF(基本情報入力シート!Q717="","",基本情報入力シート!Q717)</f>
        <v/>
      </c>
      <c r="E682" s="115" t="str">
        <f>IF(基本情報入力シート!V717="","",基本情報入力シート!V717)</f>
        <v/>
      </c>
      <c r="F682" s="115" t="str">
        <f>IF(基本情報入力シート!W717="","",基本情報入力シート!W717)</f>
        <v/>
      </c>
      <c r="G682" s="115" t="str">
        <f>IF(基本情報入力シート!Z717="","",基本情報入力シート!Z717)</f>
        <v/>
      </c>
      <c r="H682" s="211" t="str">
        <f>IF(基本情報入力シート!AD717="","",基本情報入力シート!AD717)</f>
        <v/>
      </c>
      <c r="I682" s="330" t="str">
        <f>IF(基本情報入力シート!AE717="","",基本情報入力シート!AE717)</f>
        <v/>
      </c>
      <c r="J682" s="427"/>
      <c r="K682" s="428"/>
      <c r="L682" s="426"/>
      <c r="M682" s="331" t="str">
        <f>IF(G682="", "", VLOOKUP(AF682,【参考】数式用!$AZ$3:$BA$6, 2, FALSE))</f>
        <v/>
      </c>
      <c r="N682" s="332" t="str">
        <f>IF(G682="","",VLOOKUP(G682,【参考】数式用!$A$4:$L$54,MATCH('別紙様式2-3（個表） '!M682,【参考】数式用!$J$3:$L$3,0)+9,FALSE))</f>
        <v/>
      </c>
      <c r="O682" s="430" t="s">
        <v>197</v>
      </c>
      <c r="P682" s="333" t="str">
        <f t="shared" si="72"/>
        <v>未入力あり</v>
      </c>
      <c r="Q682" s="253" t="str">
        <f>IFERROR(IF(P682="未入力あり","",ROUNDDOWN(ROUNDDOWN($H682*$I682,0)*VLOOKUP($G682,【参考】数式用!$A$4:$E$54,3, FALSE),0)),"")</f>
        <v/>
      </c>
      <c r="R682" s="253" t="str">
        <f>IF(AD682="×", 0,IF(P682="未入力あり","",ROUNDDOWN(ROUNDDOWN($H682*$I682,0)*VLOOKUP($G682,【参考】数式用!$A$4:$E$54,4,FALSE),0)))</f>
        <v/>
      </c>
      <c r="S682" s="334" t="str">
        <f>IF(AE682="×", 0,IF(P682="未入力あり","",ROUNDDOWN(ROUNDDOWN($H682*$I682,0)*VLOOKUP($G682,【参考】数式用!$A$4:$E$54,5, FALSE),0)))</f>
        <v/>
      </c>
      <c r="Z682" s="336" t="e">
        <f>IF(#REF!="○", F682, "")</f>
        <v>#REF!</v>
      </c>
      <c r="AA682" s="46" t="e">
        <f>VLOOKUP('別紙様式2-3（個表） '!$G682,【参考】数式用!$P$4:$Q$54,2, FALSE)</f>
        <v>#N/A</v>
      </c>
      <c r="AB682" s="46" t="e">
        <f>VLOOKUP('別紙様式2-3（個表） '!$G682,【参考】数式用!$P$4:$W$54,8, FALSE)</f>
        <v>#N/A</v>
      </c>
      <c r="AC682" s="46" t="e">
        <f>VLOOKUP('別紙様式2-3（個表） '!$G682,【参考】数式用!$P$4:$AD$54,15, FALSE)</f>
        <v>#N/A</v>
      </c>
      <c r="AD682" s="46" t="str">
        <f t="shared" si="68"/>
        <v/>
      </c>
      <c r="AE682" s="46" t="str">
        <f t="shared" si="69"/>
        <v/>
      </c>
      <c r="AF682" s="46" t="str">
        <f t="shared" si="70"/>
        <v/>
      </c>
      <c r="AG682" s="46" t="str">
        <f>IF(G682="", "", VLOOKUP(G682,【参考】数式用!$A$4:$M$54,13,FALSE))</f>
        <v/>
      </c>
      <c r="AH682" s="46" t="str">
        <f t="shared" si="71"/>
        <v>―</v>
      </c>
    </row>
    <row r="683" spans="1:34" ht="45" customHeight="1">
      <c r="A683" s="113">
        <f t="shared" si="73"/>
        <v>669</v>
      </c>
      <c r="B683" s="114" t="str">
        <f>IF(基本情報入力シート!B718="","",基本情報入力シート!B718)</f>
        <v/>
      </c>
      <c r="C683" s="115" t="str">
        <f>IF(基本情報入力シート!L718="","",基本情報入力シート!L718)</f>
        <v/>
      </c>
      <c r="D683" s="115" t="str">
        <f>IF(基本情報入力シート!Q718="","",基本情報入力シート!Q718)</f>
        <v/>
      </c>
      <c r="E683" s="115" t="str">
        <f>IF(基本情報入力シート!V718="","",基本情報入力シート!V718)</f>
        <v/>
      </c>
      <c r="F683" s="115" t="str">
        <f>IF(基本情報入力シート!W718="","",基本情報入力シート!W718)</f>
        <v/>
      </c>
      <c r="G683" s="115" t="str">
        <f>IF(基本情報入力シート!Z718="","",基本情報入力シート!Z718)</f>
        <v/>
      </c>
      <c r="H683" s="211" t="str">
        <f>IF(基本情報入力シート!AD718="","",基本情報入力シート!AD718)</f>
        <v/>
      </c>
      <c r="I683" s="330" t="str">
        <f>IF(基本情報入力シート!AE718="","",基本情報入力シート!AE718)</f>
        <v/>
      </c>
      <c r="J683" s="427"/>
      <c r="K683" s="428"/>
      <c r="L683" s="426"/>
      <c r="M683" s="331" t="str">
        <f>IF(G683="", "", VLOOKUP(AF683,【参考】数式用!$AZ$3:$BA$6, 2, FALSE))</f>
        <v/>
      </c>
      <c r="N683" s="332" t="str">
        <f>IF(G683="","",VLOOKUP(G683,【参考】数式用!$A$4:$L$54,MATCH('別紙様式2-3（個表） '!M683,【参考】数式用!$J$3:$L$3,0)+9,FALSE))</f>
        <v/>
      </c>
      <c r="O683" s="429" t="s">
        <v>197</v>
      </c>
      <c r="P683" s="333" t="str">
        <f t="shared" si="72"/>
        <v>未入力あり</v>
      </c>
      <c r="Q683" s="253" t="str">
        <f>IFERROR(IF(P683="未入力あり","",ROUNDDOWN(ROUNDDOWN($H683*$I683,0)*VLOOKUP($G683,【参考】数式用!$A$4:$E$54,3, FALSE),0)),"")</f>
        <v/>
      </c>
      <c r="R683" s="253" t="str">
        <f>IF(AD683="×", 0,IF(P683="未入力あり","",ROUNDDOWN(ROUNDDOWN($H683*$I683,0)*VLOOKUP($G683,【参考】数式用!$A$4:$E$54,4,FALSE),0)))</f>
        <v/>
      </c>
      <c r="S683" s="334" t="str">
        <f>IF(AE683="×", 0,IF(P683="未入力あり","",ROUNDDOWN(ROUNDDOWN($H683*$I683,0)*VLOOKUP($G683,【参考】数式用!$A$4:$E$54,5, FALSE),0)))</f>
        <v/>
      </c>
      <c r="Z683" s="336" t="e">
        <f>IF(#REF!="○", F683, "")</f>
        <v>#REF!</v>
      </c>
      <c r="AA683" s="46" t="e">
        <f>VLOOKUP('別紙様式2-3（個表） '!$G683,【参考】数式用!$P$4:$Q$54,2, FALSE)</f>
        <v>#N/A</v>
      </c>
      <c r="AB683" s="46" t="e">
        <f>VLOOKUP('別紙様式2-3（個表） '!$G683,【参考】数式用!$P$4:$W$54,8, FALSE)</f>
        <v>#N/A</v>
      </c>
      <c r="AC683" s="46" t="e">
        <f>VLOOKUP('別紙様式2-3（個表） '!$G683,【参考】数式用!$P$4:$AD$54,15, FALSE)</f>
        <v>#N/A</v>
      </c>
      <c r="AD683" s="46" t="str">
        <f t="shared" si="68"/>
        <v/>
      </c>
      <c r="AE683" s="46" t="str">
        <f t="shared" si="69"/>
        <v/>
      </c>
      <c r="AF683" s="46" t="str">
        <f t="shared" si="70"/>
        <v/>
      </c>
      <c r="AG683" s="46" t="str">
        <f>IF(G683="", "", VLOOKUP(G683,【参考】数式用!$A$4:$M$54,13,FALSE))</f>
        <v/>
      </c>
      <c r="AH683" s="46" t="str">
        <f t="shared" si="71"/>
        <v>―</v>
      </c>
    </row>
    <row r="684" spans="1:34" ht="45" customHeight="1">
      <c r="A684" s="113">
        <f t="shared" si="73"/>
        <v>670</v>
      </c>
      <c r="B684" s="114" t="str">
        <f>IF(基本情報入力シート!B719="","",基本情報入力シート!B719)</f>
        <v/>
      </c>
      <c r="C684" s="115" t="str">
        <f>IF(基本情報入力シート!L719="","",基本情報入力シート!L719)</f>
        <v/>
      </c>
      <c r="D684" s="115" t="str">
        <f>IF(基本情報入力シート!Q719="","",基本情報入力シート!Q719)</f>
        <v/>
      </c>
      <c r="E684" s="115" t="str">
        <f>IF(基本情報入力シート!V719="","",基本情報入力シート!V719)</f>
        <v/>
      </c>
      <c r="F684" s="115" t="str">
        <f>IF(基本情報入力シート!W719="","",基本情報入力シート!W719)</f>
        <v/>
      </c>
      <c r="G684" s="115" t="str">
        <f>IF(基本情報入力シート!Z719="","",基本情報入力シート!Z719)</f>
        <v/>
      </c>
      <c r="H684" s="211" t="str">
        <f>IF(基本情報入力シート!AD719="","",基本情報入力シート!AD719)</f>
        <v/>
      </c>
      <c r="I684" s="330" t="str">
        <f>IF(基本情報入力シート!AE719="","",基本情報入力シート!AE719)</f>
        <v/>
      </c>
      <c r="J684" s="427"/>
      <c r="K684" s="428"/>
      <c r="L684" s="426"/>
      <c r="M684" s="331" t="str">
        <f>IF(G684="", "", VLOOKUP(AF684,【参考】数式用!$AZ$3:$BA$6, 2, FALSE))</f>
        <v/>
      </c>
      <c r="N684" s="332" t="str">
        <f>IF(G684="","",VLOOKUP(G684,【参考】数式用!$A$4:$L$54,MATCH('別紙様式2-3（個表） '!M684,【参考】数式用!$J$3:$L$3,0)+9,FALSE))</f>
        <v/>
      </c>
      <c r="O684" s="430" t="s">
        <v>197</v>
      </c>
      <c r="P684" s="333" t="str">
        <f t="shared" si="72"/>
        <v>未入力あり</v>
      </c>
      <c r="Q684" s="253" t="str">
        <f>IFERROR(IF(P684="未入力あり","",ROUNDDOWN(ROUNDDOWN($H684*$I684,0)*VLOOKUP($G684,【参考】数式用!$A$4:$E$54,3, FALSE),0)),"")</f>
        <v/>
      </c>
      <c r="R684" s="253" t="str">
        <f>IF(AD684="×", 0,IF(P684="未入力あり","",ROUNDDOWN(ROUNDDOWN($H684*$I684,0)*VLOOKUP($G684,【参考】数式用!$A$4:$E$54,4,FALSE),0)))</f>
        <v/>
      </c>
      <c r="S684" s="334" t="str">
        <f>IF(AE684="×", 0,IF(P684="未入力あり","",ROUNDDOWN(ROUNDDOWN($H684*$I684,0)*VLOOKUP($G684,【参考】数式用!$A$4:$E$54,5, FALSE),0)))</f>
        <v/>
      </c>
      <c r="Z684" s="336" t="e">
        <f>IF(#REF!="○", F684, "")</f>
        <v>#REF!</v>
      </c>
      <c r="AA684" s="46" t="e">
        <f>VLOOKUP('別紙様式2-3（個表） '!$G684,【参考】数式用!$P$4:$Q$54,2, FALSE)</f>
        <v>#N/A</v>
      </c>
      <c r="AB684" s="46" t="e">
        <f>VLOOKUP('別紙様式2-3（個表） '!$G684,【参考】数式用!$P$4:$W$54,8, FALSE)</f>
        <v>#N/A</v>
      </c>
      <c r="AC684" s="46" t="e">
        <f>VLOOKUP('別紙様式2-3（個表） '!$G684,【参考】数式用!$P$4:$AD$54,15, FALSE)</f>
        <v>#N/A</v>
      </c>
      <c r="AD684" s="46" t="str">
        <f t="shared" si="68"/>
        <v/>
      </c>
      <c r="AE684" s="46" t="str">
        <f t="shared" si="69"/>
        <v/>
      </c>
      <c r="AF684" s="46" t="str">
        <f t="shared" si="70"/>
        <v/>
      </c>
      <c r="AG684" s="46" t="str">
        <f>IF(G684="", "", VLOOKUP(G684,【参考】数式用!$A$4:$M$54,13,FALSE))</f>
        <v/>
      </c>
      <c r="AH684" s="46" t="str">
        <f t="shared" si="71"/>
        <v>―</v>
      </c>
    </row>
    <row r="685" spans="1:34" ht="45" customHeight="1">
      <c r="A685" s="113">
        <f t="shared" si="73"/>
        <v>671</v>
      </c>
      <c r="B685" s="114" t="str">
        <f>IF(基本情報入力シート!B720="","",基本情報入力シート!B720)</f>
        <v/>
      </c>
      <c r="C685" s="115" t="str">
        <f>IF(基本情報入力シート!L720="","",基本情報入力シート!L720)</f>
        <v/>
      </c>
      <c r="D685" s="115" t="str">
        <f>IF(基本情報入力シート!Q720="","",基本情報入力シート!Q720)</f>
        <v/>
      </c>
      <c r="E685" s="115" t="str">
        <f>IF(基本情報入力シート!V720="","",基本情報入力シート!V720)</f>
        <v/>
      </c>
      <c r="F685" s="115" t="str">
        <f>IF(基本情報入力シート!W720="","",基本情報入力シート!W720)</f>
        <v/>
      </c>
      <c r="G685" s="115" t="str">
        <f>IF(基本情報入力シート!Z720="","",基本情報入力シート!Z720)</f>
        <v/>
      </c>
      <c r="H685" s="211" t="str">
        <f>IF(基本情報入力シート!AD720="","",基本情報入力シート!AD720)</f>
        <v/>
      </c>
      <c r="I685" s="330" t="str">
        <f>IF(基本情報入力シート!AE720="","",基本情報入力シート!AE720)</f>
        <v/>
      </c>
      <c r="J685" s="427"/>
      <c r="K685" s="428"/>
      <c r="L685" s="426"/>
      <c r="M685" s="331" t="str">
        <f>IF(G685="", "", VLOOKUP(AF685,【参考】数式用!$AZ$3:$BA$6, 2, FALSE))</f>
        <v/>
      </c>
      <c r="N685" s="332" t="str">
        <f>IF(G685="","",VLOOKUP(G685,【参考】数式用!$A$4:$L$54,MATCH('別紙様式2-3（個表） '!M685,【参考】数式用!$J$3:$L$3,0)+9,FALSE))</f>
        <v/>
      </c>
      <c r="O685" s="430" t="s">
        <v>197</v>
      </c>
      <c r="P685" s="333" t="str">
        <f t="shared" si="72"/>
        <v>未入力あり</v>
      </c>
      <c r="Q685" s="253" t="str">
        <f>IFERROR(IF(P685="未入力あり","",ROUNDDOWN(ROUNDDOWN($H685*$I685,0)*VLOOKUP($G685,【参考】数式用!$A$4:$E$54,3, FALSE),0)),"")</f>
        <v/>
      </c>
      <c r="R685" s="253" t="str">
        <f>IF(AD685="×", 0,IF(P685="未入力あり","",ROUNDDOWN(ROUNDDOWN($H685*$I685,0)*VLOOKUP($G685,【参考】数式用!$A$4:$E$54,4,FALSE),0)))</f>
        <v/>
      </c>
      <c r="S685" s="334" t="str">
        <f>IF(AE685="×", 0,IF(P685="未入力あり","",ROUNDDOWN(ROUNDDOWN($H685*$I685,0)*VLOOKUP($G685,【参考】数式用!$A$4:$E$54,5, FALSE),0)))</f>
        <v/>
      </c>
      <c r="Z685" s="336" t="e">
        <f>IF(#REF!="○", F685, "")</f>
        <v>#REF!</v>
      </c>
      <c r="AA685" s="46" t="e">
        <f>VLOOKUP('別紙様式2-3（個表） '!$G685,【参考】数式用!$P$4:$Q$54,2, FALSE)</f>
        <v>#N/A</v>
      </c>
      <c r="AB685" s="46" t="e">
        <f>VLOOKUP('別紙様式2-3（個表） '!$G685,【参考】数式用!$P$4:$W$54,8, FALSE)</f>
        <v>#N/A</v>
      </c>
      <c r="AC685" s="46" t="e">
        <f>VLOOKUP('別紙様式2-3（個表） '!$G685,【参考】数式用!$P$4:$AD$54,15, FALSE)</f>
        <v>#N/A</v>
      </c>
      <c r="AD685" s="46" t="str">
        <f t="shared" si="68"/>
        <v/>
      </c>
      <c r="AE685" s="46" t="str">
        <f t="shared" si="69"/>
        <v/>
      </c>
      <c r="AF685" s="46" t="str">
        <f t="shared" si="70"/>
        <v/>
      </c>
      <c r="AG685" s="46" t="str">
        <f>IF(G685="", "", VLOOKUP(G685,【参考】数式用!$A$4:$M$54,13,FALSE))</f>
        <v/>
      </c>
      <c r="AH685" s="46" t="str">
        <f t="shared" si="71"/>
        <v>―</v>
      </c>
    </row>
    <row r="686" spans="1:34" ht="45" customHeight="1">
      <c r="A686" s="113">
        <f t="shared" si="73"/>
        <v>672</v>
      </c>
      <c r="B686" s="114" t="str">
        <f>IF(基本情報入力シート!B721="","",基本情報入力シート!B721)</f>
        <v/>
      </c>
      <c r="C686" s="115" t="str">
        <f>IF(基本情報入力シート!L721="","",基本情報入力シート!L721)</f>
        <v/>
      </c>
      <c r="D686" s="115" t="str">
        <f>IF(基本情報入力シート!Q721="","",基本情報入力シート!Q721)</f>
        <v/>
      </c>
      <c r="E686" s="115" t="str">
        <f>IF(基本情報入力シート!V721="","",基本情報入力シート!V721)</f>
        <v/>
      </c>
      <c r="F686" s="115" t="str">
        <f>IF(基本情報入力シート!W721="","",基本情報入力シート!W721)</f>
        <v/>
      </c>
      <c r="G686" s="115" t="str">
        <f>IF(基本情報入力シート!Z721="","",基本情報入力シート!Z721)</f>
        <v/>
      </c>
      <c r="H686" s="211" t="str">
        <f>IF(基本情報入力シート!AD721="","",基本情報入力シート!AD721)</f>
        <v/>
      </c>
      <c r="I686" s="330" t="str">
        <f>IF(基本情報入力シート!AE721="","",基本情報入力シート!AE721)</f>
        <v/>
      </c>
      <c r="J686" s="427"/>
      <c r="K686" s="428"/>
      <c r="L686" s="426"/>
      <c r="M686" s="331" t="str">
        <f>IF(G686="", "", VLOOKUP(AF686,【参考】数式用!$AZ$3:$BA$6, 2, FALSE))</f>
        <v/>
      </c>
      <c r="N686" s="332" t="str">
        <f>IF(G686="","",VLOOKUP(G686,【参考】数式用!$A$4:$L$54,MATCH('別紙様式2-3（個表） '!M686,【参考】数式用!$J$3:$L$3,0)+9,FALSE))</f>
        <v/>
      </c>
      <c r="O686" s="429" t="s">
        <v>197</v>
      </c>
      <c r="P686" s="333" t="str">
        <f t="shared" si="72"/>
        <v>未入力あり</v>
      </c>
      <c r="Q686" s="253" t="str">
        <f>IFERROR(IF(P686="未入力あり","",ROUNDDOWN(ROUNDDOWN($H686*$I686,0)*VLOOKUP($G686,【参考】数式用!$A$4:$E$54,3, FALSE),0)),"")</f>
        <v/>
      </c>
      <c r="R686" s="253" t="str">
        <f>IF(AD686="×", 0,IF(P686="未入力あり","",ROUNDDOWN(ROUNDDOWN($H686*$I686,0)*VLOOKUP($G686,【参考】数式用!$A$4:$E$54,4,FALSE),0)))</f>
        <v/>
      </c>
      <c r="S686" s="334" t="str">
        <f>IF(AE686="×", 0,IF(P686="未入力あり","",ROUNDDOWN(ROUNDDOWN($H686*$I686,0)*VLOOKUP($G686,【参考】数式用!$A$4:$E$54,5, FALSE),0)))</f>
        <v/>
      </c>
      <c r="Z686" s="336" t="e">
        <f>IF(#REF!="○", F686, "")</f>
        <v>#REF!</v>
      </c>
      <c r="AA686" s="46" t="e">
        <f>VLOOKUP('別紙様式2-3（個表） '!$G686,【参考】数式用!$P$4:$Q$54,2, FALSE)</f>
        <v>#N/A</v>
      </c>
      <c r="AB686" s="46" t="e">
        <f>VLOOKUP('別紙様式2-3（個表） '!$G686,【参考】数式用!$P$4:$W$54,8, FALSE)</f>
        <v>#N/A</v>
      </c>
      <c r="AC686" s="46" t="e">
        <f>VLOOKUP('別紙様式2-3（個表） '!$G686,【参考】数式用!$P$4:$AD$54,15, FALSE)</f>
        <v>#N/A</v>
      </c>
      <c r="AD686" s="46" t="str">
        <f t="shared" si="68"/>
        <v/>
      </c>
      <c r="AE686" s="46" t="str">
        <f t="shared" si="69"/>
        <v/>
      </c>
      <c r="AF686" s="46" t="str">
        <f t="shared" si="70"/>
        <v/>
      </c>
      <c r="AG686" s="46" t="str">
        <f>IF(G686="", "", VLOOKUP(G686,【参考】数式用!$A$4:$M$54,13,FALSE))</f>
        <v/>
      </c>
      <c r="AH686" s="46" t="str">
        <f t="shared" si="71"/>
        <v>―</v>
      </c>
    </row>
    <row r="687" spans="1:34" ht="45" customHeight="1">
      <c r="A687" s="113">
        <f t="shared" si="73"/>
        <v>673</v>
      </c>
      <c r="B687" s="114" t="str">
        <f>IF(基本情報入力シート!B722="","",基本情報入力シート!B722)</f>
        <v/>
      </c>
      <c r="C687" s="115" t="str">
        <f>IF(基本情報入力シート!L722="","",基本情報入力シート!L722)</f>
        <v/>
      </c>
      <c r="D687" s="115" t="str">
        <f>IF(基本情報入力シート!Q722="","",基本情報入力シート!Q722)</f>
        <v/>
      </c>
      <c r="E687" s="115" t="str">
        <f>IF(基本情報入力シート!V722="","",基本情報入力シート!V722)</f>
        <v/>
      </c>
      <c r="F687" s="115" t="str">
        <f>IF(基本情報入力シート!W722="","",基本情報入力シート!W722)</f>
        <v/>
      </c>
      <c r="G687" s="115" t="str">
        <f>IF(基本情報入力シート!Z722="","",基本情報入力シート!Z722)</f>
        <v/>
      </c>
      <c r="H687" s="211" t="str">
        <f>IF(基本情報入力シート!AD722="","",基本情報入力シート!AD722)</f>
        <v/>
      </c>
      <c r="I687" s="330" t="str">
        <f>IF(基本情報入力シート!AE722="","",基本情報入力シート!AE722)</f>
        <v/>
      </c>
      <c r="J687" s="427"/>
      <c r="K687" s="428"/>
      <c r="L687" s="426"/>
      <c r="M687" s="331" t="str">
        <f>IF(G687="", "", VLOOKUP(AF687,【参考】数式用!$AZ$3:$BA$6, 2, FALSE))</f>
        <v/>
      </c>
      <c r="N687" s="332" t="str">
        <f>IF(G687="","",VLOOKUP(G687,【参考】数式用!$A$4:$L$54,MATCH('別紙様式2-3（個表） '!M687,【参考】数式用!$J$3:$L$3,0)+9,FALSE))</f>
        <v/>
      </c>
      <c r="O687" s="430" t="s">
        <v>197</v>
      </c>
      <c r="P687" s="333" t="str">
        <f t="shared" si="72"/>
        <v>未入力あり</v>
      </c>
      <c r="Q687" s="253" t="str">
        <f>IFERROR(IF(P687="未入力あり","",ROUNDDOWN(ROUNDDOWN($H687*$I687,0)*VLOOKUP($G687,【参考】数式用!$A$4:$E$54,3, FALSE),0)),"")</f>
        <v/>
      </c>
      <c r="R687" s="253" t="str">
        <f>IF(AD687="×", 0,IF(P687="未入力あり","",ROUNDDOWN(ROUNDDOWN($H687*$I687,0)*VLOOKUP($G687,【参考】数式用!$A$4:$E$54,4,FALSE),0)))</f>
        <v/>
      </c>
      <c r="S687" s="334" t="str">
        <f>IF(AE687="×", 0,IF(P687="未入力あり","",ROUNDDOWN(ROUNDDOWN($H687*$I687,0)*VLOOKUP($G687,【参考】数式用!$A$4:$E$54,5, FALSE),0)))</f>
        <v/>
      </c>
      <c r="Z687" s="336" t="e">
        <f>IF(#REF!="○", F687, "")</f>
        <v>#REF!</v>
      </c>
      <c r="AA687" s="46" t="e">
        <f>VLOOKUP('別紙様式2-3（個表） '!$G687,【参考】数式用!$P$4:$Q$54,2, FALSE)</f>
        <v>#N/A</v>
      </c>
      <c r="AB687" s="46" t="e">
        <f>VLOOKUP('別紙様式2-3（個表） '!$G687,【参考】数式用!$P$4:$W$54,8, FALSE)</f>
        <v>#N/A</v>
      </c>
      <c r="AC687" s="46" t="e">
        <f>VLOOKUP('別紙様式2-3（個表） '!$G687,【参考】数式用!$P$4:$AD$54,15, FALSE)</f>
        <v>#N/A</v>
      </c>
      <c r="AD687" s="46" t="str">
        <f t="shared" si="68"/>
        <v/>
      </c>
      <c r="AE687" s="46" t="str">
        <f t="shared" si="69"/>
        <v/>
      </c>
      <c r="AF687" s="46" t="str">
        <f t="shared" si="70"/>
        <v/>
      </c>
      <c r="AG687" s="46" t="str">
        <f>IF(G687="", "", VLOOKUP(G687,【参考】数式用!$A$4:$M$54,13,FALSE))</f>
        <v/>
      </c>
      <c r="AH687" s="46" t="str">
        <f t="shared" si="71"/>
        <v>―</v>
      </c>
    </row>
    <row r="688" spans="1:34" ht="45" customHeight="1">
      <c r="A688" s="113">
        <f t="shared" si="73"/>
        <v>674</v>
      </c>
      <c r="B688" s="114" t="str">
        <f>IF(基本情報入力シート!B723="","",基本情報入力シート!B723)</f>
        <v/>
      </c>
      <c r="C688" s="115" t="str">
        <f>IF(基本情報入力シート!L723="","",基本情報入力シート!L723)</f>
        <v/>
      </c>
      <c r="D688" s="115" t="str">
        <f>IF(基本情報入力シート!Q723="","",基本情報入力シート!Q723)</f>
        <v/>
      </c>
      <c r="E688" s="115" t="str">
        <f>IF(基本情報入力シート!V723="","",基本情報入力シート!V723)</f>
        <v/>
      </c>
      <c r="F688" s="115" t="str">
        <f>IF(基本情報入力シート!W723="","",基本情報入力シート!W723)</f>
        <v/>
      </c>
      <c r="G688" s="115" t="str">
        <f>IF(基本情報入力シート!Z723="","",基本情報入力シート!Z723)</f>
        <v/>
      </c>
      <c r="H688" s="211" t="str">
        <f>IF(基本情報入力シート!AD723="","",基本情報入力シート!AD723)</f>
        <v/>
      </c>
      <c r="I688" s="330" t="str">
        <f>IF(基本情報入力シート!AE723="","",基本情報入力シート!AE723)</f>
        <v/>
      </c>
      <c r="J688" s="427"/>
      <c r="K688" s="428"/>
      <c r="L688" s="426"/>
      <c r="M688" s="331" t="str">
        <f>IF(G688="", "", VLOOKUP(AF688,【参考】数式用!$AZ$3:$BA$6, 2, FALSE))</f>
        <v/>
      </c>
      <c r="N688" s="332" t="str">
        <f>IF(G688="","",VLOOKUP(G688,【参考】数式用!$A$4:$L$54,MATCH('別紙様式2-3（個表） '!M688,【参考】数式用!$J$3:$L$3,0)+9,FALSE))</f>
        <v/>
      </c>
      <c r="O688" s="429" t="s">
        <v>197</v>
      </c>
      <c r="P688" s="333" t="str">
        <f t="shared" si="72"/>
        <v>未入力あり</v>
      </c>
      <c r="Q688" s="253" t="str">
        <f>IFERROR(IF(P688="未入力あり","",ROUNDDOWN(ROUNDDOWN($H688*$I688,0)*VLOOKUP($G688,【参考】数式用!$A$4:$E$54,3, FALSE),0)),"")</f>
        <v/>
      </c>
      <c r="R688" s="253" t="str">
        <f>IF(AD688="×", 0,IF(P688="未入力あり","",ROUNDDOWN(ROUNDDOWN($H688*$I688,0)*VLOOKUP($G688,【参考】数式用!$A$4:$E$54,4,FALSE),0)))</f>
        <v/>
      </c>
      <c r="S688" s="334" t="str">
        <f>IF(AE688="×", 0,IF(P688="未入力あり","",ROUNDDOWN(ROUNDDOWN($H688*$I688,0)*VLOOKUP($G688,【参考】数式用!$A$4:$E$54,5, FALSE),0)))</f>
        <v/>
      </c>
      <c r="Z688" s="336" t="e">
        <f>IF(#REF!="○", F688, "")</f>
        <v>#REF!</v>
      </c>
      <c r="AA688" s="46" t="e">
        <f>VLOOKUP('別紙様式2-3（個表） '!$G688,【参考】数式用!$P$4:$Q$54,2, FALSE)</f>
        <v>#N/A</v>
      </c>
      <c r="AB688" s="46" t="e">
        <f>VLOOKUP('別紙様式2-3（個表） '!$G688,【参考】数式用!$P$4:$W$54,8, FALSE)</f>
        <v>#N/A</v>
      </c>
      <c r="AC688" s="46" t="e">
        <f>VLOOKUP('別紙様式2-3（個表） '!$G688,【参考】数式用!$P$4:$AD$54,15, FALSE)</f>
        <v>#N/A</v>
      </c>
      <c r="AD688" s="46" t="str">
        <f t="shared" si="68"/>
        <v/>
      </c>
      <c r="AE688" s="46" t="str">
        <f t="shared" si="69"/>
        <v/>
      </c>
      <c r="AF688" s="46" t="str">
        <f t="shared" si="70"/>
        <v/>
      </c>
      <c r="AG688" s="46" t="str">
        <f>IF(G688="", "", VLOOKUP(G688,【参考】数式用!$A$4:$M$54,13,FALSE))</f>
        <v/>
      </c>
      <c r="AH688" s="46" t="str">
        <f t="shared" si="71"/>
        <v>―</v>
      </c>
    </row>
    <row r="689" spans="1:34" ht="45" customHeight="1">
      <c r="A689" s="113">
        <f t="shared" si="73"/>
        <v>675</v>
      </c>
      <c r="B689" s="114" t="str">
        <f>IF(基本情報入力シート!B724="","",基本情報入力シート!B724)</f>
        <v/>
      </c>
      <c r="C689" s="115" t="str">
        <f>IF(基本情報入力シート!L724="","",基本情報入力シート!L724)</f>
        <v/>
      </c>
      <c r="D689" s="115" t="str">
        <f>IF(基本情報入力シート!Q724="","",基本情報入力シート!Q724)</f>
        <v/>
      </c>
      <c r="E689" s="115" t="str">
        <f>IF(基本情報入力シート!V724="","",基本情報入力シート!V724)</f>
        <v/>
      </c>
      <c r="F689" s="115" t="str">
        <f>IF(基本情報入力シート!W724="","",基本情報入力シート!W724)</f>
        <v/>
      </c>
      <c r="G689" s="115" t="str">
        <f>IF(基本情報入力シート!Z724="","",基本情報入力シート!Z724)</f>
        <v/>
      </c>
      <c r="H689" s="211" t="str">
        <f>IF(基本情報入力シート!AD724="","",基本情報入力シート!AD724)</f>
        <v/>
      </c>
      <c r="I689" s="330" t="str">
        <f>IF(基本情報入力シート!AE724="","",基本情報入力シート!AE724)</f>
        <v/>
      </c>
      <c r="J689" s="427"/>
      <c r="K689" s="428"/>
      <c r="L689" s="426"/>
      <c r="M689" s="331" t="str">
        <f>IF(G689="", "", VLOOKUP(AF689,【参考】数式用!$AZ$3:$BA$6, 2, FALSE))</f>
        <v/>
      </c>
      <c r="N689" s="332" t="str">
        <f>IF(G689="","",VLOOKUP(G689,【参考】数式用!$A$4:$L$54,MATCH('別紙様式2-3（個表） '!M689,【参考】数式用!$J$3:$L$3,0)+9,FALSE))</f>
        <v/>
      </c>
      <c r="O689" s="430" t="s">
        <v>197</v>
      </c>
      <c r="P689" s="333" t="str">
        <f t="shared" si="72"/>
        <v>未入力あり</v>
      </c>
      <c r="Q689" s="253" t="str">
        <f>IFERROR(IF(P689="未入力あり","",ROUNDDOWN(ROUNDDOWN($H689*$I689,0)*VLOOKUP($G689,【参考】数式用!$A$4:$E$54,3, FALSE),0)),"")</f>
        <v/>
      </c>
      <c r="R689" s="253" t="str">
        <f>IF(AD689="×", 0,IF(P689="未入力あり","",ROUNDDOWN(ROUNDDOWN($H689*$I689,0)*VLOOKUP($G689,【参考】数式用!$A$4:$E$54,4,FALSE),0)))</f>
        <v/>
      </c>
      <c r="S689" s="334" t="str">
        <f>IF(AE689="×", 0,IF(P689="未入力あり","",ROUNDDOWN(ROUNDDOWN($H689*$I689,0)*VLOOKUP($G689,【参考】数式用!$A$4:$E$54,5, FALSE),0)))</f>
        <v/>
      </c>
      <c r="Z689" s="336" t="e">
        <f>IF(#REF!="○", F689, "")</f>
        <v>#REF!</v>
      </c>
      <c r="AA689" s="46" t="e">
        <f>VLOOKUP('別紙様式2-3（個表） '!$G689,【参考】数式用!$P$4:$Q$54,2, FALSE)</f>
        <v>#N/A</v>
      </c>
      <c r="AB689" s="46" t="e">
        <f>VLOOKUP('別紙様式2-3（個表） '!$G689,【参考】数式用!$P$4:$W$54,8, FALSE)</f>
        <v>#N/A</v>
      </c>
      <c r="AC689" s="46" t="e">
        <f>VLOOKUP('別紙様式2-3（個表） '!$G689,【参考】数式用!$P$4:$AD$54,15, FALSE)</f>
        <v>#N/A</v>
      </c>
      <c r="AD689" s="46" t="str">
        <f t="shared" si="68"/>
        <v/>
      </c>
      <c r="AE689" s="46" t="str">
        <f t="shared" si="69"/>
        <v/>
      </c>
      <c r="AF689" s="46" t="str">
        <f t="shared" si="70"/>
        <v/>
      </c>
      <c r="AG689" s="46" t="str">
        <f>IF(G689="", "", VLOOKUP(G689,【参考】数式用!$A$4:$M$54,13,FALSE))</f>
        <v/>
      </c>
      <c r="AH689" s="46" t="str">
        <f t="shared" si="71"/>
        <v>―</v>
      </c>
    </row>
    <row r="690" spans="1:34" ht="45" customHeight="1">
      <c r="A690" s="113">
        <f t="shared" si="73"/>
        <v>676</v>
      </c>
      <c r="B690" s="114" t="str">
        <f>IF(基本情報入力シート!B725="","",基本情報入力シート!B725)</f>
        <v/>
      </c>
      <c r="C690" s="115" t="str">
        <f>IF(基本情報入力シート!L725="","",基本情報入力シート!L725)</f>
        <v/>
      </c>
      <c r="D690" s="115" t="str">
        <f>IF(基本情報入力シート!Q725="","",基本情報入力シート!Q725)</f>
        <v/>
      </c>
      <c r="E690" s="115" t="str">
        <f>IF(基本情報入力シート!V725="","",基本情報入力シート!V725)</f>
        <v/>
      </c>
      <c r="F690" s="115" t="str">
        <f>IF(基本情報入力シート!W725="","",基本情報入力シート!W725)</f>
        <v/>
      </c>
      <c r="G690" s="115" t="str">
        <f>IF(基本情報入力シート!Z725="","",基本情報入力シート!Z725)</f>
        <v/>
      </c>
      <c r="H690" s="211" t="str">
        <f>IF(基本情報入力シート!AD725="","",基本情報入力シート!AD725)</f>
        <v/>
      </c>
      <c r="I690" s="330" t="str">
        <f>IF(基本情報入力シート!AE725="","",基本情報入力シート!AE725)</f>
        <v/>
      </c>
      <c r="J690" s="427"/>
      <c r="K690" s="428"/>
      <c r="L690" s="426"/>
      <c r="M690" s="331" t="str">
        <f>IF(G690="", "", VLOOKUP(AF690,【参考】数式用!$AZ$3:$BA$6, 2, FALSE))</f>
        <v/>
      </c>
      <c r="N690" s="332" t="str">
        <f>IF(G690="","",VLOOKUP(G690,【参考】数式用!$A$4:$L$54,MATCH('別紙様式2-3（個表） '!M690,【参考】数式用!$J$3:$L$3,0)+9,FALSE))</f>
        <v/>
      </c>
      <c r="O690" s="430" t="s">
        <v>197</v>
      </c>
      <c r="P690" s="333" t="str">
        <f t="shared" si="72"/>
        <v>未入力あり</v>
      </c>
      <c r="Q690" s="253" t="str">
        <f>IFERROR(IF(P690="未入力あり","",ROUNDDOWN(ROUNDDOWN($H690*$I690,0)*VLOOKUP($G690,【参考】数式用!$A$4:$E$54,3, FALSE),0)),"")</f>
        <v/>
      </c>
      <c r="R690" s="253" t="str">
        <f>IF(AD690="×", 0,IF(P690="未入力あり","",ROUNDDOWN(ROUNDDOWN($H690*$I690,0)*VLOOKUP($G690,【参考】数式用!$A$4:$E$54,4,FALSE),0)))</f>
        <v/>
      </c>
      <c r="S690" s="334" t="str">
        <f>IF(AE690="×", 0,IF(P690="未入力あり","",ROUNDDOWN(ROUNDDOWN($H690*$I690,0)*VLOOKUP($G690,【参考】数式用!$A$4:$E$54,5, FALSE),0)))</f>
        <v/>
      </c>
      <c r="Z690" s="336" t="e">
        <f>IF(#REF!="○", F690, "")</f>
        <v>#REF!</v>
      </c>
      <c r="AA690" s="46" t="e">
        <f>VLOOKUP('別紙様式2-3（個表） '!$G690,【参考】数式用!$P$4:$Q$54,2, FALSE)</f>
        <v>#N/A</v>
      </c>
      <c r="AB690" s="46" t="e">
        <f>VLOOKUP('別紙様式2-3（個表） '!$G690,【参考】数式用!$P$4:$W$54,8, FALSE)</f>
        <v>#N/A</v>
      </c>
      <c r="AC690" s="46" t="e">
        <f>VLOOKUP('別紙様式2-3（個表） '!$G690,【参考】数式用!$P$4:$AD$54,15, FALSE)</f>
        <v>#N/A</v>
      </c>
      <c r="AD690" s="46" t="str">
        <f t="shared" si="68"/>
        <v/>
      </c>
      <c r="AE690" s="46" t="str">
        <f t="shared" si="69"/>
        <v/>
      </c>
      <c r="AF690" s="46" t="str">
        <f t="shared" si="70"/>
        <v/>
      </c>
      <c r="AG690" s="46" t="str">
        <f>IF(G690="", "", VLOOKUP(G690,【参考】数式用!$A$4:$M$54,13,FALSE))</f>
        <v/>
      </c>
      <c r="AH690" s="46" t="str">
        <f t="shared" si="71"/>
        <v>―</v>
      </c>
    </row>
    <row r="691" spans="1:34" ht="45" customHeight="1">
      <c r="A691" s="113">
        <f t="shared" si="73"/>
        <v>677</v>
      </c>
      <c r="B691" s="114" t="str">
        <f>IF(基本情報入力シート!B726="","",基本情報入力シート!B726)</f>
        <v/>
      </c>
      <c r="C691" s="115" t="str">
        <f>IF(基本情報入力シート!L726="","",基本情報入力シート!L726)</f>
        <v/>
      </c>
      <c r="D691" s="115" t="str">
        <f>IF(基本情報入力シート!Q726="","",基本情報入力シート!Q726)</f>
        <v/>
      </c>
      <c r="E691" s="115" t="str">
        <f>IF(基本情報入力シート!V726="","",基本情報入力シート!V726)</f>
        <v/>
      </c>
      <c r="F691" s="115" t="str">
        <f>IF(基本情報入力シート!W726="","",基本情報入力シート!W726)</f>
        <v/>
      </c>
      <c r="G691" s="115" t="str">
        <f>IF(基本情報入力シート!Z726="","",基本情報入力シート!Z726)</f>
        <v/>
      </c>
      <c r="H691" s="211" t="str">
        <f>IF(基本情報入力シート!AD726="","",基本情報入力シート!AD726)</f>
        <v/>
      </c>
      <c r="I691" s="330" t="str">
        <f>IF(基本情報入力シート!AE726="","",基本情報入力シート!AE726)</f>
        <v/>
      </c>
      <c r="J691" s="427"/>
      <c r="K691" s="428"/>
      <c r="L691" s="426"/>
      <c r="M691" s="331" t="str">
        <f>IF(G691="", "", VLOOKUP(AF691,【参考】数式用!$AZ$3:$BA$6, 2, FALSE))</f>
        <v/>
      </c>
      <c r="N691" s="332" t="str">
        <f>IF(G691="","",VLOOKUP(G691,【参考】数式用!$A$4:$L$54,MATCH('別紙様式2-3（個表） '!M691,【参考】数式用!$J$3:$L$3,0)+9,FALSE))</f>
        <v/>
      </c>
      <c r="O691" s="429" t="s">
        <v>197</v>
      </c>
      <c r="P691" s="333" t="str">
        <f t="shared" si="72"/>
        <v>未入力あり</v>
      </c>
      <c r="Q691" s="253" t="str">
        <f>IFERROR(IF(P691="未入力あり","",ROUNDDOWN(ROUNDDOWN($H691*$I691,0)*VLOOKUP($G691,【参考】数式用!$A$4:$E$54,3, FALSE),0)),"")</f>
        <v/>
      </c>
      <c r="R691" s="253" t="str">
        <f>IF(AD691="×", 0,IF(P691="未入力あり","",ROUNDDOWN(ROUNDDOWN($H691*$I691,0)*VLOOKUP($G691,【参考】数式用!$A$4:$E$54,4,FALSE),0)))</f>
        <v/>
      </c>
      <c r="S691" s="334" t="str">
        <f>IF(AE691="×", 0,IF(P691="未入力あり","",ROUNDDOWN(ROUNDDOWN($H691*$I691,0)*VLOOKUP($G691,【参考】数式用!$A$4:$E$54,5, FALSE),0)))</f>
        <v/>
      </c>
      <c r="Z691" s="336" t="e">
        <f>IF(#REF!="○", F691, "")</f>
        <v>#REF!</v>
      </c>
      <c r="AA691" s="46" t="e">
        <f>VLOOKUP('別紙様式2-3（個表） '!$G691,【参考】数式用!$P$4:$Q$54,2, FALSE)</f>
        <v>#N/A</v>
      </c>
      <c r="AB691" s="46" t="e">
        <f>VLOOKUP('別紙様式2-3（個表） '!$G691,【参考】数式用!$P$4:$W$54,8, FALSE)</f>
        <v>#N/A</v>
      </c>
      <c r="AC691" s="46" t="e">
        <f>VLOOKUP('別紙様式2-3（個表） '!$G691,【参考】数式用!$P$4:$AD$54,15, FALSE)</f>
        <v>#N/A</v>
      </c>
      <c r="AD691" s="46" t="str">
        <f t="shared" ref="AD691:AD754" si="74">IF(K691="", "", IF(OR(K691="要件を満たさない",K691="―"), "×","○"))</f>
        <v/>
      </c>
      <c r="AE691" s="46" t="str">
        <f t="shared" ref="AE691:AE754" si="75">IF(L691="", "", IF(OR(L691="要件を満たさない",L691="―"), "×","○"))</f>
        <v/>
      </c>
      <c r="AF691" s="46" t="str">
        <f t="shared" ref="AF691:AF754" si="76">IF(G691="","", "○"&amp;AD691&amp;AE691)</f>
        <v/>
      </c>
      <c r="AG691" s="46" t="str">
        <f>IF(G691="", "", VLOOKUP(G691,【参考】数式用!$A$4:$M$54,13,FALSE))</f>
        <v/>
      </c>
      <c r="AH691" s="46" t="str">
        <f t="shared" ref="AH691:AH754" si="77">IF(AND(AD691="×",L691="②の要件を満たしている"),"×","―")</f>
        <v>―</v>
      </c>
    </row>
    <row r="692" spans="1:34" ht="45" customHeight="1">
      <c r="A692" s="113">
        <f t="shared" si="73"/>
        <v>678</v>
      </c>
      <c r="B692" s="114" t="str">
        <f>IF(基本情報入力シート!B727="","",基本情報入力シート!B727)</f>
        <v/>
      </c>
      <c r="C692" s="115" t="str">
        <f>IF(基本情報入力シート!L727="","",基本情報入力シート!L727)</f>
        <v/>
      </c>
      <c r="D692" s="115" t="str">
        <f>IF(基本情報入力シート!Q727="","",基本情報入力シート!Q727)</f>
        <v/>
      </c>
      <c r="E692" s="115" t="str">
        <f>IF(基本情報入力シート!V727="","",基本情報入力シート!V727)</f>
        <v/>
      </c>
      <c r="F692" s="115" t="str">
        <f>IF(基本情報入力シート!W727="","",基本情報入力シート!W727)</f>
        <v/>
      </c>
      <c r="G692" s="115" t="str">
        <f>IF(基本情報入力シート!Z727="","",基本情報入力シート!Z727)</f>
        <v/>
      </c>
      <c r="H692" s="211" t="str">
        <f>IF(基本情報入力シート!AD727="","",基本情報入力シート!AD727)</f>
        <v/>
      </c>
      <c r="I692" s="330" t="str">
        <f>IF(基本情報入力シート!AE727="","",基本情報入力シート!AE727)</f>
        <v/>
      </c>
      <c r="J692" s="427"/>
      <c r="K692" s="428"/>
      <c r="L692" s="426"/>
      <c r="M692" s="331" t="str">
        <f>IF(G692="", "", VLOOKUP(AF692,【参考】数式用!$AZ$3:$BA$6, 2, FALSE))</f>
        <v/>
      </c>
      <c r="N692" s="332" t="str">
        <f>IF(G692="","",VLOOKUP(G692,【参考】数式用!$A$4:$L$54,MATCH('別紙様式2-3（個表） '!M692,【参考】数式用!$J$3:$L$3,0)+9,FALSE))</f>
        <v/>
      </c>
      <c r="O692" s="430" t="s">
        <v>197</v>
      </c>
      <c r="P692" s="333" t="str">
        <f t="shared" si="72"/>
        <v>未入力あり</v>
      </c>
      <c r="Q692" s="253" t="str">
        <f>IFERROR(IF(P692="未入力あり","",ROUNDDOWN(ROUNDDOWN($H692*$I692,0)*VLOOKUP($G692,【参考】数式用!$A$4:$E$54,3, FALSE),0)),"")</f>
        <v/>
      </c>
      <c r="R692" s="253" t="str">
        <f>IF(AD692="×", 0,IF(P692="未入力あり","",ROUNDDOWN(ROUNDDOWN($H692*$I692,0)*VLOOKUP($G692,【参考】数式用!$A$4:$E$54,4,FALSE),0)))</f>
        <v/>
      </c>
      <c r="S692" s="334" t="str">
        <f>IF(AE692="×", 0,IF(P692="未入力あり","",ROUNDDOWN(ROUNDDOWN($H692*$I692,0)*VLOOKUP($G692,【参考】数式用!$A$4:$E$54,5, FALSE),0)))</f>
        <v/>
      </c>
      <c r="Z692" s="336" t="e">
        <f>IF(#REF!="○", F692, "")</f>
        <v>#REF!</v>
      </c>
      <c r="AA692" s="46" t="e">
        <f>VLOOKUP('別紙様式2-3（個表） '!$G692,【参考】数式用!$P$4:$Q$54,2, FALSE)</f>
        <v>#N/A</v>
      </c>
      <c r="AB692" s="46" t="e">
        <f>VLOOKUP('別紙様式2-3（個表） '!$G692,【参考】数式用!$P$4:$W$54,8, FALSE)</f>
        <v>#N/A</v>
      </c>
      <c r="AC692" s="46" t="e">
        <f>VLOOKUP('別紙様式2-3（個表） '!$G692,【参考】数式用!$P$4:$AD$54,15, FALSE)</f>
        <v>#N/A</v>
      </c>
      <c r="AD692" s="46" t="str">
        <f t="shared" si="74"/>
        <v/>
      </c>
      <c r="AE692" s="46" t="str">
        <f t="shared" si="75"/>
        <v/>
      </c>
      <c r="AF692" s="46" t="str">
        <f t="shared" si="76"/>
        <v/>
      </c>
      <c r="AG692" s="46" t="str">
        <f>IF(G692="", "", VLOOKUP(G692,【参考】数式用!$A$4:$M$54,13,FALSE))</f>
        <v/>
      </c>
      <c r="AH692" s="46" t="str">
        <f t="shared" si="77"/>
        <v>―</v>
      </c>
    </row>
    <row r="693" spans="1:34" ht="45" customHeight="1">
      <c r="A693" s="113">
        <f t="shared" si="73"/>
        <v>679</v>
      </c>
      <c r="B693" s="114" t="str">
        <f>IF(基本情報入力シート!B728="","",基本情報入力シート!B728)</f>
        <v/>
      </c>
      <c r="C693" s="115" t="str">
        <f>IF(基本情報入力シート!L728="","",基本情報入力シート!L728)</f>
        <v/>
      </c>
      <c r="D693" s="115" t="str">
        <f>IF(基本情報入力シート!Q728="","",基本情報入力シート!Q728)</f>
        <v/>
      </c>
      <c r="E693" s="115" t="str">
        <f>IF(基本情報入力シート!V728="","",基本情報入力シート!V728)</f>
        <v/>
      </c>
      <c r="F693" s="115" t="str">
        <f>IF(基本情報入力シート!W728="","",基本情報入力シート!W728)</f>
        <v/>
      </c>
      <c r="G693" s="115" t="str">
        <f>IF(基本情報入力シート!Z728="","",基本情報入力シート!Z728)</f>
        <v/>
      </c>
      <c r="H693" s="211" t="str">
        <f>IF(基本情報入力シート!AD728="","",基本情報入力シート!AD728)</f>
        <v/>
      </c>
      <c r="I693" s="330" t="str">
        <f>IF(基本情報入力シート!AE728="","",基本情報入力シート!AE728)</f>
        <v/>
      </c>
      <c r="J693" s="427"/>
      <c r="K693" s="428"/>
      <c r="L693" s="426"/>
      <c r="M693" s="331" t="str">
        <f>IF(G693="", "", VLOOKUP(AF693,【参考】数式用!$AZ$3:$BA$6, 2, FALSE))</f>
        <v/>
      </c>
      <c r="N693" s="332" t="str">
        <f>IF(G693="","",VLOOKUP(G693,【参考】数式用!$A$4:$L$54,MATCH('別紙様式2-3（個表） '!M693,【参考】数式用!$J$3:$L$3,0)+9,FALSE))</f>
        <v/>
      </c>
      <c r="O693" s="430" t="s">
        <v>197</v>
      </c>
      <c r="P693" s="333" t="str">
        <f t="shared" si="72"/>
        <v>未入力あり</v>
      </c>
      <c r="Q693" s="253" t="str">
        <f>IFERROR(IF(P693="未入力あり","",ROUNDDOWN(ROUNDDOWN($H693*$I693,0)*VLOOKUP($G693,【参考】数式用!$A$4:$E$54,3, FALSE),0)),"")</f>
        <v/>
      </c>
      <c r="R693" s="253" t="str">
        <f>IF(AD693="×", 0,IF(P693="未入力あり","",ROUNDDOWN(ROUNDDOWN($H693*$I693,0)*VLOOKUP($G693,【参考】数式用!$A$4:$E$54,4,FALSE),0)))</f>
        <v/>
      </c>
      <c r="S693" s="334" t="str">
        <f>IF(AE693="×", 0,IF(P693="未入力あり","",ROUNDDOWN(ROUNDDOWN($H693*$I693,0)*VLOOKUP($G693,【参考】数式用!$A$4:$E$54,5, FALSE),0)))</f>
        <v/>
      </c>
      <c r="Z693" s="336" t="e">
        <f>IF(#REF!="○", F693, "")</f>
        <v>#REF!</v>
      </c>
      <c r="AA693" s="46" t="e">
        <f>VLOOKUP('別紙様式2-3（個表） '!$G693,【参考】数式用!$P$4:$Q$54,2, FALSE)</f>
        <v>#N/A</v>
      </c>
      <c r="AB693" s="46" t="e">
        <f>VLOOKUP('別紙様式2-3（個表） '!$G693,【参考】数式用!$P$4:$W$54,8, FALSE)</f>
        <v>#N/A</v>
      </c>
      <c r="AC693" s="46" t="e">
        <f>VLOOKUP('別紙様式2-3（個表） '!$G693,【参考】数式用!$P$4:$AD$54,15, FALSE)</f>
        <v>#N/A</v>
      </c>
      <c r="AD693" s="46" t="str">
        <f t="shared" si="74"/>
        <v/>
      </c>
      <c r="AE693" s="46" t="str">
        <f t="shared" si="75"/>
        <v/>
      </c>
      <c r="AF693" s="46" t="str">
        <f t="shared" si="76"/>
        <v/>
      </c>
      <c r="AG693" s="46" t="str">
        <f>IF(G693="", "", VLOOKUP(G693,【参考】数式用!$A$4:$M$54,13,FALSE))</f>
        <v/>
      </c>
      <c r="AH693" s="46" t="str">
        <f t="shared" si="77"/>
        <v>―</v>
      </c>
    </row>
    <row r="694" spans="1:34" ht="45" customHeight="1">
      <c r="A694" s="113">
        <f t="shared" si="73"/>
        <v>680</v>
      </c>
      <c r="B694" s="114" t="str">
        <f>IF(基本情報入力シート!B729="","",基本情報入力シート!B729)</f>
        <v/>
      </c>
      <c r="C694" s="115" t="str">
        <f>IF(基本情報入力シート!L729="","",基本情報入力シート!L729)</f>
        <v/>
      </c>
      <c r="D694" s="115" t="str">
        <f>IF(基本情報入力シート!Q729="","",基本情報入力シート!Q729)</f>
        <v/>
      </c>
      <c r="E694" s="115" t="str">
        <f>IF(基本情報入力シート!V729="","",基本情報入力シート!V729)</f>
        <v/>
      </c>
      <c r="F694" s="115" t="str">
        <f>IF(基本情報入力シート!W729="","",基本情報入力シート!W729)</f>
        <v/>
      </c>
      <c r="G694" s="115" t="str">
        <f>IF(基本情報入力シート!Z729="","",基本情報入力シート!Z729)</f>
        <v/>
      </c>
      <c r="H694" s="211" t="str">
        <f>IF(基本情報入力シート!AD729="","",基本情報入力シート!AD729)</f>
        <v/>
      </c>
      <c r="I694" s="330" t="str">
        <f>IF(基本情報入力シート!AE729="","",基本情報入力シート!AE729)</f>
        <v/>
      </c>
      <c r="J694" s="427"/>
      <c r="K694" s="428"/>
      <c r="L694" s="426"/>
      <c r="M694" s="331" t="str">
        <f>IF(G694="", "", VLOOKUP(AF694,【参考】数式用!$AZ$3:$BA$6, 2, FALSE))</f>
        <v/>
      </c>
      <c r="N694" s="332" t="str">
        <f>IF(G694="","",VLOOKUP(G694,【参考】数式用!$A$4:$L$54,MATCH('別紙様式2-3（個表） '!M694,【参考】数式用!$J$3:$L$3,0)+9,FALSE))</f>
        <v/>
      </c>
      <c r="O694" s="429" t="s">
        <v>197</v>
      </c>
      <c r="P694" s="333" t="str">
        <f t="shared" si="72"/>
        <v>未入力あり</v>
      </c>
      <c r="Q694" s="253" t="str">
        <f>IFERROR(IF(P694="未入力あり","",ROUNDDOWN(ROUNDDOWN($H694*$I694,0)*VLOOKUP($G694,【参考】数式用!$A$4:$E$54,3, FALSE),0)),"")</f>
        <v/>
      </c>
      <c r="R694" s="253" t="str">
        <f>IF(AD694="×", 0,IF(P694="未入力あり","",ROUNDDOWN(ROUNDDOWN($H694*$I694,0)*VLOOKUP($G694,【参考】数式用!$A$4:$E$54,4,FALSE),0)))</f>
        <v/>
      </c>
      <c r="S694" s="334" t="str">
        <f>IF(AE694="×", 0,IF(P694="未入力あり","",ROUNDDOWN(ROUNDDOWN($H694*$I694,0)*VLOOKUP($G694,【参考】数式用!$A$4:$E$54,5, FALSE),0)))</f>
        <v/>
      </c>
      <c r="Z694" s="336" t="e">
        <f>IF(#REF!="○", F694, "")</f>
        <v>#REF!</v>
      </c>
      <c r="AA694" s="46" t="e">
        <f>VLOOKUP('別紙様式2-3（個表） '!$G694,【参考】数式用!$P$4:$Q$54,2, FALSE)</f>
        <v>#N/A</v>
      </c>
      <c r="AB694" s="46" t="e">
        <f>VLOOKUP('別紙様式2-3（個表） '!$G694,【参考】数式用!$P$4:$W$54,8, FALSE)</f>
        <v>#N/A</v>
      </c>
      <c r="AC694" s="46" t="e">
        <f>VLOOKUP('別紙様式2-3（個表） '!$G694,【参考】数式用!$P$4:$AD$54,15, FALSE)</f>
        <v>#N/A</v>
      </c>
      <c r="AD694" s="46" t="str">
        <f t="shared" si="74"/>
        <v/>
      </c>
      <c r="AE694" s="46" t="str">
        <f t="shared" si="75"/>
        <v/>
      </c>
      <c r="AF694" s="46" t="str">
        <f t="shared" si="76"/>
        <v/>
      </c>
      <c r="AG694" s="46" t="str">
        <f>IF(G694="", "", VLOOKUP(G694,【参考】数式用!$A$4:$M$54,13,FALSE))</f>
        <v/>
      </c>
      <c r="AH694" s="46" t="str">
        <f t="shared" si="77"/>
        <v>―</v>
      </c>
    </row>
    <row r="695" spans="1:34" ht="45" customHeight="1">
      <c r="A695" s="113">
        <f t="shared" si="73"/>
        <v>681</v>
      </c>
      <c r="B695" s="114" t="str">
        <f>IF(基本情報入力シート!B730="","",基本情報入力シート!B730)</f>
        <v/>
      </c>
      <c r="C695" s="115" t="str">
        <f>IF(基本情報入力シート!L730="","",基本情報入力シート!L730)</f>
        <v/>
      </c>
      <c r="D695" s="115" t="str">
        <f>IF(基本情報入力シート!Q730="","",基本情報入力シート!Q730)</f>
        <v/>
      </c>
      <c r="E695" s="115" t="str">
        <f>IF(基本情報入力シート!V730="","",基本情報入力シート!V730)</f>
        <v/>
      </c>
      <c r="F695" s="115" t="str">
        <f>IF(基本情報入力シート!W730="","",基本情報入力シート!W730)</f>
        <v/>
      </c>
      <c r="G695" s="115" t="str">
        <f>IF(基本情報入力シート!Z730="","",基本情報入力シート!Z730)</f>
        <v/>
      </c>
      <c r="H695" s="211" t="str">
        <f>IF(基本情報入力シート!AD730="","",基本情報入力シート!AD730)</f>
        <v/>
      </c>
      <c r="I695" s="330" t="str">
        <f>IF(基本情報入力シート!AE730="","",基本情報入力シート!AE730)</f>
        <v/>
      </c>
      <c r="J695" s="427"/>
      <c r="K695" s="428"/>
      <c r="L695" s="426"/>
      <c r="M695" s="331" t="str">
        <f>IF(G695="", "", VLOOKUP(AF695,【参考】数式用!$AZ$3:$BA$6, 2, FALSE))</f>
        <v/>
      </c>
      <c r="N695" s="332" t="str">
        <f>IF(G695="","",VLOOKUP(G695,【参考】数式用!$A$4:$L$54,MATCH('別紙様式2-3（個表） '!M695,【参考】数式用!$J$3:$L$3,0)+9,FALSE))</f>
        <v/>
      </c>
      <c r="O695" s="430" t="s">
        <v>197</v>
      </c>
      <c r="P695" s="333" t="str">
        <f t="shared" si="72"/>
        <v>未入力あり</v>
      </c>
      <c r="Q695" s="253" t="str">
        <f>IFERROR(IF(P695="未入力あり","",ROUNDDOWN(ROUNDDOWN($H695*$I695,0)*VLOOKUP($G695,【参考】数式用!$A$4:$E$54,3, FALSE),0)),"")</f>
        <v/>
      </c>
      <c r="R695" s="253" t="str">
        <f>IF(AD695="×", 0,IF(P695="未入力あり","",ROUNDDOWN(ROUNDDOWN($H695*$I695,0)*VLOOKUP($G695,【参考】数式用!$A$4:$E$54,4,FALSE),0)))</f>
        <v/>
      </c>
      <c r="S695" s="334" t="str">
        <f>IF(AE695="×", 0,IF(P695="未入力あり","",ROUNDDOWN(ROUNDDOWN($H695*$I695,0)*VLOOKUP($G695,【参考】数式用!$A$4:$E$54,5, FALSE),0)))</f>
        <v/>
      </c>
      <c r="Z695" s="336" t="e">
        <f>IF(#REF!="○", F695, "")</f>
        <v>#REF!</v>
      </c>
      <c r="AA695" s="46" t="e">
        <f>VLOOKUP('別紙様式2-3（個表） '!$G695,【参考】数式用!$P$4:$Q$54,2, FALSE)</f>
        <v>#N/A</v>
      </c>
      <c r="AB695" s="46" t="e">
        <f>VLOOKUP('別紙様式2-3（個表） '!$G695,【参考】数式用!$P$4:$W$54,8, FALSE)</f>
        <v>#N/A</v>
      </c>
      <c r="AC695" s="46" t="e">
        <f>VLOOKUP('別紙様式2-3（個表） '!$G695,【参考】数式用!$P$4:$AD$54,15, FALSE)</f>
        <v>#N/A</v>
      </c>
      <c r="AD695" s="46" t="str">
        <f t="shared" si="74"/>
        <v/>
      </c>
      <c r="AE695" s="46" t="str">
        <f t="shared" si="75"/>
        <v/>
      </c>
      <c r="AF695" s="46" t="str">
        <f t="shared" si="76"/>
        <v/>
      </c>
      <c r="AG695" s="46" t="str">
        <f>IF(G695="", "", VLOOKUP(G695,【参考】数式用!$A$4:$M$54,13,FALSE))</f>
        <v/>
      </c>
      <c r="AH695" s="46" t="str">
        <f t="shared" si="77"/>
        <v>―</v>
      </c>
    </row>
    <row r="696" spans="1:34" ht="45" customHeight="1">
      <c r="A696" s="113">
        <f t="shared" si="73"/>
        <v>682</v>
      </c>
      <c r="B696" s="114" t="str">
        <f>IF(基本情報入力シート!B731="","",基本情報入力シート!B731)</f>
        <v/>
      </c>
      <c r="C696" s="115" t="str">
        <f>IF(基本情報入力シート!L731="","",基本情報入力シート!L731)</f>
        <v/>
      </c>
      <c r="D696" s="115" t="str">
        <f>IF(基本情報入力シート!Q731="","",基本情報入力シート!Q731)</f>
        <v/>
      </c>
      <c r="E696" s="115" t="str">
        <f>IF(基本情報入力シート!V731="","",基本情報入力シート!V731)</f>
        <v/>
      </c>
      <c r="F696" s="115" t="str">
        <f>IF(基本情報入力シート!W731="","",基本情報入力シート!W731)</f>
        <v/>
      </c>
      <c r="G696" s="115" t="str">
        <f>IF(基本情報入力シート!Z731="","",基本情報入力シート!Z731)</f>
        <v/>
      </c>
      <c r="H696" s="211" t="str">
        <f>IF(基本情報入力シート!AD731="","",基本情報入力シート!AD731)</f>
        <v/>
      </c>
      <c r="I696" s="330" t="str">
        <f>IF(基本情報入力シート!AE731="","",基本情報入力シート!AE731)</f>
        <v/>
      </c>
      <c r="J696" s="427"/>
      <c r="K696" s="428"/>
      <c r="L696" s="426"/>
      <c r="M696" s="331" t="str">
        <f>IF(G696="", "", VLOOKUP(AF696,【参考】数式用!$AZ$3:$BA$6, 2, FALSE))</f>
        <v/>
      </c>
      <c r="N696" s="332" t="str">
        <f>IF(G696="","",VLOOKUP(G696,【参考】数式用!$A$4:$L$54,MATCH('別紙様式2-3（個表） '!M696,【参考】数式用!$J$3:$L$3,0)+9,FALSE))</f>
        <v/>
      </c>
      <c r="O696" s="430" t="s">
        <v>197</v>
      </c>
      <c r="P696" s="333" t="str">
        <f t="shared" si="72"/>
        <v>未入力あり</v>
      </c>
      <c r="Q696" s="253" t="str">
        <f>IFERROR(IF(P696="未入力あり","",ROUNDDOWN(ROUNDDOWN($H696*$I696,0)*VLOOKUP($G696,【参考】数式用!$A$4:$E$54,3, FALSE),0)),"")</f>
        <v/>
      </c>
      <c r="R696" s="253" t="str">
        <f>IF(AD696="×", 0,IF(P696="未入力あり","",ROUNDDOWN(ROUNDDOWN($H696*$I696,0)*VLOOKUP($G696,【参考】数式用!$A$4:$E$54,4,FALSE),0)))</f>
        <v/>
      </c>
      <c r="S696" s="334" t="str">
        <f>IF(AE696="×", 0,IF(P696="未入力あり","",ROUNDDOWN(ROUNDDOWN($H696*$I696,0)*VLOOKUP($G696,【参考】数式用!$A$4:$E$54,5, FALSE),0)))</f>
        <v/>
      </c>
      <c r="Z696" s="336" t="e">
        <f>IF(#REF!="○", F696, "")</f>
        <v>#REF!</v>
      </c>
      <c r="AA696" s="46" t="e">
        <f>VLOOKUP('別紙様式2-3（個表） '!$G696,【参考】数式用!$P$4:$Q$54,2, FALSE)</f>
        <v>#N/A</v>
      </c>
      <c r="AB696" s="46" t="e">
        <f>VLOOKUP('別紙様式2-3（個表） '!$G696,【参考】数式用!$P$4:$W$54,8, FALSE)</f>
        <v>#N/A</v>
      </c>
      <c r="AC696" s="46" t="e">
        <f>VLOOKUP('別紙様式2-3（個表） '!$G696,【参考】数式用!$P$4:$AD$54,15, FALSE)</f>
        <v>#N/A</v>
      </c>
      <c r="AD696" s="46" t="str">
        <f t="shared" si="74"/>
        <v/>
      </c>
      <c r="AE696" s="46" t="str">
        <f t="shared" si="75"/>
        <v/>
      </c>
      <c r="AF696" s="46" t="str">
        <f t="shared" si="76"/>
        <v/>
      </c>
      <c r="AG696" s="46" t="str">
        <f>IF(G696="", "", VLOOKUP(G696,【参考】数式用!$A$4:$M$54,13,FALSE))</f>
        <v/>
      </c>
      <c r="AH696" s="46" t="str">
        <f t="shared" si="77"/>
        <v>―</v>
      </c>
    </row>
    <row r="697" spans="1:34" ht="45" customHeight="1">
      <c r="A697" s="113">
        <f t="shared" si="73"/>
        <v>683</v>
      </c>
      <c r="B697" s="114" t="str">
        <f>IF(基本情報入力シート!B732="","",基本情報入力シート!B732)</f>
        <v/>
      </c>
      <c r="C697" s="115" t="str">
        <f>IF(基本情報入力シート!L732="","",基本情報入力シート!L732)</f>
        <v/>
      </c>
      <c r="D697" s="115" t="str">
        <f>IF(基本情報入力シート!Q732="","",基本情報入力シート!Q732)</f>
        <v/>
      </c>
      <c r="E697" s="115" t="str">
        <f>IF(基本情報入力シート!V732="","",基本情報入力シート!V732)</f>
        <v/>
      </c>
      <c r="F697" s="115" t="str">
        <f>IF(基本情報入力シート!W732="","",基本情報入力シート!W732)</f>
        <v/>
      </c>
      <c r="G697" s="115" t="str">
        <f>IF(基本情報入力シート!Z732="","",基本情報入力シート!Z732)</f>
        <v/>
      </c>
      <c r="H697" s="211" t="str">
        <f>IF(基本情報入力シート!AD732="","",基本情報入力シート!AD732)</f>
        <v/>
      </c>
      <c r="I697" s="330" t="str">
        <f>IF(基本情報入力シート!AE732="","",基本情報入力シート!AE732)</f>
        <v/>
      </c>
      <c r="J697" s="427"/>
      <c r="K697" s="428"/>
      <c r="L697" s="426"/>
      <c r="M697" s="331" t="str">
        <f>IF(G697="", "", VLOOKUP(AF697,【参考】数式用!$AZ$3:$BA$6, 2, FALSE))</f>
        <v/>
      </c>
      <c r="N697" s="332" t="str">
        <f>IF(G697="","",VLOOKUP(G697,【参考】数式用!$A$4:$L$54,MATCH('別紙様式2-3（個表） '!M697,【参考】数式用!$J$3:$L$3,0)+9,FALSE))</f>
        <v/>
      </c>
      <c r="O697" s="429" t="s">
        <v>197</v>
      </c>
      <c r="P697" s="333" t="str">
        <f t="shared" si="72"/>
        <v>未入力あり</v>
      </c>
      <c r="Q697" s="253" t="str">
        <f>IFERROR(IF(P697="未入力あり","",ROUNDDOWN(ROUNDDOWN($H697*$I697,0)*VLOOKUP($G697,【参考】数式用!$A$4:$E$54,3, FALSE),0)),"")</f>
        <v/>
      </c>
      <c r="R697" s="253" t="str">
        <f>IF(AD697="×", 0,IF(P697="未入力あり","",ROUNDDOWN(ROUNDDOWN($H697*$I697,0)*VLOOKUP($G697,【参考】数式用!$A$4:$E$54,4,FALSE),0)))</f>
        <v/>
      </c>
      <c r="S697" s="334" t="str">
        <f>IF(AE697="×", 0,IF(P697="未入力あり","",ROUNDDOWN(ROUNDDOWN($H697*$I697,0)*VLOOKUP($G697,【参考】数式用!$A$4:$E$54,5, FALSE),0)))</f>
        <v/>
      </c>
      <c r="Z697" s="336" t="e">
        <f>IF(#REF!="○", F697, "")</f>
        <v>#REF!</v>
      </c>
      <c r="AA697" s="46" t="e">
        <f>VLOOKUP('別紙様式2-3（個表） '!$G697,【参考】数式用!$P$4:$Q$54,2, FALSE)</f>
        <v>#N/A</v>
      </c>
      <c r="AB697" s="46" t="e">
        <f>VLOOKUP('別紙様式2-3（個表） '!$G697,【参考】数式用!$P$4:$W$54,8, FALSE)</f>
        <v>#N/A</v>
      </c>
      <c r="AC697" s="46" t="e">
        <f>VLOOKUP('別紙様式2-3（個表） '!$G697,【参考】数式用!$P$4:$AD$54,15, FALSE)</f>
        <v>#N/A</v>
      </c>
      <c r="AD697" s="46" t="str">
        <f t="shared" si="74"/>
        <v/>
      </c>
      <c r="AE697" s="46" t="str">
        <f t="shared" si="75"/>
        <v/>
      </c>
      <c r="AF697" s="46" t="str">
        <f t="shared" si="76"/>
        <v/>
      </c>
      <c r="AG697" s="46" t="str">
        <f>IF(G697="", "", VLOOKUP(G697,【参考】数式用!$A$4:$M$54,13,FALSE))</f>
        <v/>
      </c>
      <c r="AH697" s="46" t="str">
        <f t="shared" si="77"/>
        <v>―</v>
      </c>
    </row>
    <row r="698" spans="1:34" ht="45" customHeight="1">
      <c r="A698" s="113">
        <f t="shared" si="73"/>
        <v>684</v>
      </c>
      <c r="B698" s="114" t="str">
        <f>IF(基本情報入力シート!B733="","",基本情報入力シート!B733)</f>
        <v/>
      </c>
      <c r="C698" s="115" t="str">
        <f>IF(基本情報入力シート!L733="","",基本情報入力シート!L733)</f>
        <v/>
      </c>
      <c r="D698" s="115" t="str">
        <f>IF(基本情報入力シート!Q733="","",基本情報入力シート!Q733)</f>
        <v/>
      </c>
      <c r="E698" s="115" t="str">
        <f>IF(基本情報入力シート!V733="","",基本情報入力シート!V733)</f>
        <v/>
      </c>
      <c r="F698" s="115" t="str">
        <f>IF(基本情報入力シート!W733="","",基本情報入力シート!W733)</f>
        <v/>
      </c>
      <c r="G698" s="115" t="str">
        <f>IF(基本情報入力シート!Z733="","",基本情報入力シート!Z733)</f>
        <v/>
      </c>
      <c r="H698" s="211" t="str">
        <f>IF(基本情報入力シート!AD733="","",基本情報入力シート!AD733)</f>
        <v/>
      </c>
      <c r="I698" s="330" t="str">
        <f>IF(基本情報入力シート!AE733="","",基本情報入力シート!AE733)</f>
        <v/>
      </c>
      <c r="J698" s="427"/>
      <c r="K698" s="428"/>
      <c r="L698" s="426"/>
      <c r="M698" s="331" t="str">
        <f>IF(G698="", "", VLOOKUP(AF698,【参考】数式用!$AZ$3:$BA$6, 2, FALSE))</f>
        <v/>
      </c>
      <c r="N698" s="332" t="str">
        <f>IF(G698="","",VLOOKUP(G698,【参考】数式用!$A$4:$L$54,MATCH('別紙様式2-3（個表） '!M698,【参考】数式用!$J$3:$L$3,0)+9,FALSE))</f>
        <v/>
      </c>
      <c r="O698" s="430" t="s">
        <v>197</v>
      </c>
      <c r="P698" s="333" t="str">
        <f t="shared" si="72"/>
        <v>未入力あり</v>
      </c>
      <c r="Q698" s="253" t="str">
        <f>IFERROR(IF(P698="未入力あり","",ROUNDDOWN(ROUNDDOWN($H698*$I698,0)*VLOOKUP($G698,【参考】数式用!$A$4:$E$54,3, FALSE),0)),"")</f>
        <v/>
      </c>
      <c r="R698" s="253" t="str">
        <f>IF(AD698="×", 0,IF(P698="未入力あり","",ROUNDDOWN(ROUNDDOWN($H698*$I698,0)*VLOOKUP($G698,【参考】数式用!$A$4:$E$54,4,FALSE),0)))</f>
        <v/>
      </c>
      <c r="S698" s="334" t="str">
        <f>IF(AE698="×", 0,IF(P698="未入力あり","",ROUNDDOWN(ROUNDDOWN($H698*$I698,0)*VLOOKUP($G698,【参考】数式用!$A$4:$E$54,5, FALSE),0)))</f>
        <v/>
      </c>
      <c r="Z698" s="336" t="e">
        <f>IF(#REF!="○", F698, "")</f>
        <v>#REF!</v>
      </c>
      <c r="AA698" s="46" t="e">
        <f>VLOOKUP('別紙様式2-3（個表） '!$G698,【参考】数式用!$P$4:$Q$54,2, FALSE)</f>
        <v>#N/A</v>
      </c>
      <c r="AB698" s="46" t="e">
        <f>VLOOKUP('別紙様式2-3（個表） '!$G698,【参考】数式用!$P$4:$W$54,8, FALSE)</f>
        <v>#N/A</v>
      </c>
      <c r="AC698" s="46" t="e">
        <f>VLOOKUP('別紙様式2-3（個表） '!$G698,【参考】数式用!$P$4:$AD$54,15, FALSE)</f>
        <v>#N/A</v>
      </c>
      <c r="AD698" s="46" t="str">
        <f t="shared" si="74"/>
        <v/>
      </c>
      <c r="AE698" s="46" t="str">
        <f t="shared" si="75"/>
        <v/>
      </c>
      <c r="AF698" s="46" t="str">
        <f t="shared" si="76"/>
        <v/>
      </c>
      <c r="AG698" s="46" t="str">
        <f>IF(G698="", "", VLOOKUP(G698,【参考】数式用!$A$4:$M$54,13,FALSE))</f>
        <v/>
      </c>
      <c r="AH698" s="46" t="str">
        <f t="shared" si="77"/>
        <v>―</v>
      </c>
    </row>
    <row r="699" spans="1:34" ht="45" customHeight="1">
      <c r="A699" s="113">
        <f t="shared" si="73"/>
        <v>685</v>
      </c>
      <c r="B699" s="114" t="str">
        <f>IF(基本情報入力シート!B734="","",基本情報入力シート!B734)</f>
        <v/>
      </c>
      <c r="C699" s="115" t="str">
        <f>IF(基本情報入力シート!L734="","",基本情報入力シート!L734)</f>
        <v/>
      </c>
      <c r="D699" s="115" t="str">
        <f>IF(基本情報入力シート!Q734="","",基本情報入力シート!Q734)</f>
        <v/>
      </c>
      <c r="E699" s="115" t="str">
        <f>IF(基本情報入力シート!V734="","",基本情報入力シート!V734)</f>
        <v/>
      </c>
      <c r="F699" s="115" t="str">
        <f>IF(基本情報入力シート!W734="","",基本情報入力シート!W734)</f>
        <v/>
      </c>
      <c r="G699" s="115" t="str">
        <f>IF(基本情報入力シート!Z734="","",基本情報入力シート!Z734)</f>
        <v/>
      </c>
      <c r="H699" s="211" t="str">
        <f>IF(基本情報入力シート!AD734="","",基本情報入力シート!AD734)</f>
        <v/>
      </c>
      <c r="I699" s="330" t="str">
        <f>IF(基本情報入力シート!AE734="","",基本情報入力シート!AE734)</f>
        <v/>
      </c>
      <c r="J699" s="427"/>
      <c r="K699" s="428"/>
      <c r="L699" s="426"/>
      <c r="M699" s="331" t="str">
        <f>IF(G699="", "", VLOOKUP(AF699,【参考】数式用!$AZ$3:$BA$6, 2, FALSE))</f>
        <v/>
      </c>
      <c r="N699" s="332" t="str">
        <f>IF(G699="","",VLOOKUP(G699,【参考】数式用!$A$4:$L$54,MATCH('別紙様式2-3（個表） '!M699,【参考】数式用!$J$3:$L$3,0)+9,FALSE))</f>
        <v/>
      </c>
      <c r="O699" s="430" t="s">
        <v>197</v>
      </c>
      <c r="P699" s="333" t="str">
        <f t="shared" si="72"/>
        <v>未入力あり</v>
      </c>
      <c r="Q699" s="253" t="str">
        <f>IFERROR(IF(P699="未入力あり","",ROUNDDOWN(ROUNDDOWN($H699*$I699,0)*VLOOKUP($G699,【参考】数式用!$A$4:$E$54,3, FALSE),0)),"")</f>
        <v/>
      </c>
      <c r="R699" s="253" t="str">
        <f>IF(AD699="×", 0,IF(P699="未入力あり","",ROUNDDOWN(ROUNDDOWN($H699*$I699,0)*VLOOKUP($G699,【参考】数式用!$A$4:$E$54,4,FALSE),0)))</f>
        <v/>
      </c>
      <c r="S699" s="334" t="str">
        <f>IF(AE699="×", 0,IF(P699="未入力あり","",ROUNDDOWN(ROUNDDOWN($H699*$I699,0)*VLOOKUP($G699,【参考】数式用!$A$4:$E$54,5, FALSE),0)))</f>
        <v/>
      </c>
      <c r="Z699" s="336" t="e">
        <f>IF(#REF!="○", F699, "")</f>
        <v>#REF!</v>
      </c>
      <c r="AA699" s="46" t="e">
        <f>VLOOKUP('別紙様式2-3（個表） '!$G699,【参考】数式用!$P$4:$Q$54,2, FALSE)</f>
        <v>#N/A</v>
      </c>
      <c r="AB699" s="46" t="e">
        <f>VLOOKUP('別紙様式2-3（個表） '!$G699,【参考】数式用!$P$4:$W$54,8, FALSE)</f>
        <v>#N/A</v>
      </c>
      <c r="AC699" s="46" t="e">
        <f>VLOOKUP('別紙様式2-3（個表） '!$G699,【参考】数式用!$P$4:$AD$54,15, FALSE)</f>
        <v>#N/A</v>
      </c>
      <c r="AD699" s="46" t="str">
        <f t="shared" si="74"/>
        <v/>
      </c>
      <c r="AE699" s="46" t="str">
        <f t="shared" si="75"/>
        <v/>
      </c>
      <c r="AF699" s="46" t="str">
        <f t="shared" si="76"/>
        <v/>
      </c>
      <c r="AG699" s="46" t="str">
        <f>IF(G699="", "", VLOOKUP(G699,【参考】数式用!$A$4:$M$54,13,FALSE))</f>
        <v/>
      </c>
      <c r="AH699" s="46" t="str">
        <f t="shared" si="77"/>
        <v>―</v>
      </c>
    </row>
    <row r="700" spans="1:34" ht="45" customHeight="1">
      <c r="A700" s="113">
        <f t="shared" si="73"/>
        <v>686</v>
      </c>
      <c r="B700" s="114" t="str">
        <f>IF(基本情報入力シート!B735="","",基本情報入力シート!B735)</f>
        <v/>
      </c>
      <c r="C700" s="115" t="str">
        <f>IF(基本情報入力シート!L735="","",基本情報入力シート!L735)</f>
        <v/>
      </c>
      <c r="D700" s="115" t="str">
        <f>IF(基本情報入力シート!Q735="","",基本情報入力シート!Q735)</f>
        <v/>
      </c>
      <c r="E700" s="115" t="str">
        <f>IF(基本情報入力シート!V735="","",基本情報入力シート!V735)</f>
        <v/>
      </c>
      <c r="F700" s="115" t="str">
        <f>IF(基本情報入力シート!W735="","",基本情報入力シート!W735)</f>
        <v/>
      </c>
      <c r="G700" s="115" t="str">
        <f>IF(基本情報入力シート!Z735="","",基本情報入力シート!Z735)</f>
        <v/>
      </c>
      <c r="H700" s="211" t="str">
        <f>IF(基本情報入力シート!AD735="","",基本情報入力シート!AD735)</f>
        <v/>
      </c>
      <c r="I700" s="330" t="str">
        <f>IF(基本情報入力シート!AE735="","",基本情報入力シート!AE735)</f>
        <v/>
      </c>
      <c r="J700" s="427"/>
      <c r="K700" s="428"/>
      <c r="L700" s="426"/>
      <c r="M700" s="331" t="str">
        <f>IF(G700="", "", VLOOKUP(AF700,【参考】数式用!$AZ$3:$BA$6, 2, FALSE))</f>
        <v/>
      </c>
      <c r="N700" s="332" t="str">
        <f>IF(G700="","",VLOOKUP(G700,【参考】数式用!$A$4:$L$54,MATCH('別紙様式2-3（個表） '!M700,【参考】数式用!$J$3:$L$3,0)+9,FALSE))</f>
        <v/>
      </c>
      <c r="O700" s="429" t="s">
        <v>197</v>
      </c>
      <c r="P700" s="333" t="str">
        <f t="shared" si="72"/>
        <v>未入力あり</v>
      </c>
      <c r="Q700" s="253" t="str">
        <f>IFERROR(IF(P700="未入力あり","",ROUNDDOWN(ROUNDDOWN($H700*$I700,0)*VLOOKUP($G700,【参考】数式用!$A$4:$E$54,3, FALSE),0)),"")</f>
        <v/>
      </c>
      <c r="R700" s="253" t="str">
        <f>IF(AD700="×", 0,IF(P700="未入力あり","",ROUNDDOWN(ROUNDDOWN($H700*$I700,0)*VLOOKUP($G700,【参考】数式用!$A$4:$E$54,4,FALSE),0)))</f>
        <v/>
      </c>
      <c r="S700" s="334" t="str">
        <f>IF(AE700="×", 0,IF(P700="未入力あり","",ROUNDDOWN(ROUNDDOWN($H700*$I700,0)*VLOOKUP($G700,【参考】数式用!$A$4:$E$54,5, FALSE),0)))</f>
        <v/>
      </c>
      <c r="Z700" s="336" t="e">
        <f>IF(#REF!="○", F700, "")</f>
        <v>#REF!</v>
      </c>
      <c r="AA700" s="46" t="e">
        <f>VLOOKUP('別紙様式2-3（個表） '!$G700,【参考】数式用!$P$4:$Q$54,2, FALSE)</f>
        <v>#N/A</v>
      </c>
      <c r="AB700" s="46" t="e">
        <f>VLOOKUP('別紙様式2-3（個表） '!$G700,【参考】数式用!$P$4:$W$54,8, FALSE)</f>
        <v>#N/A</v>
      </c>
      <c r="AC700" s="46" t="e">
        <f>VLOOKUP('別紙様式2-3（個表） '!$G700,【参考】数式用!$P$4:$AD$54,15, FALSE)</f>
        <v>#N/A</v>
      </c>
      <c r="AD700" s="46" t="str">
        <f t="shared" si="74"/>
        <v/>
      </c>
      <c r="AE700" s="46" t="str">
        <f t="shared" si="75"/>
        <v/>
      </c>
      <c r="AF700" s="46" t="str">
        <f t="shared" si="76"/>
        <v/>
      </c>
      <c r="AG700" s="46" t="str">
        <f>IF(G700="", "", VLOOKUP(G700,【参考】数式用!$A$4:$M$54,13,FALSE))</f>
        <v/>
      </c>
      <c r="AH700" s="46" t="str">
        <f t="shared" si="77"/>
        <v>―</v>
      </c>
    </row>
    <row r="701" spans="1:34" ht="45" customHeight="1">
      <c r="A701" s="113">
        <f t="shared" si="73"/>
        <v>687</v>
      </c>
      <c r="B701" s="114" t="str">
        <f>IF(基本情報入力シート!B736="","",基本情報入力シート!B736)</f>
        <v/>
      </c>
      <c r="C701" s="115" t="str">
        <f>IF(基本情報入力シート!L736="","",基本情報入力シート!L736)</f>
        <v/>
      </c>
      <c r="D701" s="115" t="str">
        <f>IF(基本情報入力シート!Q736="","",基本情報入力シート!Q736)</f>
        <v/>
      </c>
      <c r="E701" s="115" t="str">
        <f>IF(基本情報入力シート!V736="","",基本情報入力シート!V736)</f>
        <v/>
      </c>
      <c r="F701" s="115" t="str">
        <f>IF(基本情報入力シート!W736="","",基本情報入力シート!W736)</f>
        <v/>
      </c>
      <c r="G701" s="115" t="str">
        <f>IF(基本情報入力シート!Z736="","",基本情報入力シート!Z736)</f>
        <v/>
      </c>
      <c r="H701" s="211" t="str">
        <f>IF(基本情報入力シート!AD736="","",基本情報入力シート!AD736)</f>
        <v/>
      </c>
      <c r="I701" s="330" t="str">
        <f>IF(基本情報入力シート!AE736="","",基本情報入力シート!AE736)</f>
        <v/>
      </c>
      <c r="J701" s="427"/>
      <c r="K701" s="428"/>
      <c r="L701" s="426"/>
      <c r="M701" s="331" t="str">
        <f>IF(G701="", "", VLOOKUP(AF701,【参考】数式用!$AZ$3:$BA$6, 2, FALSE))</f>
        <v/>
      </c>
      <c r="N701" s="332" t="str">
        <f>IF(G701="","",VLOOKUP(G701,【参考】数式用!$A$4:$L$54,MATCH('別紙様式2-3（個表） '!M701,【参考】数式用!$J$3:$L$3,0)+9,FALSE))</f>
        <v/>
      </c>
      <c r="O701" s="430" t="s">
        <v>197</v>
      </c>
      <c r="P701" s="333" t="str">
        <f t="shared" si="72"/>
        <v>未入力あり</v>
      </c>
      <c r="Q701" s="253" t="str">
        <f>IFERROR(IF(P701="未入力あり","",ROUNDDOWN(ROUNDDOWN($H701*$I701,0)*VLOOKUP($G701,【参考】数式用!$A$4:$E$54,3, FALSE),0)),"")</f>
        <v/>
      </c>
      <c r="R701" s="253" t="str">
        <f>IF(AD701="×", 0,IF(P701="未入力あり","",ROUNDDOWN(ROUNDDOWN($H701*$I701,0)*VLOOKUP($G701,【参考】数式用!$A$4:$E$54,4,FALSE),0)))</f>
        <v/>
      </c>
      <c r="S701" s="334" t="str">
        <f>IF(AE701="×", 0,IF(P701="未入力あり","",ROUNDDOWN(ROUNDDOWN($H701*$I701,0)*VLOOKUP($G701,【参考】数式用!$A$4:$E$54,5, FALSE),0)))</f>
        <v/>
      </c>
      <c r="Z701" s="336" t="e">
        <f>IF(#REF!="○", F701, "")</f>
        <v>#REF!</v>
      </c>
      <c r="AA701" s="46" t="e">
        <f>VLOOKUP('別紙様式2-3（個表） '!$G701,【参考】数式用!$P$4:$Q$54,2, FALSE)</f>
        <v>#N/A</v>
      </c>
      <c r="AB701" s="46" t="e">
        <f>VLOOKUP('別紙様式2-3（個表） '!$G701,【参考】数式用!$P$4:$W$54,8, FALSE)</f>
        <v>#N/A</v>
      </c>
      <c r="AC701" s="46" t="e">
        <f>VLOOKUP('別紙様式2-3（個表） '!$G701,【参考】数式用!$P$4:$AD$54,15, FALSE)</f>
        <v>#N/A</v>
      </c>
      <c r="AD701" s="46" t="str">
        <f t="shared" si="74"/>
        <v/>
      </c>
      <c r="AE701" s="46" t="str">
        <f t="shared" si="75"/>
        <v/>
      </c>
      <c r="AF701" s="46" t="str">
        <f t="shared" si="76"/>
        <v/>
      </c>
      <c r="AG701" s="46" t="str">
        <f>IF(G701="", "", VLOOKUP(G701,【参考】数式用!$A$4:$M$54,13,FALSE))</f>
        <v/>
      </c>
      <c r="AH701" s="46" t="str">
        <f t="shared" si="77"/>
        <v>―</v>
      </c>
    </row>
    <row r="702" spans="1:34" ht="45" customHeight="1">
      <c r="A702" s="113">
        <f t="shared" si="73"/>
        <v>688</v>
      </c>
      <c r="B702" s="114" t="str">
        <f>IF(基本情報入力シート!B737="","",基本情報入力シート!B737)</f>
        <v/>
      </c>
      <c r="C702" s="115" t="str">
        <f>IF(基本情報入力シート!L737="","",基本情報入力シート!L737)</f>
        <v/>
      </c>
      <c r="D702" s="115" t="str">
        <f>IF(基本情報入力シート!Q737="","",基本情報入力シート!Q737)</f>
        <v/>
      </c>
      <c r="E702" s="115" t="str">
        <f>IF(基本情報入力シート!V737="","",基本情報入力シート!V737)</f>
        <v/>
      </c>
      <c r="F702" s="115" t="str">
        <f>IF(基本情報入力シート!W737="","",基本情報入力シート!W737)</f>
        <v/>
      </c>
      <c r="G702" s="115" t="str">
        <f>IF(基本情報入力シート!Z737="","",基本情報入力シート!Z737)</f>
        <v/>
      </c>
      <c r="H702" s="211" t="str">
        <f>IF(基本情報入力シート!AD737="","",基本情報入力シート!AD737)</f>
        <v/>
      </c>
      <c r="I702" s="330" t="str">
        <f>IF(基本情報入力シート!AE737="","",基本情報入力シート!AE737)</f>
        <v/>
      </c>
      <c r="J702" s="427"/>
      <c r="K702" s="428"/>
      <c r="L702" s="426"/>
      <c r="M702" s="331" t="str">
        <f>IF(G702="", "", VLOOKUP(AF702,【参考】数式用!$AZ$3:$BA$6, 2, FALSE))</f>
        <v/>
      </c>
      <c r="N702" s="332" t="str">
        <f>IF(G702="","",VLOOKUP(G702,【参考】数式用!$A$4:$L$54,MATCH('別紙様式2-3（個表） '!M702,【参考】数式用!$J$3:$L$3,0)+9,FALSE))</f>
        <v/>
      </c>
      <c r="O702" s="430" t="s">
        <v>197</v>
      </c>
      <c r="P702" s="333" t="str">
        <f t="shared" si="72"/>
        <v>未入力あり</v>
      </c>
      <c r="Q702" s="253" t="str">
        <f>IFERROR(IF(P702="未入力あり","",ROUNDDOWN(ROUNDDOWN($H702*$I702,0)*VLOOKUP($G702,【参考】数式用!$A$4:$E$54,3, FALSE),0)),"")</f>
        <v/>
      </c>
      <c r="R702" s="253" t="str">
        <f>IF(AD702="×", 0,IF(P702="未入力あり","",ROUNDDOWN(ROUNDDOWN($H702*$I702,0)*VLOOKUP($G702,【参考】数式用!$A$4:$E$54,4,FALSE),0)))</f>
        <v/>
      </c>
      <c r="S702" s="334" t="str">
        <f>IF(AE702="×", 0,IF(P702="未入力あり","",ROUNDDOWN(ROUNDDOWN($H702*$I702,0)*VLOOKUP($G702,【参考】数式用!$A$4:$E$54,5, FALSE),0)))</f>
        <v/>
      </c>
      <c r="Z702" s="336" t="e">
        <f>IF(#REF!="○", F702, "")</f>
        <v>#REF!</v>
      </c>
      <c r="AA702" s="46" t="e">
        <f>VLOOKUP('別紙様式2-3（個表） '!$G702,【参考】数式用!$P$4:$Q$54,2, FALSE)</f>
        <v>#N/A</v>
      </c>
      <c r="AB702" s="46" t="e">
        <f>VLOOKUP('別紙様式2-3（個表） '!$G702,【参考】数式用!$P$4:$W$54,8, FALSE)</f>
        <v>#N/A</v>
      </c>
      <c r="AC702" s="46" t="e">
        <f>VLOOKUP('別紙様式2-3（個表） '!$G702,【参考】数式用!$P$4:$AD$54,15, FALSE)</f>
        <v>#N/A</v>
      </c>
      <c r="AD702" s="46" t="str">
        <f t="shared" si="74"/>
        <v/>
      </c>
      <c r="AE702" s="46" t="str">
        <f t="shared" si="75"/>
        <v/>
      </c>
      <c r="AF702" s="46" t="str">
        <f t="shared" si="76"/>
        <v/>
      </c>
      <c r="AG702" s="46" t="str">
        <f>IF(G702="", "", VLOOKUP(G702,【参考】数式用!$A$4:$M$54,13,FALSE))</f>
        <v/>
      </c>
      <c r="AH702" s="46" t="str">
        <f t="shared" si="77"/>
        <v>―</v>
      </c>
    </row>
    <row r="703" spans="1:34" ht="45" customHeight="1">
      <c r="A703" s="113">
        <f t="shared" si="73"/>
        <v>689</v>
      </c>
      <c r="B703" s="114" t="str">
        <f>IF(基本情報入力シート!B738="","",基本情報入力シート!B738)</f>
        <v/>
      </c>
      <c r="C703" s="115" t="str">
        <f>IF(基本情報入力シート!L738="","",基本情報入力シート!L738)</f>
        <v/>
      </c>
      <c r="D703" s="115" t="str">
        <f>IF(基本情報入力シート!Q738="","",基本情報入力シート!Q738)</f>
        <v/>
      </c>
      <c r="E703" s="115" t="str">
        <f>IF(基本情報入力シート!V738="","",基本情報入力シート!V738)</f>
        <v/>
      </c>
      <c r="F703" s="115" t="str">
        <f>IF(基本情報入力シート!W738="","",基本情報入力シート!W738)</f>
        <v/>
      </c>
      <c r="G703" s="115" t="str">
        <f>IF(基本情報入力シート!Z738="","",基本情報入力シート!Z738)</f>
        <v/>
      </c>
      <c r="H703" s="211" t="str">
        <f>IF(基本情報入力シート!AD738="","",基本情報入力シート!AD738)</f>
        <v/>
      </c>
      <c r="I703" s="330" t="str">
        <f>IF(基本情報入力シート!AE738="","",基本情報入力シート!AE738)</f>
        <v/>
      </c>
      <c r="J703" s="427"/>
      <c r="K703" s="428"/>
      <c r="L703" s="426"/>
      <c r="M703" s="331" t="str">
        <f>IF(G703="", "", VLOOKUP(AF703,【参考】数式用!$AZ$3:$BA$6, 2, FALSE))</f>
        <v/>
      </c>
      <c r="N703" s="332" t="str">
        <f>IF(G703="","",VLOOKUP(G703,【参考】数式用!$A$4:$L$54,MATCH('別紙様式2-3（個表） '!M703,【参考】数式用!$J$3:$L$3,0)+9,FALSE))</f>
        <v/>
      </c>
      <c r="O703" s="429" t="s">
        <v>197</v>
      </c>
      <c r="P703" s="333" t="str">
        <f t="shared" si="72"/>
        <v>未入力あり</v>
      </c>
      <c r="Q703" s="253" t="str">
        <f>IFERROR(IF(P703="未入力あり","",ROUNDDOWN(ROUNDDOWN($H703*$I703,0)*VLOOKUP($G703,【参考】数式用!$A$4:$E$54,3, FALSE),0)),"")</f>
        <v/>
      </c>
      <c r="R703" s="253" t="str">
        <f>IF(AD703="×", 0,IF(P703="未入力あり","",ROUNDDOWN(ROUNDDOWN($H703*$I703,0)*VLOOKUP($G703,【参考】数式用!$A$4:$E$54,4,FALSE),0)))</f>
        <v/>
      </c>
      <c r="S703" s="334" t="str">
        <f>IF(AE703="×", 0,IF(P703="未入力あり","",ROUNDDOWN(ROUNDDOWN($H703*$I703,0)*VLOOKUP($G703,【参考】数式用!$A$4:$E$54,5, FALSE),0)))</f>
        <v/>
      </c>
      <c r="Z703" s="336" t="e">
        <f>IF(#REF!="○", F703, "")</f>
        <v>#REF!</v>
      </c>
      <c r="AA703" s="46" t="e">
        <f>VLOOKUP('別紙様式2-3（個表） '!$G703,【参考】数式用!$P$4:$Q$54,2, FALSE)</f>
        <v>#N/A</v>
      </c>
      <c r="AB703" s="46" t="e">
        <f>VLOOKUP('別紙様式2-3（個表） '!$G703,【参考】数式用!$P$4:$W$54,8, FALSE)</f>
        <v>#N/A</v>
      </c>
      <c r="AC703" s="46" t="e">
        <f>VLOOKUP('別紙様式2-3（個表） '!$G703,【参考】数式用!$P$4:$AD$54,15, FALSE)</f>
        <v>#N/A</v>
      </c>
      <c r="AD703" s="46" t="str">
        <f t="shared" si="74"/>
        <v/>
      </c>
      <c r="AE703" s="46" t="str">
        <f t="shared" si="75"/>
        <v/>
      </c>
      <c r="AF703" s="46" t="str">
        <f t="shared" si="76"/>
        <v/>
      </c>
      <c r="AG703" s="46" t="str">
        <f>IF(G703="", "", VLOOKUP(G703,【参考】数式用!$A$4:$M$54,13,FALSE))</f>
        <v/>
      </c>
      <c r="AH703" s="46" t="str">
        <f t="shared" si="77"/>
        <v>―</v>
      </c>
    </row>
    <row r="704" spans="1:34" ht="45" customHeight="1">
      <c r="A704" s="113">
        <f t="shared" si="73"/>
        <v>690</v>
      </c>
      <c r="B704" s="114" t="str">
        <f>IF(基本情報入力シート!B739="","",基本情報入力シート!B739)</f>
        <v/>
      </c>
      <c r="C704" s="115" t="str">
        <f>IF(基本情報入力シート!L739="","",基本情報入力シート!L739)</f>
        <v/>
      </c>
      <c r="D704" s="115" t="str">
        <f>IF(基本情報入力シート!Q739="","",基本情報入力シート!Q739)</f>
        <v/>
      </c>
      <c r="E704" s="115" t="str">
        <f>IF(基本情報入力シート!V739="","",基本情報入力シート!V739)</f>
        <v/>
      </c>
      <c r="F704" s="115" t="str">
        <f>IF(基本情報入力シート!W739="","",基本情報入力シート!W739)</f>
        <v/>
      </c>
      <c r="G704" s="115" t="str">
        <f>IF(基本情報入力シート!Z739="","",基本情報入力シート!Z739)</f>
        <v/>
      </c>
      <c r="H704" s="211" t="str">
        <f>IF(基本情報入力シート!AD739="","",基本情報入力シート!AD739)</f>
        <v/>
      </c>
      <c r="I704" s="330" t="str">
        <f>IF(基本情報入力シート!AE739="","",基本情報入力シート!AE739)</f>
        <v/>
      </c>
      <c r="J704" s="427"/>
      <c r="K704" s="428"/>
      <c r="L704" s="426"/>
      <c r="M704" s="331" t="str">
        <f>IF(G704="", "", VLOOKUP(AF704,【参考】数式用!$AZ$3:$BA$6, 2, FALSE))</f>
        <v/>
      </c>
      <c r="N704" s="332" t="str">
        <f>IF(G704="","",VLOOKUP(G704,【参考】数式用!$A$4:$L$54,MATCH('別紙様式2-3（個表） '!M704,【参考】数式用!$J$3:$L$3,0)+9,FALSE))</f>
        <v/>
      </c>
      <c r="O704" s="430" t="s">
        <v>197</v>
      </c>
      <c r="P704" s="333" t="str">
        <f t="shared" si="72"/>
        <v>未入力あり</v>
      </c>
      <c r="Q704" s="253" t="str">
        <f>IFERROR(IF(P704="未入力あり","",ROUNDDOWN(ROUNDDOWN($H704*$I704,0)*VLOOKUP($G704,【参考】数式用!$A$4:$E$54,3, FALSE),0)),"")</f>
        <v/>
      </c>
      <c r="R704" s="253" t="str">
        <f>IF(AD704="×", 0,IF(P704="未入力あり","",ROUNDDOWN(ROUNDDOWN($H704*$I704,0)*VLOOKUP($G704,【参考】数式用!$A$4:$E$54,4,FALSE),0)))</f>
        <v/>
      </c>
      <c r="S704" s="334" t="str">
        <f>IF(AE704="×", 0,IF(P704="未入力あり","",ROUNDDOWN(ROUNDDOWN($H704*$I704,0)*VLOOKUP($G704,【参考】数式用!$A$4:$E$54,5, FALSE),0)))</f>
        <v/>
      </c>
      <c r="Z704" s="336" t="e">
        <f>IF(#REF!="○", F704, "")</f>
        <v>#REF!</v>
      </c>
      <c r="AA704" s="46" t="e">
        <f>VLOOKUP('別紙様式2-3（個表） '!$G704,【参考】数式用!$P$4:$Q$54,2, FALSE)</f>
        <v>#N/A</v>
      </c>
      <c r="AB704" s="46" t="e">
        <f>VLOOKUP('別紙様式2-3（個表） '!$G704,【参考】数式用!$P$4:$W$54,8, FALSE)</f>
        <v>#N/A</v>
      </c>
      <c r="AC704" s="46" t="e">
        <f>VLOOKUP('別紙様式2-3（個表） '!$G704,【参考】数式用!$P$4:$AD$54,15, FALSE)</f>
        <v>#N/A</v>
      </c>
      <c r="AD704" s="46" t="str">
        <f t="shared" si="74"/>
        <v/>
      </c>
      <c r="AE704" s="46" t="str">
        <f t="shared" si="75"/>
        <v/>
      </c>
      <c r="AF704" s="46" t="str">
        <f t="shared" si="76"/>
        <v/>
      </c>
      <c r="AG704" s="46" t="str">
        <f>IF(G704="", "", VLOOKUP(G704,【参考】数式用!$A$4:$M$54,13,FALSE))</f>
        <v/>
      </c>
      <c r="AH704" s="46" t="str">
        <f t="shared" si="77"/>
        <v>―</v>
      </c>
    </row>
    <row r="705" spans="1:34" ht="45" customHeight="1">
      <c r="A705" s="113">
        <f t="shared" si="73"/>
        <v>691</v>
      </c>
      <c r="B705" s="114" t="str">
        <f>IF(基本情報入力シート!B740="","",基本情報入力シート!B740)</f>
        <v/>
      </c>
      <c r="C705" s="115" t="str">
        <f>IF(基本情報入力シート!L740="","",基本情報入力シート!L740)</f>
        <v/>
      </c>
      <c r="D705" s="115" t="str">
        <f>IF(基本情報入力シート!Q740="","",基本情報入力シート!Q740)</f>
        <v/>
      </c>
      <c r="E705" s="115" t="str">
        <f>IF(基本情報入力シート!V740="","",基本情報入力シート!V740)</f>
        <v/>
      </c>
      <c r="F705" s="115" t="str">
        <f>IF(基本情報入力シート!W740="","",基本情報入力シート!W740)</f>
        <v/>
      </c>
      <c r="G705" s="115" t="str">
        <f>IF(基本情報入力シート!Z740="","",基本情報入力シート!Z740)</f>
        <v/>
      </c>
      <c r="H705" s="211" t="str">
        <f>IF(基本情報入力シート!AD740="","",基本情報入力シート!AD740)</f>
        <v/>
      </c>
      <c r="I705" s="330" t="str">
        <f>IF(基本情報入力シート!AE740="","",基本情報入力シート!AE740)</f>
        <v/>
      </c>
      <c r="J705" s="427"/>
      <c r="K705" s="428"/>
      <c r="L705" s="426"/>
      <c r="M705" s="331" t="str">
        <f>IF(G705="", "", VLOOKUP(AF705,【参考】数式用!$AZ$3:$BA$6, 2, FALSE))</f>
        <v/>
      </c>
      <c r="N705" s="332" t="str">
        <f>IF(G705="","",VLOOKUP(G705,【参考】数式用!$A$4:$L$54,MATCH('別紙様式2-3（個表） '!M705,【参考】数式用!$J$3:$L$3,0)+9,FALSE))</f>
        <v/>
      </c>
      <c r="O705" s="430" t="s">
        <v>197</v>
      </c>
      <c r="P705" s="333" t="str">
        <f t="shared" si="72"/>
        <v>未入力あり</v>
      </c>
      <c r="Q705" s="253" t="str">
        <f>IFERROR(IF(P705="未入力あり","",ROUNDDOWN(ROUNDDOWN($H705*$I705,0)*VLOOKUP($G705,【参考】数式用!$A$4:$E$54,3, FALSE),0)),"")</f>
        <v/>
      </c>
      <c r="R705" s="253" t="str">
        <f>IF(AD705="×", 0,IF(P705="未入力あり","",ROUNDDOWN(ROUNDDOWN($H705*$I705,0)*VLOOKUP($G705,【参考】数式用!$A$4:$E$54,4,FALSE),0)))</f>
        <v/>
      </c>
      <c r="S705" s="334" t="str">
        <f>IF(AE705="×", 0,IF(P705="未入力あり","",ROUNDDOWN(ROUNDDOWN($H705*$I705,0)*VLOOKUP($G705,【参考】数式用!$A$4:$E$54,5, FALSE),0)))</f>
        <v/>
      </c>
      <c r="Z705" s="336" t="e">
        <f>IF(#REF!="○", F705, "")</f>
        <v>#REF!</v>
      </c>
      <c r="AA705" s="46" t="e">
        <f>VLOOKUP('別紙様式2-3（個表） '!$G705,【参考】数式用!$P$4:$Q$54,2, FALSE)</f>
        <v>#N/A</v>
      </c>
      <c r="AB705" s="46" t="e">
        <f>VLOOKUP('別紙様式2-3（個表） '!$G705,【参考】数式用!$P$4:$W$54,8, FALSE)</f>
        <v>#N/A</v>
      </c>
      <c r="AC705" s="46" t="e">
        <f>VLOOKUP('別紙様式2-3（個表） '!$G705,【参考】数式用!$P$4:$AD$54,15, FALSE)</f>
        <v>#N/A</v>
      </c>
      <c r="AD705" s="46" t="str">
        <f t="shared" si="74"/>
        <v/>
      </c>
      <c r="AE705" s="46" t="str">
        <f t="shared" si="75"/>
        <v/>
      </c>
      <c r="AF705" s="46" t="str">
        <f t="shared" si="76"/>
        <v/>
      </c>
      <c r="AG705" s="46" t="str">
        <f>IF(G705="", "", VLOOKUP(G705,【参考】数式用!$A$4:$M$54,13,FALSE))</f>
        <v/>
      </c>
      <c r="AH705" s="46" t="str">
        <f t="shared" si="77"/>
        <v>―</v>
      </c>
    </row>
    <row r="706" spans="1:34" ht="45" customHeight="1">
      <c r="A706" s="113">
        <f t="shared" si="73"/>
        <v>692</v>
      </c>
      <c r="B706" s="114" t="str">
        <f>IF(基本情報入力シート!B741="","",基本情報入力シート!B741)</f>
        <v/>
      </c>
      <c r="C706" s="115" t="str">
        <f>IF(基本情報入力シート!L741="","",基本情報入力シート!L741)</f>
        <v/>
      </c>
      <c r="D706" s="115" t="str">
        <f>IF(基本情報入力シート!Q741="","",基本情報入力シート!Q741)</f>
        <v/>
      </c>
      <c r="E706" s="115" t="str">
        <f>IF(基本情報入力シート!V741="","",基本情報入力シート!V741)</f>
        <v/>
      </c>
      <c r="F706" s="115" t="str">
        <f>IF(基本情報入力シート!W741="","",基本情報入力シート!W741)</f>
        <v/>
      </c>
      <c r="G706" s="115" t="str">
        <f>IF(基本情報入力シート!Z741="","",基本情報入力シート!Z741)</f>
        <v/>
      </c>
      <c r="H706" s="211" t="str">
        <f>IF(基本情報入力シート!AD741="","",基本情報入力シート!AD741)</f>
        <v/>
      </c>
      <c r="I706" s="330" t="str">
        <f>IF(基本情報入力シート!AE741="","",基本情報入力シート!AE741)</f>
        <v/>
      </c>
      <c r="J706" s="427"/>
      <c r="K706" s="428"/>
      <c r="L706" s="426"/>
      <c r="M706" s="331" t="str">
        <f>IF(G706="", "", VLOOKUP(AF706,【参考】数式用!$AZ$3:$BA$6, 2, FALSE))</f>
        <v/>
      </c>
      <c r="N706" s="332" t="str">
        <f>IF(G706="","",VLOOKUP(G706,【参考】数式用!$A$4:$L$54,MATCH('別紙様式2-3（個表） '!M706,【参考】数式用!$J$3:$L$3,0)+9,FALSE))</f>
        <v/>
      </c>
      <c r="O706" s="429" t="s">
        <v>197</v>
      </c>
      <c r="P706" s="333" t="str">
        <f t="shared" si="72"/>
        <v>未入力あり</v>
      </c>
      <c r="Q706" s="253" t="str">
        <f>IFERROR(IF(P706="未入力あり","",ROUNDDOWN(ROUNDDOWN($H706*$I706,0)*VLOOKUP($G706,【参考】数式用!$A$4:$E$54,3, FALSE),0)),"")</f>
        <v/>
      </c>
      <c r="R706" s="253" t="str">
        <f>IF(AD706="×", 0,IF(P706="未入力あり","",ROUNDDOWN(ROUNDDOWN($H706*$I706,0)*VLOOKUP($G706,【参考】数式用!$A$4:$E$54,4,FALSE),0)))</f>
        <v/>
      </c>
      <c r="S706" s="334" t="str">
        <f>IF(AE706="×", 0,IF(P706="未入力あり","",ROUNDDOWN(ROUNDDOWN($H706*$I706,0)*VLOOKUP($G706,【参考】数式用!$A$4:$E$54,5, FALSE),0)))</f>
        <v/>
      </c>
      <c r="Z706" s="336" t="e">
        <f>IF(#REF!="○", F706, "")</f>
        <v>#REF!</v>
      </c>
      <c r="AA706" s="46" t="e">
        <f>VLOOKUP('別紙様式2-3（個表） '!$G706,【参考】数式用!$P$4:$Q$54,2, FALSE)</f>
        <v>#N/A</v>
      </c>
      <c r="AB706" s="46" t="e">
        <f>VLOOKUP('別紙様式2-3（個表） '!$G706,【参考】数式用!$P$4:$W$54,8, FALSE)</f>
        <v>#N/A</v>
      </c>
      <c r="AC706" s="46" t="e">
        <f>VLOOKUP('別紙様式2-3（個表） '!$G706,【参考】数式用!$P$4:$AD$54,15, FALSE)</f>
        <v>#N/A</v>
      </c>
      <c r="AD706" s="46" t="str">
        <f t="shared" si="74"/>
        <v/>
      </c>
      <c r="AE706" s="46" t="str">
        <f t="shared" si="75"/>
        <v/>
      </c>
      <c r="AF706" s="46" t="str">
        <f t="shared" si="76"/>
        <v/>
      </c>
      <c r="AG706" s="46" t="str">
        <f>IF(G706="", "", VLOOKUP(G706,【参考】数式用!$A$4:$M$54,13,FALSE))</f>
        <v/>
      </c>
      <c r="AH706" s="46" t="str">
        <f t="shared" si="77"/>
        <v>―</v>
      </c>
    </row>
    <row r="707" spans="1:34" ht="45" customHeight="1">
      <c r="A707" s="113">
        <f t="shared" si="73"/>
        <v>693</v>
      </c>
      <c r="B707" s="114" t="str">
        <f>IF(基本情報入力シート!B742="","",基本情報入力シート!B742)</f>
        <v/>
      </c>
      <c r="C707" s="115" t="str">
        <f>IF(基本情報入力シート!L742="","",基本情報入力シート!L742)</f>
        <v/>
      </c>
      <c r="D707" s="115" t="str">
        <f>IF(基本情報入力シート!Q742="","",基本情報入力シート!Q742)</f>
        <v/>
      </c>
      <c r="E707" s="115" t="str">
        <f>IF(基本情報入力シート!V742="","",基本情報入力シート!V742)</f>
        <v/>
      </c>
      <c r="F707" s="115" t="str">
        <f>IF(基本情報入力シート!W742="","",基本情報入力シート!W742)</f>
        <v/>
      </c>
      <c r="G707" s="115" t="str">
        <f>IF(基本情報入力シート!Z742="","",基本情報入力シート!Z742)</f>
        <v/>
      </c>
      <c r="H707" s="211" t="str">
        <f>IF(基本情報入力シート!AD742="","",基本情報入力シート!AD742)</f>
        <v/>
      </c>
      <c r="I707" s="330" t="str">
        <f>IF(基本情報入力シート!AE742="","",基本情報入力シート!AE742)</f>
        <v/>
      </c>
      <c r="J707" s="427"/>
      <c r="K707" s="428"/>
      <c r="L707" s="426"/>
      <c r="M707" s="331" t="str">
        <f>IF(G707="", "", VLOOKUP(AF707,【参考】数式用!$AZ$3:$BA$6, 2, FALSE))</f>
        <v/>
      </c>
      <c r="N707" s="332" t="str">
        <f>IF(G707="","",VLOOKUP(G707,【参考】数式用!$A$4:$L$54,MATCH('別紙様式2-3（個表） '!M707,【参考】数式用!$J$3:$L$3,0)+9,FALSE))</f>
        <v/>
      </c>
      <c r="O707" s="430" t="s">
        <v>197</v>
      </c>
      <c r="P707" s="333" t="str">
        <f t="shared" si="72"/>
        <v>未入力あり</v>
      </c>
      <c r="Q707" s="253" t="str">
        <f>IFERROR(IF(P707="未入力あり","",ROUNDDOWN(ROUNDDOWN($H707*$I707,0)*VLOOKUP($G707,【参考】数式用!$A$4:$E$54,3, FALSE),0)),"")</f>
        <v/>
      </c>
      <c r="R707" s="253" t="str">
        <f>IF(AD707="×", 0,IF(P707="未入力あり","",ROUNDDOWN(ROUNDDOWN($H707*$I707,0)*VLOOKUP($G707,【参考】数式用!$A$4:$E$54,4,FALSE),0)))</f>
        <v/>
      </c>
      <c r="S707" s="334" t="str">
        <f>IF(AE707="×", 0,IF(P707="未入力あり","",ROUNDDOWN(ROUNDDOWN($H707*$I707,0)*VLOOKUP($G707,【参考】数式用!$A$4:$E$54,5, FALSE),0)))</f>
        <v/>
      </c>
      <c r="Z707" s="336" t="e">
        <f>IF(#REF!="○", F707, "")</f>
        <v>#REF!</v>
      </c>
      <c r="AA707" s="46" t="e">
        <f>VLOOKUP('別紙様式2-3（個表） '!$G707,【参考】数式用!$P$4:$Q$54,2, FALSE)</f>
        <v>#N/A</v>
      </c>
      <c r="AB707" s="46" t="e">
        <f>VLOOKUP('別紙様式2-3（個表） '!$G707,【参考】数式用!$P$4:$W$54,8, FALSE)</f>
        <v>#N/A</v>
      </c>
      <c r="AC707" s="46" t="e">
        <f>VLOOKUP('別紙様式2-3（個表） '!$G707,【参考】数式用!$P$4:$AD$54,15, FALSE)</f>
        <v>#N/A</v>
      </c>
      <c r="AD707" s="46" t="str">
        <f t="shared" si="74"/>
        <v/>
      </c>
      <c r="AE707" s="46" t="str">
        <f t="shared" si="75"/>
        <v/>
      </c>
      <c r="AF707" s="46" t="str">
        <f t="shared" si="76"/>
        <v/>
      </c>
      <c r="AG707" s="46" t="str">
        <f>IF(G707="", "", VLOOKUP(G707,【参考】数式用!$A$4:$M$54,13,FALSE))</f>
        <v/>
      </c>
      <c r="AH707" s="46" t="str">
        <f t="shared" si="77"/>
        <v>―</v>
      </c>
    </row>
    <row r="708" spans="1:34" ht="45" customHeight="1">
      <c r="A708" s="113">
        <f t="shared" si="73"/>
        <v>694</v>
      </c>
      <c r="B708" s="114" t="str">
        <f>IF(基本情報入力シート!B743="","",基本情報入力シート!B743)</f>
        <v/>
      </c>
      <c r="C708" s="115" t="str">
        <f>IF(基本情報入力シート!L743="","",基本情報入力シート!L743)</f>
        <v/>
      </c>
      <c r="D708" s="115" t="str">
        <f>IF(基本情報入力シート!Q743="","",基本情報入力シート!Q743)</f>
        <v/>
      </c>
      <c r="E708" s="115" t="str">
        <f>IF(基本情報入力シート!V743="","",基本情報入力シート!V743)</f>
        <v/>
      </c>
      <c r="F708" s="115" t="str">
        <f>IF(基本情報入力シート!W743="","",基本情報入力シート!W743)</f>
        <v/>
      </c>
      <c r="G708" s="115" t="str">
        <f>IF(基本情報入力シート!Z743="","",基本情報入力シート!Z743)</f>
        <v/>
      </c>
      <c r="H708" s="211" t="str">
        <f>IF(基本情報入力シート!AD743="","",基本情報入力シート!AD743)</f>
        <v/>
      </c>
      <c r="I708" s="330" t="str">
        <f>IF(基本情報入力シート!AE743="","",基本情報入力シート!AE743)</f>
        <v/>
      </c>
      <c r="J708" s="427"/>
      <c r="K708" s="428"/>
      <c r="L708" s="426"/>
      <c r="M708" s="331" t="str">
        <f>IF(G708="", "", VLOOKUP(AF708,【参考】数式用!$AZ$3:$BA$6, 2, FALSE))</f>
        <v/>
      </c>
      <c r="N708" s="332" t="str">
        <f>IF(G708="","",VLOOKUP(G708,【参考】数式用!$A$4:$L$54,MATCH('別紙様式2-3（個表） '!M708,【参考】数式用!$J$3:$L$3,0)+9,FALSE))</f>
        <v/>
      </c>
      <c r="O708" s="430" t="s">
        <v>197</v>
      </c>
      <c r="P708" s="333" t="str">
        <f t="shared" si="72"/>
        <v>未入力あり</v>
      </c>
      <c r="Q708" s="253" t="str">
        <f>IFERROR(IF(P708="未入力あり","",ROUNDDOWN(ROUNDDOWN($H708*$I708,0)*VLOOKUP($G708,【参考】数式用!$A$4:$E$54,3, FALSE),0)),"")</f>
        <v/>
      </c>
      <c r="R708" s="253" t="str">
        <f>IF(AD708="×", 0,IF(P708="未入力あり","",ROUNDDOWN(ROUNDDOWN($H708*$I708,0)*VLOOKUP($G708,【参考】数式用!$A$4:$E$54,4,FALSE),0)))</f>
        <v/>
      </c>
      <c r="S708" s="334" t="str">
        <f>IF(AE708="×", 0,IF(P708="未入力あり","",ROUNDDOWN(ROUNDDOWN($H708*$I708,0)*VLOOKUP($G708,【参考】数式用!$A$4:$E$54,5, FALSE),0)))</f>
        <v/>
      </c>
      <c r="Z708" s="336" t="e">
        <f>IF(#REF!="○", F708, "")</f>
        <v>#REF!</v>
      </c>
      <c r="AA708" s="46" t="e">
        <f>VLOOKUP('別紙様式2-3（個表） '!$G708,【参考】数式用!$P$4:$Q$54,2, FALSE)</f>
        <v>#N/A</v>
      </c>
      <c r="AB708" s="46" t="e">
        <f>VLOOKUP('別紙様式2-3（個表） '!$G708,【参考】数式用!$P$4:$W$54,8, FALSE)</f>
        <v>#N/A</v>
      </c>
      <c r="AC708" s="46" t="e">
        <f>VLOOKUP('別紙様式2-3（個表） '!$G708,【参考】数式用!$P$4:$AD$54,15, FALSE)</f>
        <v>#N/A</v>
      </c>
      <c r="AD708" s="46" t="str">
        <f t="shared" si="74"/>
        <v/>
      </c>
      <c r="AE708" s="46" t="str">
        <f t="shared" si="75"/>
        <v/>
      </c>
      <c r="AF708" s="46" t="str">
        <f t="shared" si="76"/>
        <v/>
      </c>
      <c r="AG708" s="46" t="str">
        <f>IF(G708="", "", VLOOKUP(G708,【参考】数式用!$A$4:$M$54,13,FALSE))</f>
        <v/>
      </c>
      <c r="AH708" s="46" t="str">
        <f t="shared" si="77"/>
        <v>―</v>
      </c>
    </row>
    <row r="709" spans="1:34" ht="45" customHeight="1">
      <c r="A709" s="113">
        <f>A708+1</f>
        <v>695</v>
      </c>
      <c r="B709" s="114" t="str">
        <f>IF(基本情報入力シート!B744="","",基本情報入力シート!B744)</f>
        <v/>
      </c>
      <c r="C709" s="115" t="str">
        <f>IF(基本情報入力シート!L744="","",基本情報入力シート!L744)</f>
        <v/>
      </c>
      <c r="D709" s="115" t="str">
        <f>IF(基本情報入力シート!Q744="","",基本情報入力シート!Q744)</f>
        <v/>
      </c>
      <c r="E709" s="115" t="str">
        <f>IF(基本情報入力シート!V744="","",基本情報入力シート!V744)</f>
        <v/>
      </c>
      <c r="F709" s="115" t="str">
        <f>IF(基本情報入力シート!W744="","",基本情報入力シート!W744)</f>
        <v/>
      </c>
      <c r="G709" s="115" t="str">
        <f>IF(基本情報入力シート!Z744="","",基本情報入力シート!Z744)</f>
        <v/>
      </c>
      <c r="H709" s="211" t="str">
        <f>IF(基本情報入力シート!AD744="","",基本情報入力シート!AD744)</f>
        <v/>
      </c>
      <c r="I709" s="330" t="str">
        <f>IF(基本情報入力シート!AE744="","",基本情報入力シート!AE744)</f>
        <v/>
      </c>
      <c r="J709" s="427"/>
      <c r="K709" s="426"/>
      <c r="L709" s="426"/>
      <c r="M709" s="331" t="str">
        <f>IF(G709="", "", VLOOKUP(AF709,【参考】数式用!$AZ$3:$BA$6, 2, FALSE))</f>
        <v/>
      </c>
      <c r="N709" s="332" t="str">
        <f>IF(G709="","",VLOOKUP(G709,【参考】数式用!$A$4:$L$54,MATCH('別紙様式2-3（個表） '!M709,【参考】数式用!$J$3:$L$3,0)+9,FALSE))</f>
        <v/>
      </c>
      <c r="O709" s="429" t="s">
        <v>197</v>
      </c>
      <c r="P709" s="333" t="str">
        <f t="shared" si="72"/>
        <v>未入力あり</v>
      </c>
      <c r="Q709" s="253" t="str">
        <f>IFERROR(IF(P709="未入力あり","",ROUNDDOWN(ROUNDDOWN($H709*$I709,0)*VLOOKUP($G709,【参考】数式用!$A$4:$E$54,3, FALSE),0)),"")</f>
        <v/>
      </c>
      <c r="R709" s="253" t="str">
        <f>IF(AD709="×", 0,IF(P709="未入力あり","",ROUNDDOWN(ROUNDDOWN($H709*$I709,0)*VLOOKUP($G709,【参考】数式用!$A$4:$E$54,4,FALSE),0)))</f>
        <v/>
      </c>
      <c r="S709" s="334" t="str">
        <f>IF(AE709="×", 0,IF(P709="未入力あり","",ROUNDDOWN(ROUNDDOWN($H709*$I709,0)*VLOOKUP($G709,【参考】数式用!$A$4:$E$54,5, FALSE),0)))</f>
        <v/>
      </c>
      <c r="Z709" s="336" t="e">
        <f>IF(#REF!="○", F709, "")</f>
        <v>#REF!</v>
      </c>
      <c r="AA709" s="46" t="e">
        <f>VLOOKUP('別紙様式2-3（個表） '!$G709,【参考】数式用!$P$4:$Q$54,2, FALSE)</f>
        <v>#N/A</v>
      </c>
      <c r="AB709" s="46" t="e">
        <f>VLOOKUP('別紙様式2-3（個表） '!$G709,【参考】数式用!$P$4:$W$54,8, FALSE)</f>
        <v>#N/A</v>
      </c>
      <c r="AC709" s="46" t="e">
        <f>VLOOKUP('別紙様式2-3（個表） '!$G709,【参考】数式用!$P$4:$AD$54,15, FALSE)</f>
        <v>#N/A</v>
      </c>
      <c r="AD709" s="46" t="str">
        <f t="shared" si="74"/>
        <v/>
      </c>
      <c r="AE709" s="46" t="str">
        <f t="shared" si="75"/>
        <v/>
      </c>
      <c r="AF709" s="46" t="str">
        <f t="shared" si="76"/>
        <v/>
      </c>
      <c r="AG709" s="46" t="str">
        <f>IF(G709="", "", VLOOKUP(G709,【参考】数式用!$A$4:$M$54,13,FALSE))</f>
        <v/>
      </c>
      <c r="AH709" s="46" t="str">
        <f t="shared" si="77"/>
        <v>―</v>
      </c>
    </row>
    <row r="710" spans="1:34" ht="45" customHeight="1">
      <c r="A710" s="113">
        <f t="shared" ref="A710:A773" si="78">A709+1</f>
        <v>696</v>
      </c>
      <c r="B710" s="114" t="str">
        <f>IF(基本情報入力シート!B745="","",基本情報入力シート!B745)</f>
        <v/>
      </c>
      <c r="C710" s="115" t="str">
        <f>IF(基本情報入力シート!L745="","",基本情報入力シート!L745)</f>
        <v/>
      </c>
      <c r="D710" s="115" t="str">
        <f>IF(基本情報入力シート!Q745="","",基本情報入力シート!Q745)</f>
        <v/>
      </c>
      <c r="E710" s="115" t="str">
        <f>IF(基本情報入力シート!V745="","",基本情報入力シート!V745)</f>
        <v/>
      </c>
      <c r="F710" s="115" t="str">
        <f>IF(基本情報入力シート!W745="","",基本情報入力シート!W745)</f>
        <v/>
      </c>
      <c r="G710" s="115" t="str">
        <f>IF(基本情報入力シート!Z745="","",基本情報入力シート!Z745)</f>
        <v/>
      </c>
      <c r="H710" s="211" t="str">
        <f>IF(基本情報入力シート!AD745="","",基本情報入力シート!AD745)</f>
        <v/>
      </c>
      <c r="I710" s="330" t="str">
        <f>IF(基本情報入力シート!AE745="","",基本情報入力シート!AE745)</f>
        <v/>
      </c>
      <c r="J710" s="427"/>
      <c r="K710" s="426"/>
      <c r="L710" s="426"/>
      <c r="M710" s="331" t="str">
        <f>IF(G710="", "", VLOOKUP(AF710,【参考】数式用!$AZ$3:$BA$6, 2, FALSE))</f>
        <v/>
      </c>
      <c r="N710" s="332" t="str">
        <f>IF(G710="","",VLOOKUP(G710,【参考】数式用!$A$4:$L$54,MATCH('別紙様式2-3（個表） '!M710,【参考】数式用!$J$3:$L$3,0)+9,FALSE))</f>
        <v/>
      </c>
      <c r="O710" s="430" t="s">
        <v>197</v>
      </c>
      <c r="P710" s="333" t="str">
        <f t="shared" si="72"/>
        <v>未入力あり</v>
      </c>
      <c r="Q710" s="253" t="str">
        <f>IFERROR(IF(P710="未入力あり","",ROUNDDOWN(ROUNDDOWN($H710*$I710,0)*VLOOKUP($G710,【参考】数式用!$A$4:$E$54,3, FALSE),0)),"")</f>
        <v/>
      </c>
      <c r="R710" s="253" t="str">
        <f>IF(AD710="×", 0,IF(P710="未入力あり","",ROUNDDOWN(ROUNDDOWN($H710*$I710,0)*VLOOKUP($G710,【参考】数式用!$A$4:$E$54,4,FALSE),0)))</f>
        <v/>
      </c>
      <c r="S710" s="334" t="str">
        <f>IF(AE710="×", 0,IF(P710="未入力あり","",ROUNDDOWN(ROUNDDOWN($H710*$I710,0)*VLOOKUP($G710,【参考】数式用!$A$4:$E$54,5, FALSE),0)))</f>
        <v/>
      </c>
      <c r="Z710" s="336" t="e">
        <f>IF(#REF!="○", F710, "")</f>
        <v>#REF!</v>
      </c>
      <c r="AA710" s="46" t="e">
        <f>VLOOKUP('別紙様式2-3（個表） '!$G710,【参考】数式用!$P$4:$Q$54,2, FALSE)</f>
        <v>#N/A</v>
      </c>
      <c r="AB710" s="46" t="e">
        <f>VLOOKUP('別紙様式2-3（個表） '!$G710,【参考】数式用!$P$4:$W$54,8, FALSE)</f>
        <v>#N/A</v>
      </c>
      <c r="AC710" s="46" t="e">
        <f>VLOOKUP('別紙様式2-3（個表） '!$G710,【参考】数式用!$P$4:$AD$54,15, FALSE)</f>
        <v>#N/A</v>
      </c>
      <c r="AD710" s="46" t="str">
        <f t="shared" si="74"/>
        <v/>
      </c>
      <c r="AE710" s="46" t="str">
        <f t="shared" si="75"/>
        <v/>
      </c>
      <c r="AF710" s="46" t="str">
        <f t="shared" si="76"/>
        <v/>
      </c>
      <c r="AG710" s="46" t="str">
        <f>IF(G710="", "", VLOOKUP(G710,【参考】数式用!$A$4:$M$54,13,FALSE))</f>
        <v/>
      </c>
      <c r="AH710" s="46" t="str">
        <f t="shared" si="77"/>
        <v>―</v>
      </c>
    </row>
    <row r="711" spans="1:34" ht="45" customHeight="1">
      <c r="A711" s="113">
        <f>A710+1</f>
        <v>697</v>
      </c>
      <c r="B711" s="114" t="str">
        <f>IF(基本情報入力シート!B746="","",基本情報入力シート!B746)</f>
        <v/>
      </c>
      <c r="C711" s="115" t="str">
        <f>IF(基本情報入力シート!L746="","",基本情報入力シート!L746)</f>
        <v/>
      </c>
      <c r="D711" s="115" t="str">
        <f>IF(基本情報入力シート!Q746="","",基本情報入力シート!Q746)</f>
        <v/>
      </c>
      <c r="E711" s="115" t="str">
        <f>IF(基本情報入力シート!V746="","",基本情報入力シート!V746)</f>
        <v/>
      </c>
      <c r="F711" s="115" t="str">
        <f>IF(基本情報入力シート!W746="","",基本情報入力シート!W746)</f>
        <v/>
      </c>
      <c r="G711" s="115" t="str">
        <f>IF(基本情報入力シート!Z746="","",基本情報入力シート!Z746)</f>
        <v/>
      </c>
      <c r="H711" s="211" t="str">
        <f>IF(基本情報入力シート!AD746="","",基本情報入力シート!AD746)</f>
        <v/>
      </c>
      <c r="I711" s="330" t="str">
        <f>IF(基本情報入力シート!AE746="","",基本情報入力シート!AE746)</f>
        <v/>
      </c>
      <c r="J711" s="427"/>
      <c r="K711" s="426"/>
      <c r="L711" s="426"/>
      <c r="M711" s="331" t="str">
        <f>IF(G711="", "", VLOOKUP(AF711,【参考】数式用!$AZ$3:$BA$6, 2, FALSE))</f>
        <v/>
      </c>
      <c r="N711" s="332" t="str">
        <f>IF(G711="","",VLOOKUP(G711,【参考】数式用!$A$4:$L$54,MATCH('別紙様式2-3（個表） '!M711,【参考】数式用!$J$3:$L$3,0)+9,FALSE))</f>
        <v/>
      </c>
      <c r="O711" s="430" t="s">
        <v>197</v>
      </c>
      <c r="P711" s="333" t="str">
        <f t="shared" si="72"/>
        <v>未入力あり</v>
      </c>
      <c r="Q711" s="253" t="str">
        <f>IFERROR(IF(P711="未入力あり","",ROUNDDOWN(ROUNDDOWN($H711*$I711,0)*VLOOKUP($G711,【参考】数式用!$A$4:$E$54,3, FALSE),0)),"")</f>
        <v/>
      </c>
      <c r="R711" s="253" t="str">
        <f>IF(AD711="×", 0,IF(P711="未入力あり","",ROUNDDOWN(ROUNDDOWN($H711*$I711,0)*VLOOKUP($G711,【参考】数式用!$A$4:$E$54,4,FALSE),0)))</f>
        <v/>
      </c>
      <c r="S711" s="334" t="str">
        <f>IF(AE711="×", 0,IF(P711="未入力あり","",ROUNDDOWN(ROUNDDOWN($H711*$I711,0)*VLOOKUP($G711,【参考】数式用!$A$4:$E$54,5, FALSE),0)))</f>
        <v/>
      </c>
      <c r="Z711" s="336" t="e">
        <f>IF(#REF!="○", F711, "")</f>
        <v>#REF!</v>
      </c>
      <c r="AA711" s="46" t="e">
        <f>VLOOKUP('別紙様式2-3（個表） '!$G711,【参考】数式用!$P$4:$Q$54,2, FALSE)</f>
        <v>#N/A</v>
      </c>
      <c r="AB711" s="46" t="e">
        <f>VLOOKUP('別紙様式2-3（個表） '!$G711,【参考】数式用!$P$4:$W$54,8, FALSE)</f>
        <v>#N/A</v>
      </c>
      <c r="AC711" s="46" t="e">
        <f>VLOOKUP('別紙様式2-3（個表） '!$G711,【参考】数式用!$P$4:$AD$54,15, FALSE)</f>
        <v>#N/A</v>
      </c>
      <c r="AD711" s="46" t="str">
        <f t="shared" si="74"/>
        <v/>
      </c>
      <c r="AE711" s="46" t="str">
        <f t="shared" si="75"/>
        <v/>
      </c>
      <c r="AF711" s="46" t="str">
        <f t="shared" si="76"/>
        <v/>
      </c>
      <c r="AG711" s="46" t="str">
        <f>IF(G711="", "", VLOOKUP(G711,【参考】数式用!$A$4:$M$54,13,FALSE))</f>
        <v/>
      </c>
      <c r="AH711" s="46" t="str">
        <f t="shared" si="77"/>
        <v>―</v>
      </c>
    </row>
    <row r="712" spans="1:34" ht="45" customHeight="1">
      <c r="A712" s="113">
        <f t="shared" si="78"/>
        <v>698</v>
      </c>
      <c r="B712" s="114" t="str">
        <f>IF(基本情報入力シート!B747="","",基本情報入力シート!B747)</f>
        <v/>
      </c>
      <c r="C712" s="115" t="str">
        <f>IF(基本情報入力シート!L747="","",基本情報入力シート!L747)</f>
        <v/>
      </c>
      <c r="D712" s="115" t="str">
        <f>IF(基本情報入力シート!Q747="","",基本情報入力シート!Q747)</f>
        <v/>
      </c>
      <c r="E712" s="115" t="str">
        <f>IF(基本情報入力シート!V747="","",基本情報入力シート!V747)</f>
        <v/>
      </c>
      <c r="F712" s="115" t="str">
        <f>IF(基本情報入力シート!W747="","",基本情報入力シート!W747)</f>
        <v/>
      </c>
      <c r="G712" s="115" t="str">
        <f>IF(基本情報入力シート!Z747="","",基本情報入力シート!Z747)</f>
        <v/>
      </c>
      <c r="H712" s="211" t="str">
        <f>IF(基本情報入力シート!AD747="","",基本情報入力シート!AD747)</f>
        <v/>
      </c>
      <c r="I712" s="330" t="str">
        <f>IF(基本情報入力シート!AE747="","",基本情報入力シート!AE747)</f>
        <v/>
      </c>
      <c r="J712" s="427"/>
      <c r="K712" s="428"/>
      <c r="L712" s="426"/>
      <c r="M712" s="331" t="str">
        <f>IF(G712="", "", VLOOKUP(AF712,【参考】数式用!$AZ$3:$BA$6, 2, FALSE))</f>
        <v/>
      </c>
      <c r="N712" s="332" t="str">
        <f>IF(G712="","",VLOOKUP(G712,【参考】数式用!$A$4:$L$54,MATCH('別紙様式2-3（個表） '!M712,【参考】数式用!$J$3:$L$3,0)+9,FALSE))</f>
        <v/>
      </c>
      <c r="O712" s="429" t="s">
        <v>197</v>
      </c>
      <c r="P712" s="333" t="str">
        <f t="shared" si="72"/>
        <v>未入力あり</v>
      </c>
      <c r="Q712" s="253" t="str">
        <f>IFERROR(IF(P712="未入力あり","",ROUNDDOWN(ROUNDDOWN($H712*$I712,0)*VLOOKUP($G712,【参考】数式用!$A$4:$E$54,3, FALSE),0)),"")</f>
        <v/>
      </c>
      <c r="R712" s="253" t="str">
        <f>IF(AD712="×", 0,IF(P712="未入力あり","",ROUNDDOWN(ROUNDDOWN($H712*$I712,0)*VLOOKUP($G712,【参考】数式用!$A$4:$E$54,4,FALSE),0)))</f>
        <v/>
      </c>
      <c r="S712" s="334" t="str">
        <f>IF(AE712="×", 0,IF(P712="未入力あり","",ROUNDDOWN(ROUNDDOWN($H712*$I712,0)*VLOOKUP($G712,【参考】数式用!$A$4:$E$54,5, FALSE),0)))</f>
        <v/>
      </c>
      <c r="Z712" s="336" t="e">
        <f>IF(#REF!="○", F712, "")</f>
        <v>#REF!</v>
      </c>
      <c r="AA712" s="46" t="e">
        <f>VLOOKUP('別紙様式2-3（個表） '!$G712,【参考】数式用!$P$4:$Q$54,2, FALSE)</f>
        <v>#N/A</v>
      </c>
      <c r="AB712" s="46" t="e">
        <f>VLOOKUP('別紙様式2-3（個表） '!$G712,【参考】数式用!$P$4:$W$54,8, FALSE)</f>
        <v>#N/A</v>
      </c>
      <c r="AC712" s="46" t="e">
        <f>VLOOKUP('別紙様式2-3（個表） '!$G712,【参考】数式用!$P$4:$AD$54,15, FALSE)</f>
        <v>#N/A</v>
      </c>
      <c r="AD712" s="46" t="str">
        <f t="shared" si="74"/>
        <v/>
      </c>
      <c r="AE712" s="46" t="str">
        <f t="shared" si="75"/>
        <v/>
      </c>
      <c r="AF712" s="46" t="str">
        <f t="shared" si="76"/>
        <v/>
      </c>
      <c r="AG712" s="46" t="str">
        <f>IF(G712="", "", VLOOKUP(G712,【参考】数式用!$A$4:$M$54,13,FALSE))</f>
        <v/>
      </c>
      <c r="AH712" s="46" t="str">
        <f t="shared" si="77"/>
        <v>―</v>
      </c>
    </row>
    <row r="713" spans="1:34" ht="45" customHeight="1">
      <c r="A713" s="113">
        <f t="shared" si="78"/>
        <v>699</v>
      </c>
      <c r="B713" s="114" t="str">
        <f>IF(基本情報入力シート!B748="","",基本情報入力シート!B748)</f>
        <v/>
      </c>
      <c r="C713" s="115" t="str">
        <f>IF(基本情報入力シート!L748="","",基本情報入力シート!L748)</f>
        <v/>
      </c>
      <c r="D713" s="115" t="str">
        <f>IF(基本情報入力シート!Q748="","",基本情報入力シート!Q748)</f>
        <v/>
      </c>
      <c r="E713" s="115" t="str">
        <f>IF(基本情報入力シート!V748="","",基本情報入力シート!V748)</f>
        <v/>
      </c>
      <c r="F713" s="115" t="str">
        <f>IF(基本情報入力シート!W748="","",基本情報入力シート!W748)</f>
        <v/>
      </c>
      <c r="G713" s="115" t="str">
        <f>IF(基本情報入力シート!Z748="","",基本情報入力シート!Z748)</f>
        <v/>
      </c>
      <c r="H713" s="211" t="str">
        <f>IF(基本情報入力シート!AD748="","",基本情報入力シート!AD748)</f>
        <v/>
      </c>
      <c r="I713" s="330" t="str">
        <f>IF(基本情報入力シート!AE748="","",基本情報入力シート!AE748)</f>
        <v/>
      </c>
      <c r="J713" s="427"/>
      <c r="K713" s="428"/>
      <c r="L713" s="426"/>
      <c r="M713" s="331" t="str">
        <f>IF(G713="", "", VLOOKUP(AF713,【参考】数式用!$AZ$3:$BA$6, 2, FALSE))</f>
        <v/>
      </c>
      <c r="N713" s="332" t="str">
        <f>IF(G713="","",VLOOKUP(G713,【参考】数式用!$A$4:$L$54,MATCH('別紙様式2-3（個表） '!M713,【参考】数式用!$J$3:$L$3,0)+9,FALSE))</f>
        <v/>
      </c>
      <c r="O713" s="430" t="s">
        <v>197</v>
      </c>
      <c r="P713" s="333" t="str">
        <f t="shared" si="72"/>
        <v>未入力あり</v>
      </c>
      <c r="Q713" s="253" t="str">
        <f>IFERROR(IF(P713="未入力あり","",ROUNDDOWN(ROUNDDOWN($H713*$I713,0)*VLOOKUP($G713,【参考】数式用!$A$4:$E$54,3, FALSE),0)),"")</f>
        <v/>
      </c>
      <c r="R713" s="253" t="str">
        <f>IF(AD713="×", 0,IF(P713="未入力あり","",ROUNDDOWN(ROUNDDOWN($H713*$I713,0)*VLOOKUP($G713,【参考】数式用!$A$4:$E$54,4,FALSE),0)))</f>
        <v/>
      </c>
      <c r="S713" s="334" t="str">
        <f>IF(AE713="×", 0,IF(P713="未入力あり","",ROUNDDOWN(ROUNDDOWN($H713*$I713,0)*VLOOKUP($G713,【参考】数式用!$A$4:$E$54,5, FALSE),0)))</f>
        <v/>
      </c>
      <c r="Z713" s="336" t="e">
        <f>IF(#REF!="○", F713, "")</f>
        <v>#REF!</v>
      </c>
      <c r="AA713" s="46" t="e">
        <f>VLOOKUP('別紙様式2-3（個表） '!$G713,【参考】数式用!$P$4:$Q$54,2, FALSE)</f>
        <v>#N/A</v>
      </c>
      <c r="AB713" s="46" t="e">
        <f>VLOOKUP('別紙様式2-3（個表） '!$G713,【参考】数式用!$P$4:$W$54,8, FALSE)</f>
        <v>#N/A</v>
      </c>
      <c r="AC713" s="46" t="e">
        <f>VLOOKUP('別紙様式2-3（個表） '!$G713,【参考】数式用!$P$4:$AD$54,15, FALSE)</f>
        <v>#N/A</v>
      </c>
      <c r="AD713" s="46" t="str">
        <f t="shared" si="74"/>
        <v/>
      </c>
      <c r="AE713" s="46" t="str">
        <f t="shared" si="75"/>
        <v/>
      </c>
      <c r="AF713" s="46" t="str">
        <f t="shared" si="76"/>
        <v/>
      </c>
      <c r="AG713" s="46" t="str">
        <f>IF(G713="", "", VLOOKUP(G713,【参考】数式用!$A$4:$M$54,13,FALSE))</f>
        <v/>
      </c>
      <c r="AH713" s="46" t="str">
        <f t="shared" si="77"/>
        <v>―</v>
      </c>
    </row>
    <row r="714" spans="1:34" ht="45" customHeight="1">
      <c r="A714" s="113">
        <f t="shared" si="78"/>
        <v>700</v>
      </c>
      <c r="B714" s="114" t="str">
        <f>IF(基本情報入力シート!B749="","",基本情報入力シート!B749)</f>
        <v/>
      </c>
      <c r="C714" s="115" t="str">
        <f>IF(基本情報入力シート!L749="","",基本情報入力シート!L749)</f>
        <v/>
      </c>
      <c r="D714" s="115" t="str">
        <f>IF(基本情報入力シート!Q749="","",基本情報入力シート!Q749)</f>
        <v/>
      </c>
      <c r="E714" s="115" t="str">
        <f>IF(基本情報入力シート!V749="","",基本情報入力シート!V749)</f>
        <v/>
      </c>
      <c r="F714" s="115" t="str">
        <f>IF(基本情報入力シート!W749="","",基本情報入力シート!W749)</f>
        <v/>
      </c>
      <c r="G714" s="115" t="str">
        <f>IF(基本情報入力シート!Z749="","",基本情報入力シート!Z749)</f>
        <v/>
      </c>
      <c r="H714" s="211" t="str">
        <f>IF(基本情報入力シート!AD749="","",基本情報入力シート!AD749)</f>
        <v/>
      </c>
      <c r="I714" s="330" t="str">
        <f>IF(基本情報入力シート!AE749="","",基本情報入力シート!AE749)</f>
        <v/>
      </c>
      <c r="J714" s="427"/>
      <c r="K714" s="426"/>
      <c r="L714" s="426"/>
      <c r="M714" s="331" t="str">
        <f>IF(G714="", "", VLOOKUP(AF714,【参考】数式用!$AZ$3:$BA$6, 2, FALSE))</f>
        <v/>
      </c>
      <c r="N714" s="332" t="str">
        <f>IF(G714="","",VLOOKUP(G714,【参考】数式用!$A$4:$L$54,MATCH('別紙様式2-3（個表） '!M714,【参考】数式用!$J$3:$L$3,0)+9,FALSE))</f>
        <v/>
      </c>
      <c r="O714" s="430" t="s">
        <v>197</v>
      </c>
      <c r="P714" s="333" t="str">
        <f t="shared" si="72"/>
        <v>未入力あり</v>
      </c>
      <c r="Q714" s="253" t="str">
        <f>IFERROR(IF(P714="未入力あり","",ROUNDDOWN(ROUNDDOWN($H714*$I714,0)*VLOOKUP($G714,【参考】数式用!$A$4:$E$54,3, FALSE),0)),"")</f>
        <v/>
      </c>
      <c r="R714" s="253" t="str">
        <f>IF(AD714="×", 0,IF(P714="未入力あり","",ROUNDDOWN(ROUNDDOWN($H714*$I714,0)*VLOOKUP($G714,【参考】数式用!$A$4:$E$54,4,FALSE),0)))</f>
        <v/>
      </c>
      <c r="S714" s="334" t="str">
        <f>IF(AE714="×", 0,IF(P714="未入力あり","",ROUNDDOWN(ROUNDDOWN($H714*$I714,0)*VLOOKUP($G714,【参考】数式用!$A$4:$E$54,5, FALSE),0)))</f>
        <v/>
      </c>
      <c r="Z714" s="336" t="e">
        <f>IF(#REF!="○", F714, "")</f>
        <v>#REF!</v>
      </c>
      <c r="AA714" s="46" t="e">
        <f>VLOOKUP('別紙様式2-3（個表） '!$G714,【参考】数式用!$P$4:$Q$54,2, FALSE)</f>
        <v>#N/A</v>
      </c>
      <c r="AB714" s="46" t="e">
        <f>VLOOKUP('別紙様式2-3（個表） '!$G714,【参考】数式用!$P$4:$W$54,8, FALSE)</f>
        <v>#N/A</v>
      </c>
      <c r="AC714" s="46" t="e">
        <f>VLOOKUP('別紙様式2-3（個表） '!$G714,【参考】数式用!$P$4:$AD$54,15, FALSE)</f>
        <v>#N/A</v>
      </c>
      <c r="AD714" s="46" t="str">
        <f t="shared" si="74"/>
        <v/>
      </c>
      <c r="AE714" s="46" t="str">
        <f t="shared" si="75"/>
        <v/>
      </c>
      <c r="AF714" s="46" t="str">
        <f t="shared" si="76"/>
        <v/>
      </c>
      <c r="AG714" s="46" t="str">
        <f>IF(G714="", "", VLOOKUP(G714,【参考】数式用!$A$4:$M$54,13,FALSE))</f>
        <v/>
      </c>
      <c r="AH714" s="46" t="str">
        <f t="shared" si="77"/>
        <v>―</v>
      </c>
    </row>
    <row r="715" spans="1:34" ht="45" customHeight="1">
      <c r="A715" s="113">
        <f t="shared" si="78"/>
        <v>701</v>
      </c>
      <c r="B715" s="114" t="str">
        <f>IF(基本情報入力シート!B750="","",基本情報入力シート!B750)</f>
        <v/>
      </c>
      <c r="C715" s="115" t="str">
        <f>IF(基本情報入力シート!L750="","",基本情報入力シート!L750)</f>
        <v/>
      </c>
      <c r="D715" s="115" t="str">
        <f>IF(基本情報入力シート!Q750="","",基本情報入力シート!Q750)</f>
        <v/>
      </c>
      <c r="E715" s="115" t="str">
        <f>IF(基本情報入力シート!V750="","",基本情報入力シート!V750)</f>
        <v/>
      </c>
      <c r="F715" s="115" t="str">
        <f>IF(基本情報入力シート!W750="","",基本情報入力シート!W750)</f>
        <v/>
      </c>
      <c r="G715" s="115" t="str">
        <f>IF(基本情報入力シート!Z750="","",基本情報入力シート!Z750)</f>
        <v/>
      </c>
      <c r="H715" s="211" t="str">
        <f>IF(基本情報入力シート!AD750="","",基本情報入力シート!AD750)</f>
        <v/>
      </c>
      <c r="I715" s="330" t="str">
        <f>IF(基本情報入力シート!AE750="","",基本情報入力シート!AE750)</f>
        <v/>
      </c>
      <c r="J715" s="427"/>
      <c r="K715" s="426"/>
      <c r="L715" s="426"/>
      <c r="M715" s="331" t="str">
        <f>IF(G715="", "", VLOOKUP(AF715,【参考】数式用!$AZ$3:$BA$6, 2, FALSE))</f>
        <v/>
      </c>
      <c r="N715" s="332" t="str">
        <f>IF(G715="","",VLOOKUP(G715,【参考】数式用!$A$4:$L$54,MATCH('別紙様式2-3（個表） '!M715,【参考】数式用!$J$3:$L$3,0)+9,FALSE))</f>
        <v/>
      </c>
      <c r="O715" s="429" t="s">
        <v>197</v>
      </c>
      <c r="P715" s="333" t="str">
        <f t="shared" si="72"/>
        <v>未入力あり</v>
      </c>
      <c r="Q715" s="253" t="str">
        <f>IFERROR(IF(P715="未入力あり","",ROUNDDOWN(ROUNDDOWN($H715*$I715,0)*VLOOKUP($G715,【参考】数式用!$A$4:$E$54,3, FALSE),0)),"")</f>
        <v/>
      </c>
      <c r="R715" s="253" t="str">
        <f>IF(AD715="×", 0,IF(P715="未入力あり","",ROUNDDOWN(ROUNDDOWN($H715*$I715,0)*VLOOKUP($G715,【参考】数式用!$A$4:$E$54,4,FALSE),0)))</f>
        <v/>
      </c>
      <c r="S715" s="334" t="str">
        <f>IF(AE715="×", 0,IF(P715="未入力あり","",ROUNDDOWN(ROUNDDOWN($H715*$I715,0)*VLOOKUP($G715,【参考】数式用!$A$4:$E$54,5, FALSE),0)))</f>
        <v/>
      </c>
      <c r="Z715" s="336" t="e">
        <f>IF(#REF!="○", F715, "")</f>
        <v>#REF!</v>
      </c>
      <c r="AA715" s="46" t="e">
        <f>VLOOKUP('別紙様式2-3（個表） '!$G715,【参考】数式用!$P$4:$Q$54,2, FALSE)</f>
        <v>#N/A</v>
      </c>
      <c r="AB715" s="46" t="e">
        <f>VLOOKUP('別紙様式2-3（個表） '!$G715,【参考】数式用!$P$4:$W$54,8, FALSE)</f>
        <v>#N/A</v>
      </c>
      <c r="AC715" s="46" t="e">
        <f>VLOOKUP('別紙様式2-3（個表） '!$G715,【参考】数式用!$P$4:$AD$54,15, FALSE)</f>
        <v>#N/A</v>
      </c>
      <c r="AD715" s="46" t="str">
        <f t="shared" si="74"/>
        <v/>
      </c>
      <c r="AE715" s="46" t="str">
        <f t="shared" si="75"/>
        <v/>
      </c>
      <c r="AF715" s="46" t="str">
        <f t="shared" si="76"/>
        <v/>
      </c>
      <c r="AG715" s="46" t="str">
        <f>IF(G715="", "", VLOOKUP(G715,【参考】数式用!$A$4:$M$54,13,FALSE))</f>
        <v/>
      </c>
      <c r="AH715" s="46" t="str">
        <f t="shared" si="77"/>
        <v>―</v>
      </c>
    </row>
    <row r="716" spans="1:34" ht="45" customHeight="1">
      <c r="A716" s="113">
        <f t="shared" si="78"/>
        <v>702</v>
      </c>
      <c r="B716" s="114" t="str">
        <f>IF(基本情報入力シート!B751="","",基本情報入力シート!B751)</f>
        <v/>
      </c>
      <c r="C716" s="115" t="str">
        <f>IF(基本情報入力シート!L751="","",基本情報入力シート!L751)</f>
        <v/>
      </c>
      <c r="D716" s="115" t="str">
        <f>IF(基本情報入力シート!Q751="","",基本情報入力シート!Q751)</f>
        <v/>
      </c>
      <c r="E716" s="115" t="str">
        <f>IF(基本情報入力シート!V751="","",基本情報入力シート!V751)</f>
        <v/>
      </c>
      <c r="F716" s="115" t="str">
        <f>IF(基本情報入力シート!W751="","",基本情報入力シート!W751)</f>
        <v/>
      </c>
      <c r="G716" s="115" t="str">
        <f>IF(基本情報入力シート!Z751="","",基本情報入力シート!Z751)</f>
        <v/>
      </c>
      <c r="H716" s="211" t="str">
        <f>IF(基本情報入力シート!AD751="","",基本情報入力シート!AD751)</f>
        <v/>
      </c>
      <c r="I716" s="330" t="str">
        <f>IF(基本情報入力シート!AE751="","",基本情報入力シート!AE751)</f>
        <v/>
      </c>
      <c r="J716" s="427"/>
      <c r="K716" s="426"/>
      <c r="L716" s="426"/>
      <c r="M716" s="331" t="str">
        <f>IF(G716="", "", VLOOKUP(AF716,【参考】数式用!$AZ$3:$BA$6, 2, FALSE))</f>
        <v/>
      </c>
      <c r="N716" s="332" t="str">
        <f>IF(G716="","",VLOOKUP(G716,【参考】数式用!$A$4:$L$54,MATCH('別紙様式2-3（個表） '!M716,【参考】数式用!$J$3:$L$3,0)+9,FALSE))</f>
        <v/>
      </c>
      <c r="O716" s="430" t="s">
        <v>197</v>
      </c>
      <c r="P716" s="333" t="str">
        <f t="shared" si="72"/>
        <v>未入力あり</v>
      </c>
      <c r="Q716" s="253" t="str">
        <f>IFERROR(IF(P716="未入力あり","",ROUNDDOWN(ROUNDDOWN($H716*$I716,0)*VLOOKUP($G716,【参考】数式用!$A$4:$E$54,3, FALSE),0)),"")</f>
        <v/>
      </c>
      <c r="R716" s="253" t="str">
        <f>IF(AD716="×", 0,IF(P716="未入力あり","",ROUNDDOWN(ROUNDDOWN($H716*$I716,0)*VLOOKUP($G716,【参考】数式用!$A$4:$E$54,4,FALSE),0)))</f>
        <v/>
      </c>
      <c r="S716" s="334" t="str">
        <f>IF(AE716="×", 0,IF(P716="未入力あり","",ROUNDDOWN(ROUNDDOWN($H716*$I716,0)*VLOOKUP($G716,【参考】数式用!$A$4:$E$54,5, FALSE),0)))</f>
        <v/>
      </c>
      <c r="Z716" s="336" t="e">
        <f>IF(#REF!="○", F716, "")</f>
        <v>#REF!</v>
      </c>
      <c r="AA716" s="46" t="e">
        <f>VLOOKUP('別紙様式2-3（個表） '!$G716,【参考】数式用!$P$4:$Q$54,2, FALSE)</f>
        <v>#N/A</v>
      </c>
      <c r="AB716" s="46" t="e">
        <f>VLOOKUP('別紙様式2-3（個表） '!$G716,【参考】数式用!$P$4:$W$54,8, FALSE)</f>
        <v>#N/A</v>
      </c>
      <c r="AC716" s="46" t="e">
        <f>VLOOKUP('別紙様式2-3（個表） '!$G716,【参考】数式用!$P$4:$AD$54,15, FALSE)</f>
        <v>#N/A</v>
      </c>
      <c r="AD716" s="46" t="str">
        <f t="shared" si="74"/>
        <v/>
      </c>
      <c r="AE716" s="46" t="str">
        <f t="shared" si="75"/>
        <v/>
      </c>
      <c r="AF716" s="46" t="str">
        <f t="shared" si="76"/>
        <v/>
      </c>
      <c r="AG716" s="46" t="str">
        <f>IF(G716="", "", VLOOKUP(G716,【参考】数式用!$A$4:$M$54,13,FALSE))</f>
        <v/>
      </c>
      <c r="AH716" s="46" t="str">
        <f t="shared" si="77"/>
        <v>―</v>
      </c>
    </row>
    <row r="717" spans="1:34" ht="45" customHeight="1">
      <c r="A717" s="113">
        <f t="shared" si="78"/>
        <v>703</v>
      </c>
      <c r="B717" s="114" t="str">
        <f>IF(基本情報入力シート!B752="","",基本情報入力シート!B752)</f>
        <v/>
      </c>
      <c r="C717" s="115" t="str">
        <f>IF(基本情報入力シート!L752="","",基本情報入力シート!L752)</f>
        <v/>
      </c>
      <c r="D717" s="115" t="str">
        <f>IF(基本情報入力シート!Q752="","",基本情報入力シート!Q752)</f>
        <v/>
      </c>
      <c r="E717" s="115" t="str">
        <f>IF(基本情報入力シート!V752="","",基本情報入力シート!V752)</f>
        <v/>
      </c>
      <c r="F717" s="115" t="str">
        <f>IF(基本情報入力シート!W752="","",基本情報入力シート!W752)</f>
        <v/>
      </c>
      <c r="G717" s="115" t="str">
        <f>IF(基本情報入力シート!Z752="","",基本情報入力シート!Z752)</f>
        <v/>
      </c>
      <c r="H717" s="211" t="str">
        <f>IF(基本情報入力シート!AD752="","",基本情報入力シート!AD752)</f>
        <v/>
      </c>
      <c r="I717" s="330" t="str">
        <f>IF(基本情報入力シート!AE752="","",基本情報入力シート!AE752)</f>
        <v/>
      </c>
      <c r="J717" s="427"/>
      <c r="K717" s="426"/>
      <c r="L717" s="426"/>
      <c r="M717" s="331" t="str">
        <f>IF(G717="", "", VLOOKUP(AF717,【参考】数式用!$AZ$3:$BA$6, 2, FALSE))</f>
        <v/>
      </c>
      <c r="N717" s="332" t="str">
        <f>IF(G717="","",VLOOKUP(G717,【参考】数式用!$A$4:$L$54,MATCH('別紙様式2-3（個表） '!M717,【参考】数式用!$J$3:$L$3,0)+9,FALSE))</f>
        <v/>
      </c>
      <c r="O717" s="430" t="s">
        <v>197</v>
      </c>
      <c r="P717" s="333" t="str">
        <f t="shared" si="72"/>
        <v>未入力あり</v>
      </c>
      <c r="Q717" s="253" t="str">
        <f>IFERROR(IF(P717="未入力あり","",ROUNDDOWN(ROUNDDOWN($H717*$I717,0)*VLOOKUP($G717,【参考】数式用!$A$4:$E$54,3, FALSE),0)),"")</f>
        <v/>
      </c>
      <c r="R717" s="253" t="str">
        <f>IF(AD717="×", 0,IF(P717="未入力あり","",ROUNDDOWN(ROUNDDOWN($H717*$I717,0)*VLOOKUP($G717,【参考】数式用!$A$4:$E$54,4,FALSE),0)))</f>
        <v/>
      </c>
      <c r="S717" s="334" t="str">
        <f>IF(AE717="×", 0,IF(P717="未入力あり","",ROUNDDOWN(ROUNDDOWN($H717*$I717,0)*VLOOKUP($G717,【参考】数式用!$A$4:$E$54,5, FALSE),0)))</f>
        <v/>
      </c>
      <c r="Z717" s="336" t="e">
        <f>IF(#REF!="○", F717, "")</f>
        <v>#REF!</v>
      </c>
      <c r="AA717" s="46" t="e">
        <f>VLOOKUP('別紙様式2-3（個表） '!$G717,【参考】数式用!$P$4:$Q$54,2, FALSE)</f>
        <v>#N/A</v>
      </c>
      <c r="AB717" s="46" t="e">
        <f>VLOOKUP('別紙様式2-3（個表） '!$G717,【参考】数式用!$P$4:$W$54,8, FALSE)</f>
        <v>#N/A</v>
      </c>
      <c r="AC717" s="46" t="e">
        <f>VLOOKUP('別紙様式2-3（個表） '!$G717,【参考】数式用!$P$4:$AD$54,15, FALSE)</f>
        <v>#N/A</v>
      </c>
      <c r="AD717" s="46" t="str">
        <f t="shared" si="74"/>
        <v/>
      </c>
      <c r="AE717" s="46" t="str">
        <f t="shared" si="75"/>
        <v/>
      </c>
      <c r="AF717" s="46" t="str">
        <f t="shared" si="76"/>
        <v/>
      </c>
      <c r="AG717" s="46" t="str">
        <f>IF(G717="", "", VLOOKUP(G717,【参考】数式用!$A$4:$M$54,13,FALSE))</f>
        <v/>
      </c>
      <c r="AH717" s="46" t="str">
        <f t="shared" si="77"/>
        <v>―</v>
      </c>
    </row>
    <row r="718" spans="1:34" ht="45" customHeight="1">
      <c r="A718" s="113">
        <f t="shared" si="78"/>
        <v>704</v>
      </c>
      <c r="B718" s="114" t="str">
        <f>IF(基本情報入力シート!B753="","",基本情報入力シート!B753)</f>
        <v/>
      </c>
      <c r="C718" s="115" t="str">
        <f>IF(基本情報入力シート!L753="","",基本情報入力シート!L753)</f>
        <v/>
      </c>
      <c r="D718" s="115" t="str">
        <f>IF(基本情報入力シート!Q753="","",基本情報入力シート!Q753)</f>
        <v/>
      </c>
      <c r="E718" s="115" t="str">
        <f>IF(基本情報入力シート!V753="","",基本情報入力シート!V753)</f>
        <v/>
      </c>
      <c r="F718" s="115" t="str">
        <f>IF(基本情報入力シート!W753="","",基本情報入力シート!W753)</f>
        <v/>
      </c>
      <c r="G718" s="115" t="str">
        <f>IF(基本情報入力シート!Z753="","",基本情報入力シート!Z753)</f>
        <v/>
      </c>
      <c r="H718" s="211" t="str">
        <f>IF(基本情報入力シート!AD753="","",基本情報入力シート!AD753)</f>
        <v/>
      </c>
      <c r="I718" s="330" t="str">
        <f>IF(基本情報入力シート!AE753="","",基本情報入力シート!AE753)</f>
        <v/>
      </c>
      <c r="J718" s="427"/>
      <c r="K718" s="428"/>
      <c r="L718" s="426"/>
      <c r="M718" s="331" t="str">
        <f>IF(G718="", "", VLOOKUP(AF718,【参考】数式用!$AZ$3:$BA$6, 2, FALSE))</f>
        <v/>
      </c>
      <c r="N718" s="332" t="str">
        <f>IF(G718="","",VLOOKUP(G718,【参考】数式用!$A$4:$L$54,MATCH('別紙様式2-3（個表） '!M718,【参考】数式用!$J$3:$L$3,0)+9,FALSE))</f>
        <v/>
      </c>
      <c r="O718" s="429" t="s">
        <v>197</v>
      </c>
      <c r="P718" s="333" t="str">
        <f t="shared" si="72"/>
        <v>未入力あり</v>
      </c>
      <c r="Q718" s="253" t="str">
        <f>IFERROR(IF(P718="未入力あり","",ROUNDDOWN(ROUNDDOWN($H718*$I718,0)*VLOOKUP($G718,【参考】数式用!$A$4:$E$54,3, FALSE),0)),"")</f>
        <v/>
      </c>
      <c r="R718" s="253" t="str">
        <f>IF(AD718="×", 0,IF(P718="未入力あり","",ROUNDDOWN(ROUNDDOWN($H718*$I718,0)*VLOOKUP($G718,【参考】数式用!$A$4:$E$54,4,FALSE),0)))</f>
        <v/>
      </c>
      <c r="S718" s="334" t="str">
        <f>IF(AE718="×", 0,IF(P718="未入力あり","",ROUNDDOWN(ROUNDDOWN($H718*$I718,0)*VLOOKUP($G718,【参考】数式用!$A$4:$E$54,5, FALSE),0)))</f>
        <v/>
      </c>
      <c r="Z718" s="336" t="e">
        <f>IF(#REF!="○", F718, "")</f>
        <v>#REF!</v>
      </c>
      <c r="AA718" s="46" t="e">
        <f>VLOOKUP('別紙様式2-3（個表） '!$G718,【参考】数式用!$P$4:$Q$54,2, FALSE)</f>
        <v>#N/A</v>
      </c>
      <c r="AB718" s="46" t="e">
        <f>VLOOKUP('別紙様式2-3（個表） '!$G718,【参考】数式用!$P$4:$W$54,8, FALSE)</f>
        <v>#N/A</v>
      </c>
      <c r="AC718" s="46" t="e">
        <f>VLOOKUP('別紙様式2-3（個表） '!$G718,【参考】数式用!$P$4:$AD$54,15, FALSE)</f>
        <v>#N/A</v>
      </c>
      <c r="AD718" s="46" t="str">
        <f t="shared" si="74"/>
        <v/>
      </c>
      <c r="AE718" s="46" t="str">
        <f t="shared" si="75"/>
        <v/>
      </c>
      <c r="AF718" s="46" t="str">
        <f t="shared" si="76"/>
        <v/>
      </c>
      <c r="AG718" s="46" t="str">
        <f>IF(G718="", "", VLOOKUP(G718,【参考】数式用!$A$4:$M$54,13,FALSE))</f>
        <v/>
      </c>
      <c r="AH718" s="46" t="str">
        <f t="shared" si="77"/>
        <v>―</v>
      </c>
    </row>
    <row r="719" spans="1:34" ht="45" customHeight="1">
      <c r="A719" s="113">
        <f t="shared" si="78"/>
        <v>705</v>
      </c>
      <c r="B719" s="114" t="str">
        <f>IF(基本情報入力シート!B754="","",基本情報入力シート!B754)</f>
        <v/>
      </c>
      <c r="C719" s="115" t="str">
        <f>IF(基本情報入力シート!L754="","",基本情報入力シート!L754)</f>
        <v/>
      </c>
      <c r="D719" s="115" t="str">
        <f>IF(基本情報入力シート!Q754="","",基本情報入力シート!Q754)</f>
        <v/>
      </c>
      <c r="E719" s="115" t="str">
        <f>IF(基本情報入力シート!V754="","",基本情報入力シート!V754)</f>
        <v/>
      </c>
      <c r="F719" s="115" t="str">
        <f>IF(基本情報入力シート!W754="","",基本情報入力シート!W754)</f>
        <v/>
      </c>
      <c r="G719" s="115" t="str">
        <f>IF(基本情報入力シート!Z754="","",基本情報入力シート!Z754)</f>
        <v/>
      </c>
      <c r="H719" s="211" t="str">
        <f>IF(基本情報入力シート!AD754="","",基本情報入力シート!AD754)</f>
        <v/>
      </c>
      <c r="I719" s="330" t="str">
        <f>IF(基本情報入力シート!AE754="","",基本情報入力シート!AE754)</f>
        <v/>
      </c>
      <c r="J719" s="427"/>
      <c r="K719" s="428"/>
      <c r="L719" s="426"/>
      <c r="M719" s="331" t="str">
        <f>IF(G719="", "", VLOOKUP(AF719,【参考】数式用!$AZ$3:$BA$6, 2, FALSE))</f>
        <v/>
      </c>
      <c r="N719" s="332" t="str">
        <f>IF(G719="","",VLOOKUP(G719,【参考】数式用!$A$4:$L$54,MATCH('別紙様式2-3（個表） '!M719,【参考】数式用!$J$3:$L$3,0)+9,FALSE))</f>
        <v/>
      </c>
      <c r="O719" s="430" t="s">
        <v>197</v>
      </c>
      <c r="P719" s="333" t="str">
        <f t="shared" si="72"/>
        <v>未入力あり</v>
      </c>
      <c r="Q719" s="253" t="str">
        <f>IFERROR(IF(P719="未入力あり","",ROUNDDOWN(ROUNDDOWN($H719*$I719,0)*VLOOKUP($G719,【参考】数式用!$A$4:$E$54,3, FALSE),0)),"")</f>
        <v/>
      </c>
      <c r="R719" s="253" t="str">
        <f>IF(AD719="×", 0,IF(P719="未入力あり","",ROUNDDOWN(ROUNDDOWN($H719*$I719,0)*VLOOKUP($G719,【参考】数式用!$A$4:$E$54,4,FALSE),0)))</f>
        <v/>
      </c>
      <c r="S719" s="334" t="str">
        <f>IF(AE719="×", 0,IF(P719="未入力あり","",ROUNDDOWN(ROUNDDOWN($H719*$I719,0)*VLOOKUP($G719,【参考】数式用!$A$4:$E$54,5, FALSE),0)))</f>
        <v/>
      </c>
      <c r="Z719" s="336" t="e">
        <f>IF(#REF!="○", F719, "")</f>
        <v>#REF!</v>
      </c>
      <c r="AA719" s="46" t="e">
        <f>VLOOKUP('別紙様式2-3（個表） '!$G719,【参考】数式用!$P$4:$Q$54,2, FALSE)</f>
        <v>#N/A</v>
      </c>
      <c r="AB719" s="46" t="e">
        <f>VLOOKUP('別紙様式2-3（個表） '!$G719,【参考】数式用!$P$4:$W$54,8, FALSE)</f>
        <v>#N/A</v>
      </c>
      <c r="AC719" s="46" t="e">
        <f>VLOOKUP('別紙様式2-3（個表） '!$G719,【参考】数式用!$P$4:$AD$54,15, FALSE)</f>
        <v>#N/A</v>
      </c>
      <c r="AD719" s="46" t="str">
        <f t="shared" si="74"/>
        <v/>
      </c>
      <c r="AE719" s="46" t="str">
        <f t="shared" si="75"/>
        <v/>
      </c>
      <c r="AF719" s="46" t="str">
        <f t="shared" si="76"/>
        <v/>
      </c>
      <c r="AG719" s="46" t="str">
        <f>IF(G719="", "", VLOOKUP(G719,【参考】数式用!$A$4:$M$54,13,FALSE))</f>
        <v/>
      </c>
      <c r="AH719" s="46" t="str">
        <f t="shared" si="77"/>
        <v>―</v>
      </c>
    </row>
    <row r="720" spans="1:34" ht="45" customHeight="1">
      <c r="A720" s="113">
        <f t="shared" si="78"/>
        <v>706</v>
      </c>
      <c r="B720" s="114" t="str">
        <f>IF(基本情報入力シート!B755="","",基本情報入力シート!B755)</f>
        <v/>
      </c>
      <c r="C720" s="115" t="str">
        <f>IF(基本情報入力シート!L755="","",基本情報入力シート!L755)</f>
        <v/>
      </c>
      <c r="D720" s="115" t="str">
        <f>IF(基本情報入力シート!Q755="","",基本情報入力シート!Q755)</f>
        <v/>
      </c>
      <c r="E720" s="115" t="str">
        <f>IF(基本情報入力シート!V755="","",基本情報入力シート!V755)</f>
        <v/>
      </c>
      <c r="F720" s="115" t="str">
        <f>IF(基本情報入力シート!W755="","",基本情報入力シート!W755)</f>
        <v/>
      </c>
      <c r="G720" s="115" t="str">
        <f>IF(基本情報入力シート!Z755="","",基本情報入力シート!Z755)</f>
        <v/>
      </c>
      <c r="H720" s="211" t="str">
        <f>IF(基本情報入力シート!AD755="","",基本情報入力シート!AD755)</f>
        <v/>
      </c>
      <c r="I720" s="330" t="str">
        <f>IF(基本情報入力シート!AE755="","",基本情報入力シート!AE755)</f>
        <v/>
      </c>
      <c r="J720" s="427"/>
      <c r="K720" s="426"/>
      <c r="L720" s="426"/>
      <c r="M720" s="331" t="str">
        <f>IF(G720="", "", VLOOKUP(AF720,【参考】数式用!$AZ$3:$BA$6, 2, FALSE))</f>
        <v/>
      </c>
      <c r="N720" s="332" t="str">
        <f>IF(G720="","",VLOOKUP(G720,【参考】数式用!$A$4:$L$54,MATCH('別紙様式2-3（個表） '!M720,【参考】数式用!$J$3:$L$3,0)+9,FALSE))</f>
        <v/>
      </c>
      <c r="O720" s="430" t="s">
        <v>197</v>
      </c>
      <c r="P720" s="333" t="str">
        <f t="shared" ref="P720:P783" si="79">IFERROR(ROUNDDOWN(ROUNDDOWN($H720*$I720,0)*$N720,0),"未入力あり")</f>
        <v>未入力あり</v>
      </c>
      <c r="Q720" s="253" t="str">
        <f>IFERROR(IF(P720="未入力あり","",ROUNDDOWN(ROUNDDOWN($H720*$I720,0)*VLOOKUP($G720,【参考】数式用!$A$4:$E$54,3, FALSE),0)),"")</f>
        <v/>
      </c>
      <c r="R720" s="253" t="str">
        <f>IF(AD720="×", 0,IF(P720="未入力あり","",ROUNDDOWN(ROUNDDOWN($H720*$I720,0)*VLOOKUP($G720,【参考】数式用!$A$4:$E$54,4,FALSE),0)))</f>
        <v/>
      </c>
      <c r="S720" s="334" t="str">
        <f>IF(AE720="×", 0,IF(P720="未入力あり","",ROUNDDOWN(ROUNDDOWN($H720*$I720,0)*VLOOKUP($G720,【参考】数式用!$A$4:$E$54,5, FALSE),0)))</f>
        <v/>
      </c>
      <c r="Z720" s="336" t="e">
        <f>IF(#REF!="○", F720, "")</f>
        <v>#REF!</v>
      </c>
      <c r="AA720" s="46" t="e">
        <f>VLOOKUP('別紙様式2-3（個表） '!$G720,【参考】数式用!$P$4:$Q$54,2, FALSE)</f>
        <v>#N/A</v>
      </c>
      <c r="AB720" s="46" t="e">
        <f>VLOOKUP('別紙様式2-3（個表） '!$G720,【参考】数式用!$P$4:$W$54,8, FALSE)</f>
        <v>#N/A</v>
      </c>
      <c r="AC720" s="46" t="e">
        <f>VLOOKUP('別紙様式2-3（個表） '!$G720,【参考】数式用!$P$4:$AD$54,15, FALSE)</f>
        <v>#N/A</v>
      </c>
      <c r="AD720" s="46" t="str">
        <f t="shared" si="74"/>
        <v/>
      </c>
      <c r="AE720" s="46" t="str">
        <f t="shared" si="75"/>
        <v/>
      </c>
      <c r="AF720" s="46" t="str">
        <f t="shared" si="76"/>
        <v/>
      </c>
      <c r="AG720" s="46" t="str">
        <f>IF(G720="", "", VLOOKUP(G720,【参考】数式用!$A$4:$M$54,13,FALSE))</f>
        <v/>
      </c>
      <c r="AH720" s="46" t="str">
        <f t="shared" si="77"/>
        <v>―</v>
      </c>
    </row>
    <row r="721" spans="1:34" ht="45" customHeight="1">
      <c r="A721" s="113">
        <f t="shared" si="78"/>
        <v>707</v>
      </c>
      <c r="B721" s="114" t="str">
        <f>IF(基本情報入力シート!B756="","",基本情報入力シート!B756)</f>
        <v/>
      </c>
      <c r="C721" s="115" t="str">
        <f>IF(基本情報入力シート!L756="","",基本情報入力シート!L756)</f>
        <v/>
      </c>
      <c r="D721" s="115" t="str">
        <f>IF(基本情報入力シート!Q756="","",基本情報入力シート!Q756)</f>
        <v/>
      </c>
      <c r="E721" s="115" t="str">
        <f>IF(基本情報入力シート!V756="","",基本情報入力シート!V756)</f>
        <v/>
      </c>
      <c r="F721" s="115" t="str">
        <f>IF(基本情報入力シート!W756="","",基本情報入力シート!W756)</f>
        <v/>
      </c>
      <c r="G721" s="115" t="str">
        <f>IF(基本情報入力シート!Z756="","",基本情報入力シート!Z756)</f>
        <v/>
      </c>
      <c r="H721" s="211" t="str">
        <f>IF(基本情報入力シート!AD756="","",基本情報入力シート!AD756)</f>
        <v/>
      </c>
      <c r="I721" s="330" t="str">
        <f>IF(基本情報入力シート!AE756="","",基本情報入力シート!AE756)</f>
        <v/>
      </c>
      <c r="J721" s="427"/>
      <c r="K721" s="426"/>
      <c r="L721" s="426"/>
      <c r="M721" s="331" t="str">
        <f>IF(G721="", "", VLOOKUP(AF721,【参考】数式用!$AZ$3:$BA$6, 2, FALSE))</f>
        <v/>
      </c>
      <c r="N721" s="332" t="str">
        <f>IF(G721="","",VLOOKUP(G721,【参考】数式用!$A$4:$L$54,MATCH('別紙様式2-3（個表） '!M721,【参考】数式用!$J$3:$L$3,0)+9,FALSE))</f>
        <v/>
      </c>
      <c r="O721" s="429" t="s">
        <v>197</v>
      </c>
      <c r="P721" s="333" t="str">
        <f t="shared" si="79"/>
        <v>未入力あり</v>
      </c>
      <c r="Q721" s="253" t="str">
        <f>IFERROR(IF(P721="未入力あり","",ROUNDDOWN(ROUNDDOWN($H721*$I721,0)*VLOOKUP($G721,【参考】数式用!$A$4:$E$54,3, FALSE),0)),"")</f>
        <v/>
      </c>
      <c r="R721" s="253" t="str">
        <f>IF(AD721="×", 0,IF(P721="未入力あり","",ROUNDDOWN(ROUNDDOWN($H721*$I721,0)*VLOOKUP($G721,【参考】数式用!$A$4:$E$54,4,FALSE),0)))</f>
        <v/>
      </c>
      <c r="S721" s="334" t="str">
        <f>IF(AE721="×", 0,IF(P721="未入力あり","",ROUNDDOWN(ROUNDDOWN($H721*$I721,0)*VLOOKUP($G721,【参考】数式用!$A$4:$E$54,5, FALSE),0)))</f>
        <v/>
      </c>
      <c r="Z721" s="336" t="e">
        <f>IF(#REF!="○", F721, "")</f>
        <v>#REF!</v>
      </c>
      <c r="AA721" s="46" t="e">
        <f>VLOOKUP('別紙様式2-3（個表） '!$G721,【参考】数式用!$P$4:$Q$54,2, FALSE)</f>
        <v>#N/A</v>
      </c>
      <c r="AB721" s="46" t="e">
        <f>VLOOKUP('別紙様式2-3（個表） '!$G721,【参考】数式用!$P$4:$W$54,8, FALSE)</f>
        <v>#N/A</v>
      </c>
      <c r="AC721" s="46" t="e">
        <f>VLOOKUP('別紙様式2-3（個表） '!$G721,【参考】数式用!$P$4:$AD$54,15, FALSE)</f>
        <v>#N/A</v>
      </c>
      <c r="AD721" s="46" t="str">
        <f t="shared" si="74"/>
        <v/>
      </c>
      <c r="AE721" s="46" t="str">
        <f t="shared" si="75"/>
        <v/>
      </c>
      <c r="AF721" s="46" t="str">
        <f t="shared" si="76"/>
        <v/>
      </c>
      <c r="AG721" s="46" t="str">
        <f>IF(G721="", "", VLOOKUP(G721,【参考】数式用!$A$4:$M$54,13,FALSE))</f>
        <v/>
      </c>
      <c r="AH721" s="46" t="str">
        <f t="shared" si="77"/>
        <v>―</v>
      </c>
    </row>
    <row r="722" spans="1:34" ht="45" customHeight="1">
      <c r="A722" s="113">
        <f t="shared" si="78"/>
        <v>708</v>
      </c>
      <c r="B722" s="114" t="str">
        <f>IF(基本情報入力シート!B757="","",基本情報入力シート!B757)</f>
        <v/>
      </c>
      <c r="C722" s="115" t="str">
        <f>IF(基本情報入力シート!L757="","",基本情報入力シート!L757)</f>
        <v/>
      </c>
      <c r="D722" s="115" t="str">
        <f>IF(基本情報入力シート!Q757="","",基本情報入力シート!Q757)</f>
        <v/>
      </c>
      <c r="E722" s="115" t="str">
        <f>IF(基本情報入力シート!V757="","",基本情報入力シート!V757)</f>
        <v/>
      </c>
      <c r="F722" s="115" t="str">
        <f>IF(基本情報入力シート!W757="","",基本情報入力シート!W757)</f>
        <v/>
      </c>
      <c r="G722" s="115" t="str">
        <f>IF(基本情報入力シート!Z757="","",基本情報入力シート!Z757)</f>
        <v/>
      </c>
      <c r="H722" s="211" t="str">
        <f>IF(基本情報入力シート!AD757="","",基本情報入力シート!AD757)</f>
        <v/>
      </c>
      <c r="I722" s="330" t="str">
        <f>IF(基本情報入力シート!AE757="","",基本情報入力シート!AE757)</f>
        <v/>
      </c>
      <c r="J722" s="427"/>
      <c r="K722" s="426"/>
      <c r="L722" s="426"/>
      <c r="M722" s="331" t="str">
        <f>IF(G722="", "", VLOOKUP(AF722,【参考】数式用!$AZ$3:$BA$6, 2, FALSE))</f>
        <v/>
      </c>
      <c r="N722" s="332" t="str">
        <f>IF(G722="","",VLOOKUP(G722,【参考】数式用!$A$4:$L$54,MATCH('別紙様式2-3（個表） '!M722,【参考】数式用!$J$3:$L$3,0)+9,FALSE))</f>
        <v/>
      </c>
      <c r="O722" s="430" t="s">
        <v>197</v>
      </c>
      <c r="P722" s="333" t="str">
        <f t="shared" si="79"/>
        <v>未入力あり</v>
      </c>
      <c r="Q722" s="253" t="str">
        <f>IFERROR(IF(P722="未入力あり","",ROUNDDOWN(ROUNDDOWN($H722*$I722,0)*VLOOKUP($G722,【参考】数式用!$A$4:$E$54,3, FALSE),0)),"")</f>
        <v/>
      </c>
      <c r="R722" s="253" t="str">
        <f>IF(AD722="×", 0,IF(P722="未入力あり","",ROUNDDOWN(ROUNDDOWN($H722*$I722,0)*VLOOKUP($G722,【参考】数式用!$A$4:$E$54,4,FALSE),0)))</f>
        <v/>
      </c>
      <c r="S722" s="334" t="str">
        <f>IF(AE722="×", 0,IF(P722="未入力あり","",ROUNDDOWN(ROUNDDOWN($H722*$I722,0)*VLOOKUP($G722,【参考】数式用!$A$4:$E$54,5, FALSE),0)))</f>
        <v/>
      </c>
      <c r="Z722" s="336" t="e">
        <f>IF(#REF!="○", F722, "")</f>
        <v>#REF!</v>
      </c>
      <c r="AA722" s="46" t="e">
        <f>VLOOKUP('別紙様式2-3（個表） '!$G722,【参考】数式用!$P$4:$Q$54,2, FALSE)</f>
        <v>#N/A</v>
      </c>
      <c r="AB722" s="46" t="e">
        <f>VLOOKUP('別紙様式2-3（個表） '!$G722,【参考】数式用!$P$4:$W$54,8, FALSE)</f>
        <v>#N/A</v>
      </c>
      <c r="AC722" s="46" t="e">
        <f>VLOOKUP('別紙様式2-3（個表） '!$G722,【参考】数式用!$P$4:$AD$54,15, FALSE)</f>
        <v>#N/A</v>
      </c>
      <c r="AD722" s="46" t="str">
        <f t="shared" si="74"/>
        <v/>
      </c>
      <c r="AE722" s="46" t="str">
        <f t="shared" si="75"/>
        <v/>
      </c>
      <c r="AF722" s="46" t="str">
        <f t="shared" si="76"/>
        <v/>
      </c>
      <c r="AG722" s="46" t="str">
        <f>IF(G722="", "", VLOOKUP(G722,【参考】数式用!$A$4:$M$54,13,FALSE))</f>
        <v/>
      </c>
      <c r="AH722" s="46" t="str">
        <f t="shared" si="77"/>
        <v>―</v>
      </c>
    </row>
    <row r="723" spans="1:34" ht="45" customHeight="1">
      <c r="A723" s="113">
        <f t="shared" si="78"/>
        <v>709</v>
      </c>
      <c r="B723" s="114" t="str">
        <f>IF(基本情報入力シート!B758="","",基本情報入力シート!B758)</f>
        <v/>
      </c>
      <c r="C723" s="115" t="str">
        <f>IF(基本情報入力シート!L758="","",基本情報入力シート!L758)</f>
        <v/>
      </c>
      <c r="D723" s="115" t="str">
        <f>IF(基本情報入力シート!Q758="","",基本情報入力シート!Q758)</f>
        <v/>
      </c>
      <c r="E723" s="115" t="str">
        <f>IF(基本情報入力シート!V758="","",基本情報入力シート!V758)</f>
        <v/>
      </c>
      <c r="F723" s="115" t="str">
        <f>IF(基本情報入力シート!W758="","",基本情報入力シート!W758)</f>
        <v/>
      </c>
      <c r="G723" s="115" t="str">
        <f>IF(基本情報入力シート!Z758="","",基本情報入力シート!Z758)</f>
        <v/>
      </c>
      <c r="H723" s="211" t="str">
        <f>IF(基本情報入力シート!AD758="","",基本情報入力シート!AD758)</f>
        <v/>
      </c>
      <c r="I723" s="330" t="str">
        <f>IF(基本情報入力シート!AE758="","",基本情報入力シート!AE758)</f>
        <v/>
      </c>
      <c r="J723" s="427"/>
      <c r="K723" s="426"/>
      <c r="L723" s="426"/>
      <c r="M723" s="331" t="str">
        <f>IF(G723="", "", VLOOKUP(AF723,【参考】数式用!$AZ$3:$BA$6, 2, FALSE))</f>
        <v/>
      </c>
      <c r="N723" s="332" t="str">
        <f>IF(G723="","",VLOOKUP(G723,【参考】数式用!$A$4:$L$54,MATCH('別紙様式2-3（個表） '!M723,【参考】数式用!$J$3:$L$3,0)+9,FALSE))</f>
        <v/>
      </c>
      <c r="O723" s="430" t="s">
        <v>197</v>
      </c>
      <c r="P723" s="333" t="str">
        <f t="shared" si="79"/>
        <v>未入力あり</v>
      </c>
      <c r="Q723" s="253" t="str">
        <f>IFERROR(IF(P723="未入力あり","",ROUNDDOWN(ROUNDDOWN($H723*$I723,0)*VLOOKUP($G723,【参考】数式用!$A$4:$E$54,3, FALSE),0)),"")</f>
        <v/>
      </c>
      <c r="R723" s="253" t="str">
        <f>IF(AD723="×", 0,IF(P723="未入力あり","",ROUNDDOWN(ROUNDDOWN($H723*$I723,0)*VLOOKUP($G723,【参考】数式用!$A$4:$E$54,4,FALSE),0)))</f>
        <v/>
      </c>
      <c r="S723" s="334" t="str">
        <f>IF(AE723="×", 0,IF(P723="未入力あり","",ROUNDDOWN(ROUNDDOWN($H723*$I723,0)*VLOOKUP($G723,【参考】数式用!$A$4:$E$54,5, FALSE),0)))</f>
        <v/>
      </c>
      <c r="Z723" s="336" t="e">
        <f>IF(#REF!="○", F723, "")</f>
        <v>#REF!</v>
      </c>
      <c r="AA723" s="46" t="e">
        <f>VLOOKUP('別紙様式2-3（個表） '!$G723,【参考】数式用!$P$4:$Q$54,2, FALSE)</f>
        <v>#N/A</v>
      </c>
      <c r="AB723" s="46" t="e">
        <f>VLOOKUP('別紙様式2-3（個表） '!$G723,【参考】数式用!$P$4:$W$54,8, FALSE)</f>
        <v>#N/A</v>
      </c>
      <c r="AC723" s="46" t="e">
        <f>VLOOKUP('別紙様式2-3（個表） '!$G723,【参考】数式用!$P$4:$AD$54,15, FALSE)</f>
        <v>#N/A</v>
      </c>
      <c r="AD723" s="46" t="str">
        <f t="shared" si="74"/>
        <v/>
      </c>
      <c r="AE723" s="46" t="str">
        <f t="shared" si="75"/>
        <v/>
      </c>
      <c r="AF723" s="46" t="str">
        <f t="shared" si="76"/>
        <v/>
      </c>
      <c r="AG723" s="46" t="str">
        <f>IF(G723="", "", VLOOKUP(G723,【参考】数式用!$A$4:$M$54,13,FALSE))</f>
        <v/>
      </c>
      <c r="AH723" s="46" t="str">
        <f t="shared" si="77"/>
        <v>―</v>
      </c>
    </row>
    <row r="724" spans="1:34" ht="45" customHeight="1">
      <c r="A724" s="113">
        <f t="shared" si="78"/>
        <v>710</v>
      </c>
      <c r="B724" s="114" t="str">
        <f>IF(基本情報入力シート!B759="","",基本情報入力シート!B759)</f>
        <v/>
      </c>
      <c r="C724" s="115" t="str">
        <f>IF(基本情報入力シート!L759="","",基本情報入力シート!L759)</f>
        <v/>
      </c>
      <c r="D724" s="115" t="str">
        <f>IF(基本情報入力シート!Q759="","",基本情報入力シート!Q759)</f>
        <v/>
      </c>
      <c r="E724" s="115" t="str">
        <f>IF(基本情報入力シート!V759="","",基本情報入力シート!V759)</f>
        <v/>
      </c>
      <c r="F724" s="115" t="str">
        <f>IF(基本情報入力シート!W759="","",基本情報入力シート!W759)</f>
        <v/>
      </c>
      <c r="G724" s="115" t="str">
        <f>IF(基本情報入力シート!Z759="","",基本情報入力シート!Z759)</f>
        <v/>
      </c>
      <c r="H724" s="211" t="str">
        <f>IF(基本情報入力シート!AD759="","",基本情報入力シート!AD759)</f>
        <v/>
      </c>
      <c r="I724" s="330" t="str">
        <f>IF(基本情報入力シート!AE759="","",基本情報入力シート!AE759)</f>
        <v/>
      </c>
      <c r="J724" s="427"/>
      <c r="K724" s="428"/>
      <c r="L724" s="426"/>
      <c r="M724" s="331" t="str">
        <f>IF(G724="", "", VLOOKUP(AF724,【参考】数式用!$AZ$3:$BA$6, 2, FALSE))</f>
        <v/>
      </c>
      <c r="N724" s="332" t="str">
        <f>IF(G724="","",VLOOKUP(G724,【参考】数式用!$A$4:$L$54,MATCH('別紙様式2-3（個表） '!M724,【参考】数式用!$J$3:$L$3,0)+9,FALSE))</f>
        <v/>
      </c>
      <c r="O724" s="429" t="s">
        <v>197</v>
      </c>
      <c r="P724" s="333" t="str">
        <f t="shared" si="79"/>
        <v>未入力あり</v>
      </c>
      <c r="Q724" s="253" t="str">
        <f>IFERROR(IF(P724="未入力あり","",ROUNDDOWN(ROUNDDOWN($H724*$I724,0)*VLOOKUP($G724,【参考】数式用!$A$4:$E$54,3, FALSE),0)),"")</f>
        <v/>
      </c>
      <c r="R724" s="253" t="str">
        <f>IF(AD724="×", 0,IF(P724="未入力あり","",ROUNDDOWN(ROUNDDOWN($H724*$I724,0)*VLOOKUP($G724,【参考】数式用!$A$4:$E$54,4,FALSE),0)))</f>
        <v/>
      </c>
      <c r="S724" s="334" t="str">
        <f>IF(AE724="×", 0,IF(P724="未入力あり","",ROUNDDOWN(ROUNDDOWN($H724*$I724,0)*VLOOKUP($G724,【参考】数式用!$A$4:$E$54,5, FALSE),0)))</f>
        <v/>
      </c>
      <c r="Z724" s="336" t="e">
        <f>IF(#REF!="○", F724, "")</f>
        <v>#REF!</v>
      </c>
      <c r="AA724" s="46" t="e">
        <f>VLOOKUP('別紙様式2-3（個表） '!$G724,【参考】数式用!$P$4:$Q$54,2, FALSE)</f>
        <v>#N/A</v>
      </c>
      <c r="AB724" s="46" t="e">
        <f>VLOOKUP('別紙様式2-3（個表） '!$G724,【参考】数式用!$P$4:$W$54,8, FALSE)</f>
        <v>#N/A</v>
      </c>
      <c r="AC724" s="46" t="e">
        <f>VLOOKUP('別紙様式2-3（個表） '!$G724,【参考】数式用!$P$4:$AD$54,15, FALSE)</f>
        <v>#N/A</v>
      </c>
      <c r="AD724" s="46" t="str">
        <f t="shared" si="74"/>
        <v/>
      </c>
      <c r="AE724" s="46" t="str">
        <f t="shared" si="75"/>
        <v/>
      </c>
      <c r="AF724" s="46" t="str">
        <f t="shared" si="76"/>
        <v/>
      </c>
      <c r="AG724" s="46" t="str">
        <f>IF(G724="", "", VLOOKUP(G724,【参考】数式用!$A$4:$M$54,13,FALSE))</f>
        <v/>
      </c>
      <c r="AH724" s="46" t="str">
        <f t="shared" si="77"/>
        <v>―</v>
      </c>
    </row>
    <row r="725" spans="1:34" ht="45" customHeight="1">
      <c r="A725" s="113">
        <f t="shared" si="78"/>
        <v>711</v>
      </c>
      <c r="B725" s="114" t="str">
        <f>IF(基本情報入力シート!B760="","",基本情報入力シート!B760)</f>
        <v/>
      </c>
      <c r="C725" s="115" t="str">
        <f>IF(基本情報入力シート!L760="","",基本情報入力シート!L760)</f>
        <v/>
      </c>
      <c r="D725" s="115" t="str">
        <f>IF(基本情報入力シート!Q760="","",基本情報入力シート!Q760)</f>
        <v/>
      </c>
      <c r="E725" s="115" t="str">
        <f>IF(基本情報入力シート!V760="","",基本情報入力シート!V760)</f>
        <v/>
      </c>
      <c r="F725" s="115" t="str">
        <f>IF(基本情報入力シート!W760="","",基本情報入力シート!W760)</f>
        <v/>
      </c>
      <c r="G725" s="115" t="str">
        <f>IF(基本情報入力シート!Z760="","",基本情報入力シート!Z760)</f>
        <v/>
      </c>
      <c r="H725" s="211" t="str">
        <f>IF(基本情報入力シート!AD760="","",基本情報入力シート!AD760)</f>
        <v/>
      </c>
      <c r="I725" s="330" t="str">
        <f>IF(基本情報入力シート!AE760="","",基本情報入力シート!AE760)</f>
        <v/>
      </c>
      <c r="J725" s="427"/>
      <c r="K725" s="428"/>
      <c r="L725" s="426"/>
      <c r="M725" s="331" t="str">
        <f>IF(G725="", "", VLOOKUP(AF725,【参考】数式用!$AZ$3:$BA$6, 2, FALSE))</f>
        <v/>
      </c>
      <c r="N725" s="332" t="str">
        <f>IF(G725="","",VLOOKUP(G725,【参考】数式用!$A$4:$L$54,MATCH('別紙様式2-3（個表） '!M725,【参考】数式用!$J$3:$L$3,0)+9,FALSE))</f>
        <v/>
      </c>
      <c r="O725" s="430" t="s">
        <v>197</v>
      </c>
      <c r="P725" s="333" t="str">
        <f t="shared" si="79"/>
        <v>未入力あり</v>
      </c>
      <c r="Q725" s="253" t="str">
        <f>IFERROR(IF(P725="未入力あり","",ROUNDDOWN(ROUNDDOWN($H725*$I725,0)*VLOOKUP($G725,【参考】数式用!$A$4:$E$54,3, FALSE),0)),"")</f>
        <v/>
      </c>
      <c r="R725" s="253" t="str">
        <f>IF(AD725="×", 0,IF(P725="未入力あり","",ROUNDDOWN(ROUNDDOWN($H725*$I725,0)*VLOOKUP($G725,【参考】数式用!$A$4:$E$54,4,FALSE),0)))</f>
        <v/>
      </c>
      <c r="S725" s="334" t="str">
        <f>IF(AE725="×", 0,IF(P725="未入力あり","",ROUNDDOWN(ROUNDDOWN($H725*$I725,0)*VLOOKUP($G725,【参考】数式用!$A$4:$E$54,5, FALSE),0)))</f>
        <v/>
      </c>
      <c r="Z725" s="336" t="e">
        <f>IF(#REF!="○", F725, "")</f>
        <v>#REF!</v>
      </c>
      <c r="AA725" s="46" t="e">
        <f>VLOOKUP('別紙様式2-3（個表） '!$G725,【参考】数式用!$P$4:$Q$54,2, FALSE)</f>
        <v>#N/A</v>
      </c>
      <c r="AB725" s="46" t="e">
        <f>VLOOKUP('別紙様式2-3（個表） '!$G725,【参考】数式用!$P$4:$W$54,8, FALSE)</f>
        <v>#N/A</v>
      </c>
      <c r="AC725" s="46" t="e">
        <f>VLOOKUP('別紙様式2-3（個表） '!$G725,【参考】数式用!$P$4:$AD$54,15, FALSE)</f>
        <v>#N/A</v>
      </c>
      <c r="AD725" s="46" t="str">
        <f t="shared" si="74"/>
        <v/>
      </c>
      <c r="AE725" s="46" t="str">
        <f t="shared" si="75"/>
        <v/>
      </c>
      <c r="AF725" s="46" t="str">
        <f t="shared" si="76"/>
        <v/>
      </c>
      <c r="AG725" s="46" t="str">
        <f>IF(G725="", "", VLOOKUP(G725,【参考】数式用!$A$4:$M$54,13,FALSE))</f>
        <v/>
      </c>
      <c r="AH725" s="46" t="str">
        <f t="shared" si="77"/>
        <v>―</v>
      </c>
    </row>
    <row r="726" spans="1:34" ht="45" customHeight="1">
      <c r="A726" s="113">
        <f t="shared" si="78"/>
        <v>712</v>
      </c>
      <c r="B726" s="114" t="str">
        <f>IF(基本情報入力シート!B761="","",基本情報入力シート!B761)</f>
        <v/>
      </c>
      <c r="C726" s="115" t="str">
        <f>IF(基本情報入力シート!L761="","",基本情報入力シート!L761)</f>
        <v/>
      </c>
      <c r="D726" s="115" t="str">
        <f>IF(基本情報入力シート!Q761="","",基本情報入力シート!Q761)</f>
        <v/>
      </c>
      <c r="E726" s="115" t="str">
        <f>IF(基本情報入力シート!V761="","",基本情報入力シート!V761)</f>
        <v/>
      </c>
      <c r="F726" s="115" t="str">
        <f>IF(基本情報入力シート!W761="","",基本情報入力シート!W761)</f>
        <v/>
      </c>
      <c r="G726" s="115" t="str">
        <f>IF(基本情報入力シート!Z761="","",基本情報入力シート!Z761)</f>
        <v/>
      </c>
      <c r="H726" s="211" t="str">
        <f>IF(基本情報入力シート!AD761="","",基本情報入力シート!AD761)</f>
        <v/>
      </c>
      <c r="I726" s="330" t="str">
        <f>IF(基本情報入力シート!AE761="","",基本情報入力シート!AE761)</f>
        <v/>
      </c>
      <c r="J726" s="427"/>
      <c r="K726" s="426"/>
      <c r="L726" s="426"/>
      <c r="M726" s="331" t="str">
        <f>IF(G726="", "", VLOOKUP(AF726,【参考】数式用!$AZ$3:$BA$6, 2, FALSE))</f>
        <v/>
      </c>
      <c r="N726" s="332" t="str">
        <f>IF(G726="","",VLOOKUP(G726,【参考】数式用!$A$4:$L$54,MATCH('別紙様式2-3（個表） '!M726,【参考】数式用!$J$3:$L$3,0)+9,FALSE))</f>
        <v/>
      </c>
      <c r="O726" s="430" t="s">
        <v>197</v>
      </c>
      <c r="P726" s="333" t="str">
        <f t="shared" si="79"/>
        <v>未入力あり</v>
      </c>
      <c r="Q726" s="253" t="str">
        <f>IFERROR(IF(P726="未入力あり","",ROUNDDOWN(ROUNDDOWN($H726*$I726,0)*VLOOKUP($G726,【参考】数式用!$A$4:$E$54,3, FALSE),0)),"")</f>
        <v/>
      </c>
      <c r="R726" s="253" t="str">
        <f>IF(AD726="×", 0,IF(P726="未入力あり","",ROUNDDOWN(ROUNDDOWN($H726*$I726,0)*VLOOKUP($G726,【参考】数式用!$A$4:$E$54,4,FALSE),0)))</f>
        <v/>
      </c>
      <c r="S726" s="334" t="str">
        <f>IF(AE726="×", 0,IF(P726="未入力あり","",ROUNDDOWN(ROUNDDOWN($H726*$I726,0)*VLOOKUP($G726,【参考】数式用!$A$4:$E$54,5, FALSE),0)))</f>
        <v/>
      </c>
      <c r="Z726" s="336" t="e">
        <f>IF(#REF!="○", F726, "")</f>
        <v>#REF!</v>
      </c>
      <c r="AA726" s="46" t="e">
        <f>VLOOKUP('別紙様式2-3（個表） '!$G726,【参考】数式用!$P$4:$Q$54,2, FALSE)</f>
        <v>#N/A</v>
      </c>
      <c r="AB726" s="46" t="e">
        <f>VLOOKUP('別紙様式2-3（個表） '!$G726,【参考】数式用!$P$4:$W$54,8, FALSE)</f>
        <v>#N/A</v>
      </c>
      <c r="AC726" s="46" t="e">
        <f>VLOOKUP('別紙様式2-3（個表） '!$G726,【参考】数式用!$P$4:$AD$54,15, FALSE)</f>
        <v>#N/A</v>
      </c>
      <c r="AD726" s="46" t="str">
        <f t="shared" si="74"/>
        <v/>
      </c>
      <c r="AE726" s="46" t="str">
        <f t="shared" si="75"/>
        <v/>
      </c>
      <c r="AF726" s="46" t="str">
        <f t="shared" si="76"/>
        <v/>
      </c>
      <c r="AG726" s="46" t="str">
        <f>IF(G726="", "", VLOOKUP(G726,【参考】数式用!$A$4:$M$54,13,FALSE))</f>
        <v/>
      </c>
      <c r="AH726" s="46" t="str">
        <f t="shared" si="77"/>
        <v>―</v>
      </c>
    </row>
    <row r="727" spans="1:34" ht="45" customHeight="1">
      <c r="A727" s="113">
        <f t="shared" si="78"/>
        <v>713</v>
      </c>
      <c r="B727" s="114" t="str">
        <f>IF(基本情報入力シート!B762="","",基本情報入力シート!B762)</f>
        <v/>
      </c>
      <c r="C727" s="115" t="str">
        <f>IF(基本情報入力シート!L762="","",基本情報入力シート!L762)</f>
        <v/>
      </c>
      <c r="D727" s="115" t="str">
        <f>IF(基本情報入力シート!Q762="","",基本情報入力シート!Q762)</f>
        <v/>
      </c>
      <c r="E727" s="115" t="str">
        <f>IF(基本情報入力シート!V762="","",基本情報入力シート!V762)</f>
        <v/>
      </c>
      <c r="F727" s="115" t="str">
        <f>IF(基本情報入力シート!W762="","",基本情報入力シート!W762)</f>
        <v/>
      </c>
      <c r="G727" s="115" t="str">
        <f>IF(基本情報入力シート!Z762="","",基本情報入力シート!Z762)</f>
        <v/>
      </c>
      <c r="H727" s="211" t="str">
        <f>IF(基本情報入力シート!AD762="","",基本情報入力シート!AD762)</f>
        <v/>
      </c>
      <c r="I727" s="330" t="str">
        <f>IF(基本情報入力シート!AE762="","",基本情報入力シート!AE762)</f>
        <v/>
      </c>
      <c r="J727" s="427"/>
      <c r="K727" s="426"/>
      <c r="L727" s="426"/>
      <c r="M727" s="331" t="str">
        <f>IF(G727="", "", VLOOKUP(AF727,【参考】数式用!$AZ$3:$BA$6, 2, FALSE))</f>
        <v/>
      </c>
      <c r="N727" s="332" t="str">
        <f>IF(G727="","",VLOOKUP(G727,【参考】数式用!$A$4:$L$54,MATCH('別紙様式2-3（個表） '!M727,【参考】数式用!$J$3:$L$3,0)+9,FALSE))</f>
        <v/>
      </c>
      <c r="O727" s="429" t="s">
        <v>197</v>
      </c>
      <c r="P727" s="333" t="str">
        <f t="shared" si="79"/>
        <v>未入力あり</v>
      </c>
      <c r="Q727" s="253" t="str">
        <f>IFERROR(IF(P727="未入力あり","",ROUNDDOWN(ROUNDDOWN($H727*$I727,0)*VLOOKUP($G727,【参考】数式用!$A$4:$E$54,3, FALSE),0)),"")</f>
        <v/>
      </c>
      <c r="R727" s="253" t="str">
        <f>IF(AD727="×", 0,IF(P727="未入力あり","",ROUNDDOWN(ROUNDDOWN($H727*$I727,0)*VLOOKUP($G727,【参考】数式用!$A$4:$E$54,4,FALSE),0)))</f>
        <v/>
      </c>
      <c r="S727" s="334" t="str">
        <f>IF(AE727="×", 0,IF(P727="未入力あり","",ROUNDDOWN(ROUNDDOWN($H727*$I727,0)*VLOOKUP($G727,【参考】数式用!$A$4:$E$54,5, FALSE),0)))</f>
        <v/>
      </c>
      <c r="Z727" s="336" t="e">
        <f>IF(#REF!="○", F727, "")</f>
        <v>#REF!</v>
      </c>
      <c r="AA727" s="46" t="e">
        <f>VLOOKUP('別紙様式2-3（個表） '!$G727,【参考】数式用!$P$4:$Q$54,2, FALSE)</f>
        <v>#N/A</v>
      </c>
      <c r="AB727" s="46" t="e">
        <f>VLOOKUP('別紙様式2-3（個表） '!$G727,【参考】数式用!$P$4:$W$54,8, FALSE)</f>
        <v>#N/A</v>
      </c>
      <c r="AC727" s="46" t="e">
        <f>VLOOKUP('別紙様式2-3（個表） '!$G727,【参考】数式用!$P$4:$AD$54,15, FALSE)</f>
        <v>#N/A</v>
      </c>
      <c r="AD727" s="46" t="str">
        <f t="shared" si="74"/>
        <v/>
      </c>
      <c r="AE727" s="46" t="str">
        <f t="shared" si="75"/>
        <v/>
      </c>
      <c r="AF727" s="46" t="str">
        <f t="shared" si="76"/>
        <v/>
      </c>
      <c r="AG727" s="46" t="str">
        <f>IF(G727="", "", VLOOKUP(G727,【参考】数式用!$A$4:$M$54,13,FALSE))</f>
        <v/>
      </c>
      <c r="AH727" s="46" t="str">
        <f t="shared" si="77"/>
        <v>―</v>
      </c>
    </row>
    <row r="728" spans="1:34" ht="45" customHeight="1">
      <c r="A728" s="113">
        <f t="shared" si="78"/>
        <v>714</v>
      </c>
      <c r="B728" s="114" t="str">
        <f>IF(基本情報入力シート!B763="","",基本情報入力シート!B763)</f>
        <v/>
      </c>
      <c r="C728" s="115" t="str">
        <f>IF(基本情報入力シート!L763="","",基本情報入力シート!L763)</f>
        <v/>
      </c>
      <c r="D728" s="115" t="str">
        <f>IF(基本情報入力シート!Q763="","",基本情報入力シート!Q763)</f>
        <v/>
      </c>
      <c r="E728" s="115" t="str">
        <f>IF(基本情報入力シート!V763="","",基本情報入力シート!V763)</f>
        <v/>
      </c>
      <c r="F728" s="115" t="str">
        <f>IF(基本情報入力シート!W763="","",基本情報入力シート!W763)</f>
        <v/>
      </c>
      <c r="G728" s="115" t="str">
        <f>IF(基本情報入力シート!Z763="","",基本情報入力シート!Z763)</f>
        <v/>
      </c>
      <c r="H728" s="211" t="str">
        <f>IF(基本情報入力シート!AD763="","",基本情報入力シート!AD763)</f>
        <v/>
      </c>
      <c r="I728" s="330" t="str">
        <f>IF(基本情報入力シート!AE763="","",基本情報入力シート!AE763)</f>
        <v/>
      </c>
      <c r="J728" s="427"/>
      <c r="K728" s="426"/>
      <c r="L728" s="426"/>
      <c r="M728" s="331" t="str">
        <f>IF(G728="", "", VLOOKUP(AF728,【参考】数式用!$AZ$3:$BA$6, 2, FALSE))</f>
        <v/>
      </c>
      <c r="N728" s="332" t="str">
        <f>IF(G728="","",VLOOKUP(G728,【参考】数式用!$A$4:$L$54,MATCH('別紙様式2-3（個表） '!M728,【参考】数式用!$J$3:$L$3,0)+9,FALSE))</f>
        <v/>
      </c>
      <c r="O728" s="430" t="s">
        <v>197</v>
      </c>
      <c r="P728" s="333" t="str">
        <f t="shared" si="79"/>
        <v>未入力あり</v>
      </c>
      <c r="Q728" s="253" t="str">
        <f>IFERROR(IF(P728="未入力あり","",ROUNDDOWN(ROUNDDOWN($H728*$I728,0)*VLOOKUP($G728,【参考】数式用!$A$4:$E$54,3, FALSE),0)),"")</f>
        <v/>
      </c>
      <c r="R728" s="253" t="str">
        <f>IF(AD728="×", 0,IF(P728="未入力あり","",ROUNDDOWN(ROUNDDOWN($H728*$I728,0)*VLOOKUP($G728,【参考】数式用!$A$4:$E$54,4,FALSE),0)))</f>
        <v/>
      </c>
      <c r="S728" s="334" t="str">
        <f>IF(AE728="×", 0,IF(P728="未入力あり","",ROUNDDOWN(ROUNDDOWN($H728*$I728,0)*VLOOKUP($G728,【参考】数式用!$A$4:$E$54,5, FALSE),0)))</f>
        <v/>
      </c>
      <c r="Z728" s="336" t="e">
        <f>IF(#REF!="○", F728, "")</f>
        <v>#REF!</v>
      </c>
      <c r="AA728" s="46" t="e">
        <f>VLOOKUP('別紙様式2-3（個表） '!$G728,【参考】数式用!$P$4:$Q$54,2, FALSE)</f>
        <v>#N/A</v>
      </c>
      <c r="AB728" s="46" t="e">
        <f>VLOOKUP('別紙様式2-3（個表） '!$G728,【参考】数式用!$P$4:$W$54,8, FALSE)</f>
        <v>#N/A</v>
      </c>
      <c r="AC728" s="46" t="e">
        <f>VLOOKUP('別紙様式2-3（個表） '!$G728,【参考】数式用!$P$4:$AD$54,15, FALSE)</f>
        <v>#N/A</v>
      </c>
      <c r="AD728" s="46" t="str">
        <f t="shared" si="74"/>
        <v/>
      </c>
      <c r="AE728" s="46" t="str">
        <f t="shared" si="75"/>
        <v/>
      </c>
      <c r="AF728" s="46" t="str">
        <f t="shared" si="76"/>
        <v/>
      </c>
      <c r="AG728" s="46" t="str">
        <f>IF(G728="", "", VLOOKUP(G728,【参考】数式用!$A$4:$M$54,13,FALSE))</f>
        <v/>
      </c>
      <c r="AH728" s="46" t="str">
        <f t="shared" si="77"/>
        <v>―</v>
      </c>
    </row>
    <row r="729" spans="1:34" ht="45" customHeight="1">
      <c r="A729" s="113">
        <f t="shared" si="78"/>
        <v>715</v>
      </c>
      <c r="B729" s="114" t="str">
        <f>IF(基本情報入力シート!B764="","",基本情報入力シート!B764)</f>
        <v/>
      </c>
      <c r="C729" s="115" t="str">
        <f>IF(基本情報入力シート!L764="","",基本情報入力シート!L764)</f>
        <v/>
      </c>
      <c r="D729" s="115" t="str">
        <f>IF(基本情報入力シート!Q764="","",基本情報入力シート!Q764)</f>
        <v/>
      </c>
      <c r="E729" s="115" t="str">
        <f>IF(基本情報入力シート!V764="","",基本情報入力シート!V764)</f>
        <v/>
      </c>
      <c r="F729" s="115" t="str">
        <f>IF(基本情報入力シート!W764="","",基本情報入力シート!W764)</f>
        <v/>
      </c>
      <c r="G729" s="115" t="str">
        <f>IF(基本情報入力シート!Z764="","",基本情報入力シート!Z764)</f>
        <v/>
      </c>
      <c r="H729" s="211" t="str">
        <f>IF(基本情報入力シート!AD764="","",基本情報入力シート!AD764)</f>
        <v/>
      </c>
      <c r="I729" s="330" t="str">
        <f>IF(基本情報入力シート!AE764="","",基本情報入力シート!AE764)</f>
        <v/>
      </c>
      <c r="J729" s="427"/>
      <c r="K729" s="426"/>
      <c r="L729" s="426"/>
      <c r="M729" s="331" t="str">
        <f>IF(G729="", "", VLOOKUP(AF729,【参考】数式用!$AZ$3:$BA$6, 2, FALSE))</f>
        <v/>
      </c>
      <c r="N729" s="332" t="str">
        <f>IF(G729="","",VLOOKUP(G729,【参考】数式用!$A$4:$L$54,MATCH('別紙様式2-3（個表） '!M729,【参考】数式用!$J$3:$L$3,0)+9,FALSE))</f>
        <v/>
      </c>
      <c r="O729" s="430" t="s">
        <v>197</v>
      </c>
      <c r="P729" s="333" t="str">
        <f t="shared" si="79"/>
        <v>未入力あり</v>
      </c>
      <c r="Q729" s="253" t="str">
        <f>IFERROR(IF(P729="未入力あり","",ROUNDDOWN(ROUNDDOWN($H729*$I729,0)*VLOOKUP($G729,【参考】数式用!$A$4:$E$54,3, FALSE),0)),"")</f>
        <v/>
      </c>
      <c r="R729" s="253" t="str">
        <f>IF(AD729="×", 0,IF(P729="未入力あり","",ROUNDDOWN(ROUNDDOWN($H729*$I729,0)*VLOOKUP($G729,【参考】数式用!$A$4:$E$54,4,FALSE),0)))</f>
        <v/>
      </c>
      <c r="S729" s="334" t="str">
        <f>IF(AE729="×", 0,IF(P729="未入力あり","",ROUNDDOWN(ROUNDDOWN($H729*$I729,0)*VLOOKUP($G729,【参考】数式用!$A$4:$E$54,5, FALSE),0)))</f>
        <v/>
      </c>
      <c r="Z729" s="336" t="e">
        <f>IF(#REF!="○", F729, "")</f>
        <v>#REF!</v>
      </c>
      <c r="AA729" s="46" t="e">
        <f>VLOOKUP('別紙様式2-3（個表） '!$G729,【参考】数式用!$P$4:$Q$54,2, FALSE)</f>
        <v>#N/A</v>
      </c>
      <c r="AB729" s="46" t="e">
        <f>VLOOKUP('別紙様式2-3（個表） '!$G729,【参考】数式用!$P$4:$W$54,8, FALSE)</f>
        <v>#N/A</v>
      </c>
      <c r="AC729" s="46" t="e">
        <f>VLOOKUP('別紙様式2-3（個表） '!$G729,【参考】数式用!$P$4:$AD$54,15, FALSE)</f>
        <v>#N/A</v>
      </c>
      <c r="AD729" s="46" t="str">
        <f t="shared" si="74"/>
        <v/>
      </c>
      <c r="AE729" s="46" t="str">
        <f t="shared" si="75"/>
        <v/>
      </c>
      <c r="AF729" s="46" t="str">
        <f t="shared" si="76"/>
        <v/>
      </c>
      <c r="AG729" s="46" t="str">
        <f>IF(G729="", "", VLOOKUP(G729,【参考】数式用!$A$4:$M$54,13,FALSE))</f>
        <v/>
      </c>
      <c r="AH729" s="46" t="str">
        <f t="shared" si="77"/>
        <v>―</v>
      </c>
    </row>
    <row r="730" spans="1:34" ht="45" customHeight="1">
      <c r="A730" s="113">
        <f t="shared" si="78"/>
        <v>716</v>
      </c>
      <c r="B730" s="114" t="str">
        <f>IF(基本情報入力シート!B765="","",基本情報入力シート!B765)</f>
        <v/>
      </c>
      <c r="C730" s="115" t="str">
        <f>IF(基本情報入力シート!L765="","",基本情報入力シート!L765)</f>
        <v/>
      </c>
      <c r="D730" s="115" t="str">
        <f>IF(基本情報入力シート!Q765="","",基本情報入力シート!Q765)</f>
        <v/>
      </c>
      <c r="E730" s="115" t="str">
        <f>IF(基本情報入力シート!V765="","",基本情報入力シート!V765)</f>
        <v/>
      </c>
      <c r="F730" s="115" t="str">
        <f>IF(基本情報入力シート!W765="","",基本情報入力シート!W765)</f>
        <v/>
      </c>
      <c r="G730" s="115" t="str">
        <f>IF(基本情報入力シート!Z765="","",基本情報入力シート!Z765)</f>
        <v/>
      </c>
      <c r="H730" s="211" t="str">
        <f>IF(基本情報入力シート!AD765="","",基本情報入力シート!AD765)</f>
        <v/>
      </c>
      <c r="I730" s="330" t="str">
        <f>IF(基本情報入力シート!AE765="","",基本情報入力シート!AE765)</f>
        <v/>
      </c>
      <c r="J730" s="427"/>
      <c r="K730" s="428"/>
      <c r="L730" s="426"/>
      <c r="M730" s="331" t="str">
        <f>IF(G730="", "", VLOOKUP(AF730,【参考】数式用!$AZ$3:$BA$6, 2, FALSE))</f>
        <v/>
      </c>
      <c r="N730" s="332" t="str">
        <f>IF(G730="","",VLOOKUP(G730,【参考】数式用!$A$4:$L$54,MATCH('別紙様式2-3（個表） '!M730,【参考】数式用!$J$3:$L$3,0)+9,FALSE))</f>
        <v/>
      </c>
      <c r="O730" s="429" t="s">
        <v>197</v>
      </c>
      <c r="P730" s="333" t="str">
        <f t="shared" si="79"/>
        <v>未入力あり</v>
      </c>
      <c r="Q730" s="253" t="str">
        <f>IFERROR(IF(P730="未入力あり","",ROUNDDOWN(ROUNDDOWN($H730*$I730,0)*VLOOKUP($G730,【参考】数式用!$A$4:$E$54,3, FALSE),0)),"")</f>
        <v/>
      </c>
      <c r="R730" s="253" t="str">
        <f>IF(AD730="×", 0,IF(P730="未入力あり","",ROUNDDOWN(ROUNDDOWN($H730*$I730,0)*VLOOKUP($G730,【参考】数式用!$A$4:$E$54,4,FALSE),0)))</f>
        <v/>
      </c>
      <c r="S730" s="334" t="str">
        <f>IF(AE730="×", 0,IF(P730="未入力あり","",ROUNDDOWN(ROUNDDOWN($H730*$I730,0)*VLOOKUP($G730,【参考】数式用!$A$4:$E$54,5, FALSE),0)))</f>
        <v/>
      </c>
      <c r="Z730" s="336" t="e">
        <f>IF(#REF!="○", F730, "")</f>
        <v>#REF!</v>
      </c>
      <c r="AA730" s="46" t="e">
        <f>VLOOKUP('別紙様式2-3（個表） '!$G730,【参考】数式用!$P$4:$Q$54,2, FALSE)</f>
        <v>#N/A</v>
      </c>
      <c r="AB730" s="46" t="e">
        <f>VLOOKUP('別紙様式2-3（個表） '!$G730,【参考】数式用!$P$4:$W$54,8, FALSE)</f>
        <v>#N/A</v>
      </c>
      <c r="AC730" s="46" t="e">
        <f>VLOOKUP('別紙様式2-3（個表） '!$G730,【参考】数式用!$P$4:$AD$54,15, FALSE)</f>
        <v>#N/A</v>
      </c>
      <c r="AD730" s="46" t="str">
        <f t="shared" si="74"/>
        <v/>
      </c>
      <c r="AE730" s="46" t="str">
        <f t="shared" si="75"/>
        <v/>
      </c>
      <c r="AF730" s="46" t="str">
        <f t="shared" si="76"/>
        <v/>
      </c>
      <c r="AG730" s="46" t="str">
        <f>IF(G730="", "", VLOOKUP(G730,【参考】数式用!$A$4:$M$54,13,FALSE))</f>
        <v/>
      </c>
      <c r="AH730" s="46" t="str">
        <f t="shared" si="77"/>
        <v>―</v>
      </c>
    </row>
    <row r="731" spans="1:34" ht="45" customHeight="1">
      <c r="A731" s="113">
        <f t="shared" si="78"/>
        <v>717</v>
      </c>
      <c r="B731" s="114" t="str">
        <f>IF(基本情報入力シート!B766="","",基本情報入力シート!B766)</f>
        <v/>
      </c>
      <c r="C731" s="115" t="str">
        <f>IF(基本情報入力シート!L766="","",基本情報入力シート!L766)</f>
        <v/>
      </c>
      <c r="D731" s="115" t="str">
        <f>IF(基本情報入力シート!Q766="","",基本情報入力シート!Q766)</f>
        <v/>
      </c>
      <c r="E731" s="115" t="str">
        <f>IF(基本情報入力シート!V766="","",基本情報入力シート!V766)</f>
        <v/>
      </c>
      <c r="F731" s="115" t="str">
        <f>IF(基本情報入力シート!W766="","",基本情報入力シート!W766)</f>
        <v/>
      </c>
      <c r="G731" s="115" t="str">
        <f>IF(基本情報入力シート!Z766="","",基本情報入力シート!Z766)</f>
        <v/>
      </c>
      <c r="H731" s="211" t="str">
        <f>IF(基本情報入力シート!AD766="","",基本情報入力シート!AD766)</f>
        <v/>
      </c>
      <c r="I731" s="330" t="str">
        <f>IF(基本情報入力シート!AE766="","",基本情報入力シート!AE766)</f>
        <v/>
      </c>
      <c r="J731" s="427"/>
      <c r="K731" s="428"/>
      <c r="L731" s="426"/>
      <c r="M731" s="331" t="str">
        <f>IF(G731="", "", VLOOKUP(AF731,【参考】数式用!$AZ$3:$BA$6, 2, FALSE))</f>
        <v/>
      </c>
      <c r="N731" s="332" t="str">
        <f>IF(G731="","",VLOOKUP(G731,【参考】数式用!$A$4:$L$54,MATCH('別紙様式2-3（個表） '!M731,【参考】数式用!$J$3:$L$3,0)+9,FALSE))</f>
        <v/>
      </c>
      <c r="O731" s="430" t="s">
        <v>197</v>
      </c>
      <c r="P731" s="333" t="str">
        <f t="shared" si="79"/>
        <v>未入力あり</v>
      </c>
      <c r="Q731" s="253" t="str">
        <f>IFERROR(IF(P731="未入力あり","",ROUNDDOWN(ROUNDDOWN($H731*$I731,0)*VLOOKUP($G731,【参考】数式用!$A$4:$E$54,3, FALSE),0)),"")</f>
        <v/>
      </c>
      <c r="R731" s="253" t="str">
        <f>IF(AD731="×", 0,IF(P731="未入力あり","",ROUNDDOWN(ROUNDDOWN($H731*$I731,0)*VLOOKUP($G731,【参考】数式用!$A$4:$E$54,4,FALSE),0)))</f>
        <v/>
      </c>
      <c r="S731" s="334" t="str">
        <f>IF(AE731="×", 0,IF(P731="未入力あり","",ROUNDDOWN(ROUNDDOWN($H731*$I731,0)*VLOOKUP($G731,【参考】数式用!$A$4:$E$54,5, FALSE),0)))</f>
        <v/>
      </c>
      <c r="Z731" s="336" t="e">
        <f>IF(#REF!="○", F731, "")</f>
        <v>#REF!</v>
      </c>
      <c r="AA731" s="46" t="e">
        <f>VLOOKUP('別紙様式2-3（個表） '!$G731,【参考】数式用!$P$4:$Q$54,2, FALSE)</f>
        <v>#N/A</v>
      </c>
      <c r="AB731" s="46" t="e">
        <f>VLOOKUP('別紙様式2-3（個表） '!$G731,【参考】数式用!$P$4:$W$54,8, FALSE)</f>
        <v>#N/A</v>
      </c>
      <c r="AC731" s="46" t="e">
        <f>VLOOKUP('別紙様式2-3（個表） '!$G731,【参考】数式用!$P$4:$AD$54,15, FALSE)</f>
        <v>#N/A</v>
      </c>
      <c r="AD731" s="46" t="str">
        <f t="shared" si="74"/>
        <v/>
      </c>
      <c r="AE731" s="46" t="str">
        <f t="shared" si="75"/>
        <v/>
      </c>
      <c r="AF731" s="46" t="str">
        <f t="shared" si="76"/>
        <v/>
      </c>
      <c r="AG731" s="46" t="str">
        <f>IF(G731="", "", VLOOKUP(G731,【参考】数式用!$A$4:$M$54,13,FALSE))</f>
        <v/>
      </c>
      <c r="AH731" s="46" t="str">
        <f t="shared" si="77"/>
        <v>―</v>
      </c>
    </row>
    <row r="732" spans="1:34" ht="45" customHeight="1">
      <c r="A732" s="113">
        <f t="shared" si="78"/>
        <v>718</v>
      </c>
      <c r="B732" s="114" t="str">
        <f>IF(基本情報入力シート!B767="","",基本情報入力シート!B767)</f>
        <v/>
      </c>
      <c r="C732" s="115" t="str">
        <f>IF(基本情報入力シート!L767="","",基本情報入力シート!L767)</f>
        <v/>
      </c>
      <c r="D732" s="115" t="str">
        <f>IF(基本情報入力シート!Q767="","",基本情報入力シート!Q767)</f>
        <v/>
      </c>
      <c r="E732" s="115" t="str">
        <f>IF(基本情報入力シート!V767="","",基本情報入力シート!V767)</f>
        <v/>
      </c>
      <c r="F732" s="115" t="str">
        <f>IF(基本情報入力シート!W767="","",基本情報入力シート!W767)</f>
        <v/>
      </c>
      <c r="G732" s="115" t="str">
        <f>IF(基本情報入力シート!Z767="","",基本情報入力シート!Z767)</f>
        <v/>
      </c>
      <c r="H732" s="211" t="str">
        <f>IF(基本情報入力シート!AD767="","",基本情報入力シート!AD767)</f>
        <v/>
      </c>
      <c r="I732" s="330" t="str">
        <f>IF(基本情報入力シート!AE767="","",基本情報入力シート!AE767)</f>
        <v/>
      </c>
      <c r="J732" s="427"/>
      <c r="K732" s="426"/>
      <c r="L732" s="426"/>
      <c r="M732" s="331" t="str">
        <f>IF(G732="", "", VLOOKUP(AF732,【参考】数式用!$AZ$3:$BA$6, 2, FALSE))</f>
        <v/>
      </c>
      <c r="N732" s="332" t="str">
        <f>IF(G732="","",VLOOKUP(G732,【参考】数式用!$A$4:$L$54,MATCH('別紙様式2-3（個表） '!M732,【参考】数式用!$J$3:$L$3,0)+9,FALSE))</f>
        <v/>
      </c>
      <c r="O732" s="430" t="s">
        <v>197</v>
      </c>
      <c r="P732" s="333" t="str">
        <f t="shared" si="79"/>
        <v>未入力あり</v>
      </c>
      <c r="Q732" s="253" t="str">
        <f>IFERROR(IF(P732="未入力あり","",ROUNDDOWN(ROUNDDOWN($H732*$I732,0)*VLOOKUP($G732,【参考】数式用!$A$4:$E$54,3, FALSE),0)),"")</f>
        <v/>
      </c>
      <c r="R732" s="253" t="str">
        <f>IF(AD732="×", 0,IF(P732="未入力あり","",ROUNDDOWN(ROUNDDOWN($H732*$I732,0)*VLOOKUP($G732,【参考】数式用!$A$4:$E$54,4,FALSE),0)))</f>
        <v/>
      </c>
      <c r="S732" s="334" t="str">
        <f>IF(AE732="×", 0,IF(P732="未入力あり","",ROUNDDOWN(ROUNDDOWN($H732*$I732,0)*VLOOKUP($G732,【参考】数式用!$A$4:$E$54,5, FALSE),0)))</f>
        <v/>
      </c>
      <c r="Z732" s="336" t="e">
        <f>IF(#REF!="○", F732, "")</f>
        <v>#REF!</v>
      </c>
      <c r="AA732" s="46" t="e">
        <f>VLOOKUP('別紙様式2-3（個表） '!$G732,【参考】数式用!$P$4:$Q$54,2, FALSE)</f>
        <v>#N/A</v>
      </c>
      <c r="AB732" s="46" t="e">
        <f>VLOOKUP('別紙様式2-3（個表） '!$G732,【参考】数式用!$P$4:$W$54,8, FALSE)</f>
        <v>#N/A</v>
      </c>
      <c r="AC732" s="46" t="e">
        <f>VLOOKUP('別紙様式2-3（個表） '!$G732,【参考】数式用!$P$4:$AD$54,15, FALSE)</f>
        <v>#N/A</v>
      </c>
      <c r="AD732" s="46" t="str">
        <f t="shared" si="74"/>
        <v/>
      </c>
      <c r="AE732" s="46" t="str">
        <f t="shared" si="75"/>
        <v/>
      </c>
      <c r="AF732" s="46" t="str">
        <f t="shared" si="76"/>
        <v/>
      </c>
      <c r="AG732" s="46" t="str">
        <f>IF(G732="", "", VLOOKUP(G732,【参考】数式用!$A$4:$M$54,13,FALSE))</f>
        <v/>
      </c>
      <c r="AH732" s="46" t="str">
        <f t="shared" si="77"/>
        <v>―</v>
      </c>
    </row>
    <row r="733" spans="1:34" ht="45" customHeight="1">
      <c r="A733" s="113">
        <f t="shared" si="78"/>
        <v>719</v>
      </c>
      <c r="B733" s="114" t="str">
        <f>IF(基本情報入力シート!B768="","",基本情報入力シート!B768)</f>
        <v/>
      </c>
      <c r="C733" s="115" t="str">
        <f>IF(基本情報入力シート!L768="","",基本情報入力シート!L768)</f>
        <v/>
      </c>
      <c r="D733" s="115" t="str">
        <f>IF(基本情報入力シート!Q768="","",基本情報入力シート!Q768)</f>
        <v/>
      </c>
      <c r="E733" s="115" t="str">
        <f>IF(基本情報入力シート!V768="","",基本情報入力シート!V768)</f>
        <v/>
      </c>
      <c r="F733" s="115" t="str">
        <f>IF(基本情報入力シート!W768="","",基本情報入力シート!W768)</f>
        <v/>
      </c>
      <c r="G733" s="115" t="str">
        <f>IF(基本情報入力シート!Z768="","",基本情報入力シート!Z768)</f>
        <v/>
      </c>
      <c r="H733" s="211" t="str">
        <f>IF(基本情報入力シート!AD768="","",基本情報入力シート!AD768)</f>
        <v/>
      </c>
      <c r="I733" s="330" t="str">
        <f>IF(基本情報入力シート!AE768="","",基本情報入力シート!AE768)</f>
        <v/>
      </c>
      <c r="J733" s="427"/>
      <c r="K733" s="426"/>
      <c r="L733" s="426"/>
      <c r="M733" s="331" t="str">
        <f>IF(G733="", "", VLOOKUP(AF733,【参考】数式用!$AZ$3:$BA$6, 2, FALSE))</f>
        <v/>
      </c>
      <c r="N733" s="332" t="str">
        <f>IF(G733="","",VLOOKUP(G733,【参考】数式用!$A$4:$L$54,MATCH('別紙様式2-3（個表） '!M733,【参考】数式用!$J$3:$L$3,0)+9,FALSE))</f>
        <v/>
      </c>
      <c r="O733" s="429" t="s">
        <v>197</v>
      </c>
      <c r="P733" s="333" t="str">
        <f t="shared" si="79"/>
        <v>未入力あり</v>
      </c>
      <c r="Q733" s="253" t="str">
        <f>IFERROR(IF(P733="未入力あり","",ROUNDDOWN(ROUNDDOWN($H733*$I733,0)*VLOOKUP($G733,【参考】数式用!$A$4:$E$54,3, FALSE),0)),"")</f>
        <v/>
      </c>
      <c r="R733" s="253" t="str">
        <f>IF(AD733="×", 0,IF(P733="未入力あり","",ROUNDDOWN(ROUNDDOWN($H733*$I733,0)*VLOOKUP($G733,【参考】数式用!$A$4:$E$54,4,FALSE),0)))</f>
        <v/>
      </c>
      <c r="S733" s="334" t="str">
        <f>IF(AE733="×", 0,IF(P733="未入力あり","",ROUNDDOWN(ROUNDDOWN($H733*$I733,0)*VLOOKUP($G733,【参考】数式用!$A$4:$E$54,5, FALSE),0)))</f>
        <v/>
      </c>
      <c r="Z733" s="336" t="e">
        <f>IF(#REF!="○", F733, "")</f>
        <v>#REF!</v>
      </c>
      <c r="AA733" s="46" t="e">
        <f>VLOOKUP('別紙様式2-3（個表） '!$G733,【参考】数式用!$P$4:$Q$54,2, FALSE)</f>
        <v>#N/A</v>
      </c>
      <c r="AB733" s="46" t="e">
        <f>VLOOKUP('別紙様式2-3（個表） '!$G733,【参考】数式用!$P$4:$W$54,8, FALSE)</f>
        <v>#N/A</v>
      </c>
      <c r="AC733" s="46" t="e">
        <f>VLOOKUP('別紙様式2-3（個表） '!$G733,【参考】数式用!$P$4:$AD$54,15, FALSE)</f>
        <v>#N/A</v>
      </c>
      <c r="AD733" s="46" t="str">
        <f t="shared" si="74"/>
        <v/>
      </c>
      <c r="AE733" s="46" t="str">
        <f t="shared" si="75"/>
        <v/>
      </c>
      <c r="AF733" s="46" t="str">
        <f t="shared" si="76"/>
        <v/>
      </c>
      <c r="AG733" s="46" t="str">
        <f>IF(G733="", "", VLOOKUP(G733,【参考】数式用!$A$4:$M$54,13,FALSE))</f>
        <v/>
      </c>
      <c r="AH733" s="46" t="str">
        <f t="shared" si="77"/>
        <v>―</v>
      </c>
    </row>
    <row r="734" spans="1:34" ht="45" customHeight="1">
      <c r="A734" s="113">
        <f t="shared" si="78"/>
        <v>720</v>
      </c>
      <c r="B734" s="114" t="str">
        <f>IF(基本情報入力シート!B769="","",基本情報入力シート!B769)</f>
        <v/>
      </c>
      <c r="C734" s="115" t="str">
        <f>IF(基本情報入力シート!L769="","",基本情報入力シート!L769)</f>
        <v/>
      </c>
      <c r="D734" s="115" t="str">
        <f>IF(基本情報入力シート!Q769="","",基本情報入力シート!Q769)</f>
        <v/>
      </c>
      <c r="E734" s="115" t="str">
        <f>IF(基本情報入力シート!V769="","",基本情報入力シート!V769)</f>
        <v/>
      </c>
      <c r="F734" s="115" t="str">
        <f>IF(基本情報入力シート!W769="","",基本情報入力シート!W769)</f>
        <v/>
      </c>
      <c r="G734" s="115" t="str">
        <f>IF(基本情報入力シート!Z769="","",基本情報入力シート!Z769)</f>
        <v/>
      </c>
      <c r="H734" s="211" t="str">
        <f>IF(基本情報入力シート!AD769="","",基本情報入力シート!AD769)</f>
        <v/>
      </c>
      <c r="I734" s="330" t="str">
        <f>IF(基本情報入力シート!AE769="","",基本情報入力シート!AE769)</f>
        <v/>
      </c>
      <c r="J734" s="427"/>
      <c r="K734" s="426"/>
      <c r="L734" s="426"/>
      <c r="M734" s="331" t="str">
        <f>IF(G734="", "", VLOOKUP(AF734,【参考】数式用!$AZ$3:$BA$6, 2, FALSE))</f>
        <v/>
      </c>
      <c r="N734" s="332" t="str">
        <f>IF(G734="","",VLOOKUP(G734,【参考】数式用!$A$4:$L$54,MATCH('別紙様式2-3（個表） '!M734,【参考】数式用!$J$3:$L$3,0)+9,FALSE))</f>
        <v/>
      </c>
      <c r="O734" s="430" t="s">
        <v>197</v>
      </c>
      <c r="P734" s="333" t="str">
        <f t="shared" si="79"/>
        <v>未入力あり</v>
      </c>
      <c r="Q734" s="253" t="str">
        <f>IFERROR(IF(P734="未入力あり","",ROUNDDOWN(ROUNDDOWN($H734*$I734,0)*VLOOKUP($G734,【参考】数式用!$A$4:$E$54,3, FALSE),0)),"")</f>
        <v/>
      </c>
      <c r="R734" s="253" t="str">
        <f>IF(AD734="×", 0,IF(P734="未入力あり","",ROUNDDOWN(ROUNDDOWN($H734*$I734,0)*VLOOKUP($G734,【参考】数式用!$A$4:$E$54,4,FALSE),0)))</f>
        <v/>
      </c>
      <c r="S734" s="334" t="str">
        <f>IF(AE734="×", 0,IF(P734="未入力あり","",ROUNDDOWN(ROUNDDOWN($H734*$I734,0)*VLOOKUP($G734,【参考】数式用!$A$4:$E$54,5, FALSE),0)))</f>
        <v/>
      </c>
      <c r="Z734" s="336" t="e">
        <f>IF(#REF!="○", F734, "")</f>
        <v>#REF!</v>
      </c>
      <c r="AA734" s="46" t="e">
        <f>VLOOKUP('別紙様式2-3（個表） '!$G734,【参考】数式用!$P$4:$Q$54,2, FALSE)</f>
        <v>#N/A</v>
      </c>
      <c r="AB734" s="46" t="e">
        <f>VLOOKUP('別紙様式2-3（個表） '!$G734,【参考】数式用!$P$4:$W$54,8, FALSE)</f>
        <v>#N/A</v>
      </c>
      <c r="AC734" s="46" t="e">
        <f>VLOOKUP('別紙様式2-3（個表） '!$G734,【参考】数式用!$P$4:$AD$54,15, FALSE)</f>
        <v>#N/A</v>
      </c>
      <c r="AD734" s="46" t="str">
        <f t="shared" si="74"/>
        <v/>
      </c>
      <c r="AE734" s="46" t="str">
        <f t="shared" si="75"/>
        <v/>
      </c>
      <c r="AF734" s="46" t="str">
        <f t="shared" si="76"/>
        <v/>
      </c>
      <c r="AG734" s="46" t="str">
        <f>IF(G734="", "", VLOOKUP(G734,【参考】数式用!$A$4:$M$54,13,FALSE))</f>
        <v/>
      </c>
      <c r="AH734" s="46" t="str">
        <f t="shared" si="77"/>
        <v>―</v>
      </c>
    </row>
    <row r="735" spans="1:34" ht="45" customHeight="1">
      <c r="A735" s="113">
        <f t="shared" si="78"/>
        <v>721</v>
      </c>
      <c r="B735" s="114" t="str">
        <f>IF(基本情報入力シート!B770="","",基本情報入力シート!B770)</f>
        <v/>
      </c>
      <c r="C735" s="115" t="str">
        <f>IF(基本情報入力シート!L770="","",基本情報入力シート!L770)</f>
        <v/>
      </c>
      <c r="D735" s="115" t="str">
        <f>IF(基本情報入力シート!Q770="","",基本情報入力シート!Q770)</f>
        <v/>
      </c>
      <c r="E735" s="115" t="str">
        <f>IF(基本情報入力シート!V770="","",基本情報入力シート!V770)</f>
        <v/>
      </c>
      <c r="F735" s="115" t="str">
        <f>IF(基本情報入力シート!W770="","",基本情報入力シート!W770)</f>
        <v/>
      </c>
      <c r="G735" s="115" t="str">
        <f>IF(基本情報入力シート!Z770="","",基本情報入力シート!Z770)</f>
        <v/>
      </c>
      <c r="H735" s="211" t="str">
        <f>IF(基本情報入力シート!AD770="","",基本情報入力シート!AD770)</f>
        <v/>
      </c>
      <c r="I735" s="330" t="str">
        <f>IF(基本情報入力シート!AE770="","",基本情報入力シート!AE770)</f>
        <v/>
      </c>
      <c r="J735" s="427"/>
      <c r="K735" s="426"/>
      <c r="L735" s="426"/>
      <c r="M735" s="331" t="str">
        <f>IF(G735="", "", VLOOKUP(AF735,【参考】数式用!$AZ$3:$BA$6, 2, FALSE))</f>
        <v/>
      </c>
      <c r="N735" s="332" t="str">
        <f>IF(G735="","",VLOOKUP(G735,【参考】数式用!$A$4:$L$54,MATCH('別紙様式2-3（個表） '!M735,【参考】数式用!$J$3:$L$3,0)+9,FALSE))</f>
        <v/>
      </c>
      <c r="O735" s="429" t="s">
        <v>197</v>
      </c>
      <c r="P735" s="333" t="str">
        <f t="shared" si="79"/>
        <v>未入力あり</v>
      </c>
      <c r="Q735" s="253" t="str">
        <f>IFERROR(IF(P735="未入力あり","",ROUNDDOWN(ROUNDDOWN($H735*$I735,0)*VLOOKUP($G735,【参考】数式用!$A$4:$E$54,3, FALSE),0)),"")</f>
        <v/>
      </c>
      <c r="R735" s="253" t="str">
        <f>IF(AD735="×", 0,IF(P735="未入力あり","",ROUNDDOWN(ROUNDDOWN($H735*$I735,0)*VLOOKUP($G735,【参考】数式用!$A$4:$E$54,4,FALSE),0)))</f>
        <v/>
      </c>
      <c r="S735" s="334" t="str">
        <f>IF(AE735="×", 0,IF(P735="未入力あり","",ROUNDDOWN(ROUNDDOWN($H735*$I735,0)*VLOOKUP($G735,【参考】数式用!$A$4:$E$54,5, FALSE),0)))</f>
        <v/>
      </c>
      <c r="Z735" s="336" t="e">
        <f>IF(#REF!="○", F735, "")</f>
        <v>#REF!</v>
      </c>
      <c r="AA735" s="46" t="e">
        <f>VLOOKUP('別紙様式2-3（個表） '!$G735,【参考】数式用!$P$4:$Q$54,2, FALSE)</f>
        <v>#N/A</v>
      </c>
      <c r="AB735" s="46" t="e">
        <f>VLOOKUP('別紙様式2-3（個表） '!$G735,【参考】数式用!$P$4:$W$54,8, FALSE)</f>
        <v>#N/A</v>
      </c>
      <c r="AC735" s="46" t="e">
        <f>VLOOKUP('別紙様式2-3（個表） '!$G735,【参考】数式用!$P$4:$AD$54,15, FALSE)</f>
        <v>#N/A</v>
      </c>
      <c r="AD735" s="46" t="str">
        <f t="shared" si="74"/>
        <v/>
      </c>
      <c r="AE735" s="46" t="str">
        <f t="shared" si="75"/>
        <v/>
      </c>
      <c r="AF735" s="46" t="str">
        <f t="shared" si="76"/>
        <v/>
      </c>
      <c r="AG735" s="46" t="str">
        <f>IF(G735="", "", VLOOKUP(G735,【参考】数式用!$A$4:$M$54,13,FALSE))</f>
        <v/>
      </c>
      <c r="AH735" s="46" t="str">
        <f t="shared" si="77"/>
        <v>―</v>
      </c>
    </row>
    <row r="736" spans="1:34" ht="45" customHeight="1">
      <c r="A736" s="113">
        <f t="shared" si="78"/>
        <v>722</v>
      </c>
      <c r="B736" s="114" t="str">
        <f>IF(基本情報入力シート!B771="","",基本情報入力シート!B771)</f>
        <v/>
      </c>
      <c r="C736" s="115" t="str">
        <f>IF(基本情報入力シート!L771="","",基本情報入力シート!L771)</f>
        <v/>
      </c>
      <c r="D736" s="115" t="str">
        <f>IF(基本情報入力シート!Q771="","",基本情報入力シート!Q771)</f>
        <v/>
      </c>
      <c r="E736" s="115" t="str">
        <f>IF(基本情報入力シート!V771="","",基本情報入力シート!V771)</f>
        <v/>
      </c>
      <c r="F736" s="115" t="str">
        <f>IF(基本情報入力シート!W771="","",基本情報入力シート!W771)</f>
        <v/>
      </c>
      <c r="G736" s="115" t="str">
        <f>IF(基本情報入力シート!Z771="","",基本情報入力シート!Z771)</f>
        <v/>
      </c>
      <c r="H736" s="211" t="str">
        <f>IF(基本情報入力シート!AD771="","",基本情報入力シート!AD771)</f>
        <v/>
      </c>
      <c r="I736" s="330" t="str">
        <f>IF(基本情報入力シート!AE771="","",基本情報入力シート!AE771)</f>
        <v/>
      </c>
      <c r="J736" s="427"/>
      <c r="K736" s="428"/>
      <c r="L736" s="426"/>
      <c r="M736" s="331" t="str">
        <f>IF(G736="", "", VLOOKUP(AF736,【参考】数式用!$AZ$3:$BA$6, 2, FALSE))</f>
        <v/>
      </c>
      <c r="N736" s="332" t="str">
        <f>IF(G736="","",VLOOKUP(G736,【参考】数式用!$A$4:$L$54,MATCH('別紙様式2-3（個表） '!M736,【参考】数式用!$J$3:$L$3,0)+9,FALSE))</f>
        <v/>
      </c>
      <c r="O736" s="430" t="s">
        <v>197</v>
      </c>
      <c r="P736" s="333" t="str">
        <f t="shared" si="79"/>
        <v>未入力あり</v>
      </c>
      <c r="Q736" s="253" t="str">
        <f>IFERROR(IF(P736="未入力あり","",ROUNDDOWN(ROUNDDOWN($H736*$I736,0)*VLOOKUP($G736,【参考】数式用!$A$4:$E$54,3, FALSE),0)),"")</f>
        <v/>
      </c>
      <c r="R736" s="253" t="str">
        <f>IF(AD736="×", 0,IF(P736="未入力あり","",ROUNDDOWN(ROUNDDOWN($H736*$I736,0)*VLOOKUP($G736,【参考】数式用!$A$4:$E$54,4,FALSE),0)))</f>
        <v/>
      </c>
      <c r="S736" s="334" t="str">
        <f>IF(AE736="×", 0,IF(P736="未入力あり","",ROUNDDOWN(ROUNDDOWN($H736*$I736,0)*VLOOKUP($G736,【参考】数式用!$A$4:$E$54,5, FALSE),0)))</f>
        <v/>
      </c>
      <c r="Z736" s="336" t="e">
        <f>IF(#REF!="○", F736, "")</f>
        <v>#REF!</v>
      </c>
      <c r="AA736" s="46" t="e">
        <f>VLOOKUP('別紙様式2-3（個表） '!$G736,【参考】数式用!$P$4:$Q$54,2, FALSE)</f>
        <v>#N/A</v>
      </c>
      <c r="AB736" s="46" t="e">
        <f>VLOOKUP('別紙様式2-3（個表） '!$G736,【参考】数式用!$P$4:$W$54,8, FALSE)</f>
        <v>#N/A</v>
      </c>
      <c r="AC736" s="46" t="e">
        <f>VLOOKUP('別紙様式2-3（個表） '!$G736,【参考】数式用!$P$4:$AD$54,15, FALSE)</f>
        <v>#N/A</v>
      </c>
      <c r="AD736" s="46" t="str">
        <f t="shared" si="74"/>
        <v/>
      </c>
      <c r="AE736" s="46" t="str">
        <f t="shared" si="75"/>
        <v/>
      </c>
      <c r="AF736" s="46" t="str">
        <f t="shared" si="76"/>
        <v/>
      </c>
      <c r="AG736" s="46" t="str">
        <f>IF(G736="", "", VLOOKUP(G736,【参考】数式用!$A$4:$M$54,13,FALSE))</f>
        <v/>
      </c>
      <c r="AH736" s="46" t="str">
        <f t="shared" si="77"/>
        <v>―</v>
      </c>
    </row>
    <row r="737" spans="1:34" ht="45" customHeight="1">
      <c r="A737" s="113">
        <f t="shared" si="78"/>
        <v>723</v>
      </c>
      <c r="B737" s="114" t="str">
        <f>IF(基本情報入力シート!B772="","",基本情報入力シート!B772)</f>
        <v/>
      </c>
      <c r="C737" s="115" t="str">
        <f>IF(基本情報入力シート!L772="","",基本情報入力シート!L772)</f>
        <v/>
      </c>
      <c r="D737" s="115" t="str">
        <f>IF(基本情報入力シート!Q772="","",基本情報入力シート!Q772)</f>
        <v/>
      </c>
      <c r="E737" s="115" t="str">
        <f>IF(基本情報入力シート!V772="","",基本情報入力シート!V772)</f>
        <v/>
      </c>
      <c r="F737" s="115" t="str">
        <f>IF(基本情報入力シート!W772="","",基本情報入力シート!W772)</f>
        <v/>
      </c>
      <c r="G737" s="115" t="str">
        <f>IF(基本情報入力シート!Z772="","",基本情報入力シート!Z772)</f>
        <v/>
      </c>
      <c r="H737" s="211" t="str">
        <f>IF(基本情報入力シート!AD772="","",基本情報入力シート!AD772)</f>
        <v/>
      </c>
      <c r="I737" s="330" t="str">
        <f>IF(基本情報入力シート!AE772="","",基本情報入力シート!AE772)</f>
        <v/>
      </c>
      <c r="J737" s="427"/>
      <c r="K737" s="428"/>
      <c r="L737" s="426"/>
      <c r="M737" s="331" t="str">
        <f>IF(G737="", "", VLOOKUP(AF737,【参考】数式用!$AZ$3:$BA$6, 2, FALSE))</f>
        <v/>
      </c>
      <c r="N737" s="332" t="str">
        <f>IF(G737="","",VLOOKUP(G737,【参考】数式用!$A$4:$L$54,MATCH('別紙様式2-3（個表） '!M737,【参考】数式用!$J$3:$L$3,0)+9,FALSE))</f>
        <v/>
      </c>
      <c r="O737" s="430" t="s">
        <v>197</v>
      </c>
      <c r="P737" s="333" t="str">
        <f t="shared" si="79"/>
        <v>未入力あり</v>
      </c>
      <c r="Q737" s="253" t="str">
        <f>IFERROR(IF(P737="未入力あり","",ROUNDDOWN(ROUNDDOWN($H737*$I737,0)*VLOOKUP($G737,【参考】数式用!$A$4:$E$54,3, FALSE),0)),"")</f>
        <v/>
      </c>
      <c r="R737" s="253" t="str">
        <f>IF(AD737="×", 0,IF(P737="未入力あり","",ROUNDDOWN(ROUNDDOWN($H737*$I737,0)*VLOOKUP($G737,【参考】数式用!$A$4:$E$54,4,FALSE),0)))</f>
        <v/>
      </c>
      <c r="S737" s="334" t="str">
        <f>IF(AE737="×", 0,IF(P737="未入力あり","",ROUNDDOWN(ROUNDDOWN($H737*$I737,0)*VLOOKUP($G737,【参考】数式用!$A$4:$E$54,5, FALSE),0)))</f>
        <v/>
      </c>
      <c r="Z737" s="336" t="e">
        <f>IF(#REF!="○", F737, "")</f>
        <v>#REF!</v>
      </c>
      <c r="AA737" s="46" t="e">
        <f>VLOOKUP('別紙様式2-3（個表） '!$G737,【参考】数式用!$P$4:$Q$54,2, FALSE)</f>
        <v>#N/A</v>
      </c>
      <c r="AB737" s="46" t="e">
        <f>VLOOKUP('別紙様式2-3（個表） '!$G737,【参考】数式用!$P$4:$W$54,8, FALSE)</f>
        <v>#N/A</v>
      </c>
      <c r="AC737" s="46" t="e">
        <f>VLOOKUP('別紙様式2-3（個表） '!$G737,【参考】数式用!$P$4:$AD$54,15, FALSE)</f>
        <v>#N/A</v>
      </c>
      <c r="AD737" s="46" t="str">
        <f t="shared" si="74"/>
        <v/>
      </c>
      <c r="AE737" s="46" t="str">
        <f t="shared" si="75"/>
        <v/>
      </c>
      <c r="AF737" s="46" t="str">
        <f t="shared" si="76"/>
        <v/>
      </c>
      <c r="AG737" s="46" t="str">
        <f>IF(G737="", "", VLOOKUP(G737,【参考】数式用!$A$4:$M$54,13,FALSE))</f>
        <v/>
      </c>
      <c r="AH737" s="46" t="str">
        <f t="shared" si="77"/>
        <v>―</v>
      </c>
    </row>
    <row r="738" spans="1:34" ht="45" customHeight="1">
      <c r="A738" s="113">
        <f t="shared" si="78"/>
        <v>724</v>
      </c>
      <c r="B738" s="114" t="str">
        <f>IF(基本情報入力シート!B773="","",基本情報入力シート!B773)</f>
        <v/>
      </c>
      <c r="C738" s="115" t="str">
        <f>IF(基本情報入力シート!L773="","",基本情報入力シート!L773)</f>
        <v/>
      </c>
      <c r="D738" s="115" t="str">
        <f>IF(基本情報入力シート!Q773="","",基本情報入力シート!Q773)</f>
        <v/>
      </c>
      <c r="E738" s="115" t="str">
        <f>IF(基本情報入力シート!V773="","",基本情報入力シート!V773)</f>
        <v/>
      </c>
      <c r="F738" s="115" t="str">
        <f>IF(基本情報入力シート!W773="","",基本情報入力シート!W773)</f>
        <v/>
      </c>
      <c r="G738" s="115" t="str">
        <f>IF(基本情報入力シート!Z773="","",基本情報入力シート!Z773)</f>
        <v/>
      </c>
      <c r="H738" s="211" t="str">
        <f>IF(基本情報入力シート!AD773="","",基本情報入力シート!AD773)</f>
        <v/>
      </c>
      <c r="I738" s="330" t="str">
        <f>IF(基本情報入力シート!AE773="","",基本情報入力シート!AE773)</f>
        <v/>
      </c>
      <c r="J738" s="427"/>
      <c r="K738" s="426"/>
      <c r="L738" s="426"/>
      <c r="M738" s="331" t="str">
        <f>IF(G738="", "", VLOOKUP(AF738,【参考】数式用!$AZ$3:$BA$6, 2, FALSE))</f>
        <v/>
      </c>
      <c r="N738" s="332" t="str">
        <f>IF(G738="","",VLOOKUP(G738,【参考】数式用!$A$4:$L$54,MATCH('別紙様式2-3（個表） '!M738,【参考】数式用!$J$3:$L$3,0)+9,FALSE))</f>
        <v/>
      </c>
      <c r="O738" s="429" t="s">
        <v>197</v>
      </c>
      <c r="P738" s="333" t="str">
        <f t="shared" si="79"/>
        <v>未入力あり</v>
      </c>
      <c r="Q738" s="253" t="str">
        <f>IFERROR(IF(P738="未入力あり","",ROUNDDOWN(ROUNDDOWN($H738*$I738,0)*VLOOKUP($G738,【参考】数式用!$A$4:$E$54,3, FALSE),0)),"")</f>
        <v/>
      </c>
      <c r="R738" s="253" t="str">
        <f>IF(AD738="×", 0,IF(P738="未入力あり","",ROUNDDOWN(ROUNDDOWN($H738*$I738,0)*VLOOKUP($G738,【参考】数式用!$A$4:$E$54,4,FALSE),0)))</f>
        <v/>
      </c>
      <c r="S738" s="334" t="str">
        <f>IF(AE738="×", 0,IF(P738="未入力あり","",ROUNDDOWN(ROUNDDOWN($H738*$I738,0)*VLOOKUP($G738,【参考】数式用!$A$4:$E$54,5, FALSE),0)))</f>
        <v/>
      </c>
      <c r="Z738" s="336" t="e">
        <f>IF(#REF!="○", F738, "")</f>
        <v>#REF!</v>
      </c>
      <c r="AA738" s="46" t="e">
        <f>VLOOKUP('別紙様式2-3（個表） '!$G738,【参考】数式用!$P$4:$Q$54,2, FALSE)</f>
        <v>#N/A</v>
      </c>
      <c r="AB738" s="46" t="e">
        <f>VLOOKUP('別紙様式2-3（個表） '!$G738,【参考】数式用!$P$4:$W$54,8, FALSE)</f>
        <v>#N/A</v>
      </c>
      <c r="AC738" s="46" t="e">
        <f>VLOOKUP('別紙様式2-3（個表） '!$G738,【参考】数式用!$P$4:$AD$54,15, FALSE)</f>
        <v>#N/A</v>
      </c>
      <c r="AD738" s="46" t="str">
        <f t="shared" si="74"/>
        <v/>
      </c>
      <c r="AE738" s="46" t="str">
        <f t="shared" si="75"/>
        <v/>
      </c>
      <c r="AF738" s="46" t="str">
        <f t="shared" si="76"/>
        <v/>
      </c>
      <c r="AG738" s="46" t="str">
        <f>IF(G738="", "", VLOOKUP(G738,【参考】数式用!$A$4:$M$54,13,FALSE))</f>
        <v/>
      </c>
      <c r="AH738" s="46" t="str">
        <f t="shared" si="77"/>
        <v>―</v>
      </c>
    </row>
    <row r="739" spans="1:34" ht="45" customHeight="1">
      <c r="A739" s="113">
        <f t="shared" si="78"/>
        <v>725</v>
      </c>
      <c r="B739" s="114" t="str">
        <f>IF(基本情報入力シート!B774="","",基本情報入力シート!B774)</f>
        <v/>
      </c>
      <c r="C739" s="115" t="str">
        <f>IF(基本情報入力シート!L774="","",基本情報入力シート!L774)</f>
        <v/>
      </c>
      <c r="D739" s="115" t="str">
        <f>IF(基本情報入力シート!Q774="","",基本情報入力シート!Q774)</f>
        <v/>
      </c>
      <c r="E739" s="115" t="str">
        <f>IF(基本情報入力シート!V774="","",基本情報入力シート!V774)</f>
        <v/>
      </c>
      <c r="F739" s="115" t="str">
        <f>IF(基本情報入力シート!W774="","",基本情報入力シート!W774)</f>
        <v/>
      </c>
      <c r="G739" s="115" t="str">
        <f>IF(基本情報入力シート!Z774="","",基本情報入力シート!Z774)</f>
        <v/>
      </c>
      <c r="H739" s="211" t="str">
        <f>IF(基本情報入力シート!AD774="","",基本情報入力シート!AD774)</f>
        <v/>
      </c>
      <c r="I739" s="330" t="str">
        <f>IF(基本情報入力シート!AE774="","",基本情報入力シート!AE774)</f>
        <v/>
      </c>
      <c r="J739" s="427"/>
      <c r="K739" s="426"/>
      <c r="L739" s="426"/>
      <c r="M739" s="331" t="str">
        <f>IF(G739="", "", VLOOKUP(AF739,【参考】数式用!$AZ$3:$BA$6, 2, FALSE))</f>
        <v/>
      </c>
      <c r="N739" s="332" t="str">
        <f>IF(G739="","",VLOOKUP(G739,【参考】数式用!$A$4:$L$54,MATCH('別紙様式2-3（個表） '!M739,【参考】数式用!$J$3:$L$3,0)+9,FALSE))</f>
        <v/>
      </c>
      <c r="O739" s="430" t="s">
        <v>197</v>
      </c>
      <c r="P739" s="333" t="str">
        <f t="shared" si="79"/>
        <v>未入力あり</v>
      </c>
      <c r="Q739" s="253" t="str">
        <f>IFERROR(IF(P739="未入力あり","",ROUNDDOWN(ROUNDDOWN($H739*$I739,0)*VLOOKUP($G739,【参考】数式用!$A$4:$E$54,3, FALSE),0)),"")</f>
        <v/>
      </c>
      <c r="R739" s="253" t="str">
        <f>IF(AD739="×", 0,IF(P739="未入力あり","",ROUNDDOWN(ROUNDDOWN($H739*$I739,0)*VLOOKUP($G739,【参考】数式用!$A$4:$E$54,4,FALSE),0)))</f>
        <v/>
      </c>
      <c r="S739" s="334" t="str">
        <f>IF(AE739="×", 0,IF(P739="未入力あり","",ROUNDDOWN(ROUNDDOWN($H739*$I739,0)*VLOOKUP($G739,【参考】数式用!$A$4:$E$54,5, FALSE),0)))</f>
        <v/>
      </c>
      <c r="Z739" s="336" t="e">
        <f>IF(#REF!="○", F739, "")</f>
        <v>#REF!</v>
      </c>
      <c r="AA739" s="46" t="e">
        <f>VLOOKUP('別紙様式2-3（個表） '!$G739,【参考】数式用!$P$4:$Q$54,2, FALSE)</f>
        <v>#N/A</v>
      </c>
      <c r="AB739" s="46" t="e">
        <f>VLOOKUP('別紙様式2-3（個表） '!$G739,【参考】数式用!$P$4:$W$54,8, FALSE)</f>
        <v>#N/A</v>
      </c>
      <c r="AC739" s="46" t="e">
        <f>VLOOKUP('別紙様式2-3（個表） '!$G739,【参考】数式用!$P$4:$AD$54,15, FALSE)</f>
        <v>#N/A</v>
      </c>
      <c r="AD739" s="46" t="str">
        <f t="shared" si="74"/>
        <v/>
      </c>
      <c r="AE739" s="46" t="str">
        <f t="shared" si="75"/>
        <v/>
      </c>
      <c r="AF739" s="46" t="str">
        <f t="shared" si="76"/>
        <v/>
      </c>
      <c r="AG739" s="46" t="str">
        <f>IF(G739="", "", VLOOKUP(G739,【参考】数式用!$A$4:$M$54,13,FALSE))</f>
        <v/>
      </c>
      <c r="AH739" s="46" t="str">
        <f t="shared" si="77"/>
        <v>―</v>
      </c>
    </row>
    <row r="740" spans="1:34" ht="45" customHeight="1">
      <c r="A740" s="113">
        <f t="shared" si="78"/>
        <v>726</v>
      </c>
      <c r="B740" s="114" t="str">
        <f>IF(基本情報入力シート!B775="","",基本情報入力シート!B775)</f>
        <v/>
      </c>
      <c r="C740" s="115" t="str">
        <f>IF(基本情報入力シート!L775="","",基本情報入力シート!L775)</f>
        <v/>
      </c>
      <c r="D740" s="115" t="str">
        <f>IF(基本情報入力シート!Q775="","",基本情報入力シート!Q775)</f>
        <v/>
      </c>
      <c r="E740" s="115" t="str">
        <f>IF(基本情報入力シート!V775="","",基本情報入力シート!V775)</f>
        <v/>
      </c>
      <c r="F740" s="115" t="str">
        <f>IF(基本情報入力シート!W775="","",基本情報入力シート!W775)</f>
        <v/>
      </c>
      <c r="G740" s="115" t="str">
        <f>IF(基本情報入力シート!Z775="","",基本情報入力シート!Z775)</f>
        <v/>
      </c>
      <c r="H740" s="211" t="str">
        <f>IF(基本情報入力シート!AD775="","",基本情報入力シート!AD775)</f>
        <v/>
      </c>
      <c r="I740" s="330" t="str">
        <f>IF(基本情報入力シート!AE775="","",基本情報入力シート!AE775)</f>
        <v/>
      </c>
      <c r="J740" s="427"/>
      <c r="K740" s="426"/>
      <c r="L740" s="426"/>
      <c r="M740" s="331" t="str">
        <f>IF(G740="", "", VLOOKUP(AF740,【参考】数式用!$AZ$3:$BA$6, 2, FALSE))</f>
        <v/>
      </c>
      <c r="N740" s="332" t="str">
        <f>IF(G740="","",VLOOKUP(G740,【参考】数式用!$A$4:$L$54,MATCH('別紙様式2-3（個表） '!M740,【参考】数式用!$J$3:$L$3,0)+9,FALSE))</f>
        <v/>
      </c>
      <c r="O740" s="430" t="s">
        <v>197</v>
      </c>
      <c r="P740" s="333" t="str">
        <f t="shared" si="79"/>
        <v>未入力あり</v>
      </c>
      <c r="Q740" s="253" t="str">
        <f>IFERROR(IF(P740="未入力あり","",ROUNDDOWN(ROUNDDOWN($H740*$I740,0)*VLOOKUP($G740,【参考】数式用!$A$4:$E$54,3, FALSE),0)),"")</f>
        <v/>
      </c>
      <c r="R740" s="253" t="str">
        <f>IF(AD740="×", 0,IF(P740="未入力あり","",ROUNDDOWN(ROUNDDOWN($H740*$I740,0)*VLOOKUP($G740,【参考】数式用!$A$4:$E$54,4,FALSE),0)))</f>
        <v/>
      </c>
      <c r="S740" s="334" t="str">
        <f>IF(AE740="×", 0,IF(P740="未入力あり","",ROUNDDOWN(ROUNDDOWN($H740*$I740,0)*VLOOKUP($G740,【参考】数式用!$A$4:$E$54,5, FALSE),0)))</f>
        <v/>
      </c>
      <c r="Z740" s="336" t="e">
        <f>IF(#REF!="○", F740, "")</f>
        <v>#REF!</v>
      </c>
      <c r="AA740" s="46" t="e">
        <f>VLOOKUP('別紙様式2-3（個表） '!$G740,【参考】数式用!$P$4:$Q$54,2, FALSE)</f>
        <v>#N/A</v>
      </c>
      <c r="AB740" s="46" t="e">
        <f>VLOOKUP('別紙様式2-3（個表） '!$G740,【参考】数式用!$P$4:$W$54,8, FALSE)</f>
        <v>#N/A</v>
      </c>
      <c r="AC740" s="46" t="e">
        <f>VLOOKUP('別紙様式2-3（個表） '!$G740,【参考】数式用!$P$4:$AD$54,15, FALSE)</f>
        <v>#N/A</v>
      </c>
      <c r="AD740" s="46" t="str">
        <f t="shared" si="74"/>
        <v/>
      </c>
      <c r="AE740" s="46" t="str">
        <f t="shared" si="75"/>
        <v/>
      </c>
      <c r="AF740" s="46" t="str">
        <f t="shared" si="76"/>
        <v/>
      </c>
      <c r="AG740" s="46" t="str">
        <f>IF(G740="", "", VLOOKUP(G740,【参考】数式用!$A$4:$M$54,13,FALSE))</f>
        <v/>
      </c>
      <c r="AH740" s="46" t="str">
        <f t="shared" si="77"/>
        <v>―</v>
      </c>
    </row>
    <row r="741" spans="1:34" ht="45" customHeight="1">
      <c r="A741" s="113">
        <f t="shared" si="78"/>
        <v>727</v>
      </c>
      <c r="B741" s="114" t="str">
        <f>IF(基本情報入力シート!B776="","",基本情報入力シート!B776)</f>
        <v/>
      </c>
      <c r="C741" s="115" t="str">
        <f>IF(基本情報入力シート!L776="","",基本情報入力シート!L776)</f>
        <v/>
      </c>
      <c r="D741" s="115" t="str">
        <f>IF(基本情報入力シート!Q776="","",基本情報入力シート!Q776)</f>
        <v/>
      </c>
      <c r="E741" s="115" t="str">
        <f>IF(基本情報入力シート!V776="","",基本情報入力シート!V776)</f>
        <v/>
      </c>
      <c r="F741" s="115" t="str">
        <f>IF(基本情報入力シート!W776="","",基本情報入力シート!W776)</f>
        <v/>
      </c>
      <c r="G741" s="115" t="str">
        <f>IF(基本情報入力シート!Z776="","",基本情報入力シート!Z776)</f>
        <v/>
      </c>
      <c r="H741" s="211" t="str">
        <f>IF(基本情報入力シート!AD776="","",基本情報入力シート!AD776)</f>
        <v/>
      </c>
      <c r="I741" s="330" t="str">
        <f>IF(基本情報入力シート!AE776="","",基本情報入力シート!AE776)</f>
        <v/>
      </c>
      <c r="J741" s="427"/>
      <c r="K741" s="426"/>
      <c r="L741" s="426"/>
      <c r="M741" s="331" t="str">
        <f>IF(G741="", "", VLOOKUP(AF741,【参考】数式用!$AZ$3:$BA$6, 2, FALSE))</f>
        <v/>
      </c>
      <c r="N741" s="332" t="str">
        <f>IF(G741="","",VLOOKUP(G741,【参考】数式用!$A$4:$L$54,MATCH('別紙様式2-3（個表） '!M741,【参考】数式用!$J$3:$L$3,0)+9,FALSE))</f>
        <v/>
      </c>
      <c r="O741" s="429" t="s">
        <v>197</v>
      </c>
      <c r="P741" s="333" t="str">
        <f t="shared" si="79"/>
        <v>未入力あり</v>
      </c>
      <c r="Q741" s="253" t="str">
        <f>IFERROR(IF(P741="未入力あり","",ROUNDDOWN(ROUNDDOWN($H741*$I741,0)*VLOOKUP($G741,【参考】数式用!$A$4:$E$54,3, FALSE),0)),"")</f>
        <v/>
      </c>
      <c r="R741" s="253" t="str">
        <f>IF(AD741="×", 0,IF(P741="未入力あり","",ROUNDDOWN(ROUNDDOWN($H741*$I741,0)*VLOOKUP($G741,【参考】数式用!$A$4:$E$54,4,FALSE),0)))</f>
        <v/>
      </c>
      <c r="S741" s="334" t="str">
        <f>IF(AE741="×", 0,IF(P741="未入力あり","",ROUNDDOWN(ROUNDDOWN($H741*$I741,0)*VLOOKUP($G741,【参考】数式用!$A$4:$E$54,5, FALSE),0)))</f>
        <v/>
      </c>
      <c r="Z741" s="336" t="e">
        <f>IF(#REF!="○", F741, "")</f>
        <v>#REF!</v>
      </c>
      <c r="AA741" s="46" t="e">
        <f>VLOOKUP('別紙様式2-3（個表） '!$G741,【参考】数式用!$P$4:$Q$54,2, FALSE)</f>
        <v>#N/A</v>
      </c>
      <c r="AB741" s="46" t="e">
        <f>VLOOKUP('別紙様式2-3（個表） '!$G741,【参考】数式用!$P$4:$W$54,8, FALSE)</f>
        <v>#N/A</v>
      </c>
      <c r="AC741" s="46" t="e">
        <f>VLOOKUP('別紙様式2-3（個表） '!$G741,【参考】数式用!$P$4:$AD$54,15, FALSE)</f>
        <v>#N/A</v>
      </c>
      <c r="AD741" s="46" t="str">
        <f t="shared" si="74"/>
        <v/>
      </c>
      <c r="AE741" s="46" t="str">
        <f t="shared" si="75"/>
        <v/>
      </c>
      <c r="AF741" s="46" t="str">
        <f t="shared" si="76"/>
        <v/>
      </c>
      <c r="AG741" s="46" t="str">
        <f>IF(G741="", "", VLOOKUP(G741,【参考】数式用!$A$4:$M$54,13,FALSE))</f>
        <v/>
      </c>
      <c r="AH741" s="46" t="str">
        <f t="shared" si="77"/>
        <v>―</v>
      </c>
    </row>
    <row r="742" spans="1:34" ht="45" customHeight="1">
      <c r="A742" s="113">
        <f t="shared" si="78"/>
        <v>728</v>
      </c>
      <c r="B742" s="114" t="str">
        <f>IF(基本情報入力シート!B777="","",基本情報入力シート!B777)</f>
        <v/>
      </c>
      <c r="C742" s="115" t="str">
        <f>IF(基本情報入力シート!L777="","",基本情報入力シート!L777)</f>
        <v/>
      </c>
      <c r="D742" s="115" t="str">
        <f>IF(基本情報入力シート!Q777="","",基本情報入力シート!Q777)</f>
        <v/>
      </c>
      <c r="E742" s="115" t="str">
        <f>IF(基本情報入力シート!V777="","",基本情報入力シート!V777)</f>
        <v/>
      </c>
      <c r="F742" s="115" t="str">
        <f>IF(基本情報入力シート!W777="","",基本情報入力シート!W777)</f>
        <v/>
      </c>
      <c r="G742" s="115" t="str">
        <f>IF(基本情報入力シート!Z777="","",基本情報入力シート!Z777)</f>
        <v/>
      </c>
      <c r="H742" s="211" t="str">
        <f>IF(基本情報入力シート!AD777="","",基本情報入力シート!AD777)</f>
        <v/>
      </c>
      <c r="I742" s="330" t="str">
        <f>IF(基本情報入力シート!AE777="","",基本情報入力シート!AE777)</f>
        <v/>
      </c>
      <c r="J742" s="427"/>
      <c r="K742" s="428"/>
      <c r="L742" s="426"/>
      <c r="M742" s="331" t="str">
        <f>IF(G742="", "", VLOOKUP(AF742,【参考】数式用!$AZ$3:$BA$6, 2, FALSE))</f>
        <v/>
      </c>
      <c r="N742" s="332" t="str">
        <f>IF(G742="","",VLOOKUP(G742,【参考】数式用!$A$4:$L$54,MATCH('別紙様式2-3（個表） '!M742,【参考】数式用!$J$3:$L$3,0)+9,FALSE))</f>
        <v/>
      </c>
      <c r="O742" s="430" t="s">
        <v>197</v>
      </c>
      <c r="P742" s="333" t="str">
        <f t="shared" si="79"/>
        <v>未入力あり</v>
      </c>
      <c r="Q742" s="253" t="str">
        <f>IFERROR(IF(P742="未入力あり","",ROUNDDOWN(ROUNDDOWN($H742*$I742,0)*VLOOKUP($G742,【参考】数式用!$A$4:$E$54,3, FALSE),0)),"")</f>
        <v/>
      </c>
      <c r="R742" s="253" t="str">
        <f>IF(AD742="×", 0,IF(P742="未入力あり","",ROUNDDOWN(ROUNDDOWN($H742*$I742,0)*VLOOKUP($G742,【参考】数式用!$A$4:$E$54,4,FALSE),0)))</f>
        <v/>
      </c>
      <c r="S742" s="334" t="str">
        <f>IF(AE742="×", 0,IF(P742="未入力あり","",ROUNDDOWN(ROUNDDOWN($H742*$I742,0)*VLOOKUP($G742,【参考】数式用!$A$4:$E$54,5, FALSE),0)))</f>
        <v/>
      </c>
      <c r="Z742" s="336" t="e">
        <f>IF(#REF!="○", F742, "")</f>
        <v>#REF!</v>
      </c>
      <c r="AA742" s="46" t="e">
        <f>VLOOKUP('別紙様式2-3（個表） '!$G742,【参考】数式用!$P$4:$Q$54,2, FALSE)</f>
        <v>#N/A</v>
      </c>
      <c r="AB742" s="46" t="e">
        <f>VLOOKUP('別紙様式2-3（個表） '!$G742,【参考】数式用!$P$4:$W$54,8, FALSE)</f>
        <v>#N/A</v>
      </c>
      <c r="AC742" s="46" t="e">
        <f>VLOOKUP('別紙様式2-3（個表） '!$G742,【参考】数式用!$P$4:$AD$54,15, FALSE)</f>
        <v>#N/A</v>
      </c>
      <c r="AD742" s="46" t="str">
        <f t="shared" si="74"/>
        <v/>
      </c>
      <c r="AE742" s="46" t="str">
        <f t="shared" si="75"/>
        <v/>
      </c>
      <c r="AF742" s="46" t="str">
        <f t="shared" si="76"/>
        <v/>
      </c>
      <c r="AG742" s="46" t="str">
        <f>IF(G742="", "", VLOOKUP(G742,【参考】数式用!$A$4:$M$54,13,FALSE))</f>
        <v/>
      </c>
      <c r="AH742" s="46" t="str">
        <f t="shared" si="77"/>
        <v>―</v>
      </c>
    </row>
    <row r="743" spans="1:34" ht="45" customHeight="1">
      <c r="A743" s="113">
        <f t="shared" si="78"/>
        <v>729</v>
      </c>
      <c r="B743" s="114" t="str">
        <f>IF(基本情報入力シート!B778="","",基本情報入力シート!B778)</f>
        <v/>
      </c>
      <c r="C743" s="115" t="str">
        <f>IF(基本情報入力シート!L778="","",基本情報入力シート!L778)</f>
        <v/>
      </c>
      <c r="D743" s="115" t="str">
        <f>IF(基本情報入力シート!Q778="","",基本情報入力シート!Q778)</f>
        <v/>
      </c>
      <c r="E743" s="115" t="str">
        <f>IF(基本情報入力シート!V778="","",基本情報入力シート!V778)</f>
        <v/>
      </c>
      <c r="F743" s="115" t="str">
        <f>IF(基本情報入力シート!W778="","",基本情報入力シート!W778)</f>
        <v/>
      </c>
      <c r="G743" s="115" t="str">
        <f>IF(基本情報入力シート!Z778="","",基本情報入力シート!Z778)</f>
        <v/>
      </c>
      <c r="H743" s="211" t="str">
        <f>IF(基本情報入力シート!AD778="","",基本情報入力シート!AD778)</f>
        <v/>
      </c>
      <c r="I743" s="330" t="str">
        <f>IF(基本情報入力シート!AE778="","",基本情報入力シート!AE778)</f>
        <v/>
      </c>
      <c r="J743" s="427"/>
      <c r="K743" s="428"/>
      <c r="L743" s="426"/>
      <c r="M743" s="331" t="str">
        <f>IF(G743="", "", VLOOKUP(AF743,【参考】数式用!$AZ$3:$BA$6, 2, FALSE))</f>
        <v/>
      </c>
      <c r="N743" s="332" t="str">
        <f>IF(G743="","",VLOOKUP(G743,【参考】数式用!$A$4:$L$54,MATCH('別紙様式2-3（個表） '!M743,【参考】数式用!$J$3:$L$3,0)+9,FALSE))</f>
        <v/>
      </c>
      <c r="O743" s="430" t="s">
        <v>197</v>
      </c>
      <c r="P743" s="333" t="str">
        <f t="shared" si="79"/>
        <v>未入力あり</v>
      </c>
      <c r="Q743" s="253" t="str">
        <f>IFERROR(IF(P743="未入力あり","",ROUNDDOWN(ROUNDDOWN($H743*$I743,0)*VLOOKUP($G743,【参考】数式用!$A$4:$E$54,3, FALSE),0)),"")</f>
        <v/>
      </c>
      <c r="R743" s="253" t="str">
        <f>IF(AD743="×", 0,IF(P743="未入力あり","",ROUNDDOWN(ROUNDDOWN($H743*$I743,0)*VLOOKUP($G743,【参考】数式用!$A$4:$E$54,4,FALSE),0)))</f>
        <v/>
      </c>
      <c r="S743" s="334" t="str">
        <f>IF(AE743="×", 0,IF(P743="未入力あり","",ROUNDDOWN(ROUNDDOWN($H743*$I743,0)*VLOOKUP($G743,【参考】数式用!$A$4:$E$54,5, FALSE),0)))</f>
        <v/>
      </c>
      <c r="Z743" s="336" t="e">
        <f>IF(#REF!="○", F743, "")</f>
        <v>#REF!</v>
      </c>
      <c r="AA743" s="46" t="e">
        <f>VLOOKUP('別紙様式2-3（個表） '!$G743,【参考】数式用!$P$4:$Q$54,2, FALSE)</f>
        <v>#N/A</v>
      </c>
      <c r="AB743" s="46" t="e">
        <f>VLOOKUP('別紙様式2-3（個表） '!$G743,【参考】数式用!$P$4:$W$54,8, FALSE)</f>
        <v>#N/A</v>
      </c>
      <c r="AC743" s="46" t="e">
        <f>VLOOKUP('別紙様式2-3（個表） '!$G743,【参考】数式用!$P$4:$AD$54,15, FALSE)</f>
        <v>#N/A</v>
      </c>
      <c r="AD743" s="46" t="str">
        <f t="shared" si="74"/>
        <v/>
      </c>
      <c r="AE743" s="46" t="str">
        <f t="shared" si="75"/>
        <v/>
      </c>
      <c r="AF743" s="46" t="str">
        <f t="shared" si="76"/>
        <v/>
      </c>
      <c r="AG743" s="46" t="str">
        <f>IF(G743="", "", VLOOKUP(G743,【参考】数式用!$A$4:$M$54,13,FALSE))</f>
        <v/>
      </c>
      <c r="AH743" s="46" t="str">
        <f t="shared" si="77"/>
        <v>―</v>
      </c>
    </row>
    <row r="744" spans="1:34" ht="45" customHeight="1">
      <c r="A744" s="113">
        <f t="shared" si="78"/>
        <v>730</v>
      </c>
      <c r="B744" s="114" t="str">
        <f>IF(基本情報入力シート!B779="","",基本情報入力シート!B779)</f>
        <v/>
      </c>
      <c r="C744" s="115" t="str">
        <f>IF(基本情報入力シート!L779="","",基本情報入力シート!L779)</f>
        <v/>
      </c>
      <c r="D744" s="115" t="str">
        <f>IF(基本情報入力シート!Q779="","",基本情報入力シート!Q779)</f>
        <v/>
      </c>
      <c r="E744" s="115" t="str">
        <f>IF(基本情報入力シート!V779="","",基本情報入力シート!V779)</f>
        <v/>
      </c>
      <c r="F744" s="115" t="str">
        <f>IF(基本情報入力シート!W779="","",基本情報入力シート!W779)</f>
        <v/>
      </c>
      <c r="G744" s="115" t="str">
        <f>IF(基本情報入力シート!Z779="","",基本情報入力シート!Z779)</f>
        <v/>
      </c>
      <c r="H744" s="211" t="str">
        <f>IF(基本情報入力シート!AD779="","",基本情報入力シート!AD779)</f>
        <v/>
      </c>
      <c r="I744" s="330" t="str">
        <f>IF(基本情報入力シート!AE779="","",基本情報入力シート!AE779)</f>
        <v/>
      </c>
      <c r="J744" s="427"/>
      <c r="K744" s="426"/>
      <c r="L744" s="426"/>
      <c r="M744" s="331" t="str">
        <f>IF(G744="", "", VLOOKUP(AF744,【参考】数式用!$AZ$3:$BA$6, 2, FALSE))</f>
        <v/>
      </c>
      <c r="N744" s="332" t="str">
        <f>IF(G744="","",VLOOKUP(G744,【参考】数式用!$A$4:$L$54,MATCH('別紙様式2-3（個表） '!M744,【参考】数式用!$J$3:$L$3,0)+9,FALSE))</f>
        <v/>
      </c>
      <c r="O744" s="429" t="s">
        <v>197</v>
      </c>
      <c r="P744" s="333" t="str">
        <f t="shared" si="79"/>
        <v>未入力あり</v>
      </c>
      <c r="Q744" s="253" t="str">
        <f>IFERROR(IF(P744="未入力あり","",ROUNDDOWN(ROUNDDOWN($H744*$I744,0)*VLOOKUP($G744,【参考】数式用!$A$4:$E$54,3, FALSE),0)),"")</f>
        <v/>
      </c>
      <c r="R744" s="253" t="str">
        <f>IF(AD744="×", 0,IF(P744="未入力あり","",ROUNDDOWN(ROUNDDOWN($H744*$I744,0)*VLOOKUP($G744,【参考】数式用!$A$4:$E$54,4,FALSE),0)))</f>
        <v/>
      </c>
      <c r="S744" s="334" t="str">
        <f>IF(AE744="×", 0,IF(P744="未入力あり","",ROUNDDOWN(ROUNDDOWN($H744*$I744,0)*VLOOKUP($G744,【参考】数式用!$A$4:$E$54,5, FALSE),0)))</f>
        <v/>
      </c>
      <c r="Z744" s="336" t="e">
        <f>IF(#REF!="○", F744, "")</f>
        <v>#REF!</v>
      </c>
      <c r="AA744" s="46" t="e">
        <f>VLOOKUP('別紙様式2-3（個表） '!$G744,【参考】数式用!$P$4:$Q$54,2, FALSE)</f>
        <v>#N/A</v>
      </c>
      <c r="AB744" s="46" t="e">
        <f>VLOOKUP('別紙様式2-3（個表） '!$G744,【参考】数式用!$P$4:$W$54,8, FALSE)</f>
        <v>#N/A</v>
      </c>
      <c r="AC744" s="46" t="e">
        <f>VLOOKUP('別紙様式2-3（個表） '!$G744,【参考】数式用!$P$4:$AD$54,15, FALSE)</f>
        <v>#N/A</v>
      </c>
      <c r="AD744" s="46" t="str">
        <f t="shared" si="74"/>
        <v/>
      </c>
      <c r="AE744" s="46" t="str">
        <f t="shared" si="75"/>
        <v/>
      </c>
      <c r="AF744" s="46" t="str">
        <f t="shared" si="76"/>
        <v/>
      </c>
      <c r="AG744" s="46" t="str">
        <f>IF(G744="", "", VLOOKUP(G744,【参考】数式用!$A$4:$M$54,13,FALSE))</f>
        <v/>
      </c>
      <c r="AH744" s="46" t="str">
        <f t="shared" si="77"/>
        <v>―</v>
      </c>
    </row>
    <row r="745" spans="1:34" ht="45" customHeight="1">
      <c r="A745" s="113">
        <f t="shared" si="78"/>
        <v>731</v>
      </c>
      <c r="B745" s="114" t="str">
        <f>IF(基本情報入力シート!B780="","",基本情報入力シート!B780)</f>
        <v/>
      </c>
      <c r="C745" s="115" t="str">
        <f>IF(基本情報入力シート!L780="","",基本情報入力シート!L780)</f>
        <v/>
      </c>
      <c r="D745" s="115" t="str">
        <f>IF(基本情報入力シート!Q780="","",基本情報入力シート!Q780)</f>
        <v/>
      </c>
      <c r="E745" s="115" t="str">
        <f>IF(基本情報入力シート!V780="","",基本情報入力シート!V780)</f>
        <v/>
      </c>
      <c r="F745" s="115" t="str">
        <f>IF(基本情報入力シート!W780="","",基本情報入力シート!W780)</f>
        <v/>
      </c>
      <c r="G745" s="115" t="str">
        <f>IF(基本情報入力シート!Z780="","",基本情報入力シート!Z780)</f>
        <v/>
      </c>
      <c r="H745" s="211" t="str">
        <f>IF(基本情報入力シート!AD780="","",基本情報入力シート!AD780)</f>
        <v/>
      </c>
      <c r="I745" s="330" t="str">
        <f>IF(基本情報入力シート!AE780="","",基本情報入力シート!AE780)</f>
        <v/>
      </c>
      <c r="J745" s="427"/>
      <c r="K745" s="426"/>
      <c r="L745" s="426"/>
      <c r="M745" s="331" t="str">
        <f>IF(G745="", "", VLOOKUP(AF745,【参考】数式用!$AZ$3:$BA$6, 2, FALSE))</f>
        <v/>
      </c>
      <c r="N745" s="332" t="str">
        <f>IF(G745="","",VLOOKUP(G745,【参考】数式用!$A$4:$L$54,MATCH('別紙様式2-3（個表） '!M745,【参考】数式用!$J$3:$L$3,0)+9,FALSE))</f>
        <v/>
      </c>
      <c r="O745" s="430" t="s">
        <v>197</v>
      </c>
      <c r="P745" s="333" t="str">
        <f t="shared" si="79"/>
        <v>未入力あり</v>
      </c>
      <c r="Q745" s="253" t="str">
        <f>IFERROR(IF(P745="未入力あり","",ROUNDDOWN(ROUNDDOWN($H745*$I745,0)*VLOOKUP($G745,【参考】数式用!$A$4:$E$54,3, FALSE),0)),"")</f>
        <v/>
      </c>
      <c r="R745" s="253" t="str">
        <f>IF(AD745="×", 0,IF(P745="未入力あり","",ROUNDDOWN(ROUNDDOWN($H745*$I745,0)*VLOOKUP($G745,【参考】数式用!$A$4:$E$54,4,FALSE),0)))</f>
        <v/>
      </c>
      <c r="S745" s="334" t="str">
        <f>IF(AE745="×", 0,IF(P745="未入力あり","",ROUNDDOWN(ROUNDDOWN($H745*$I745,0)*VLOOKUP($G745,【参考】数式用!$A$4:$E$54,5, FALSE),0)))</f>
        <v/>
      </c>
      <c r="Z745" s="336" t="e">
        <f>IF(#REF!="○", F745, "")</f>
        <v>#REF!</v>
      </c>
      <c r="AA745" s="46" t="e">
        <f>VLOOKUP('別紙様式2-3（個表） '!$G745,【参考】数式用!$P$4:$Q$54,2, FALSE)</f>
        <v>#N/A</v>
      </c>
      <c r="AB745" s="46" t="e">
        <f>VLOOKUP('別紙様式2-3（個表） '!$G745,【参考】数式用!$P$4:$W$54,8, FALSE)</f>
        <v>#N/A</v>
      </c>
      <c r="AC745" s="46" t="e">
        <f>VLOOKUP('別紙様式2-3（個表） '!$G745,【参考】数式用!$P$4:$AD$54,15, FALSE)</f>
        <v>#N/A</v>
      </c>
      <c r="AD745" s="46" t="str">
        <f t="shared" si="74"/>
        <v/>
      </c>
      <c r="AE745" s="46" t="str">
        <f t="shared" si="75"/>
        <v/>
      </c>
      <c r="AF745" s="46" t="str">
        <f t="shared" si="76"/>
        <v/>
      </c>
      <c r="AG745" s="46" t="str">
        <f>IF(G745="", "", VLOOKUP(G745,【参考】数式用!$A$4:$M$54,13,FALSE))</f>
        <v/>
      </c>
      <c r="AH745" s="46" t="str">
        <f t="shared" si="77"/>
        <v>―</v>
      </c>
    </row>
    <row r="746" spans="1:34" ht="45" customHeight="1">
      <c r="A746" s="113">
        <f t="shared" si="78"/>
        <v>732</v>
      </c>
      <c r="B746" s="114" t="str">
        <f>IF(基本情報入力シート!B781="","",基本情報入力シート!B781)</f>
        <v/>
      </c>
      <c r="C746" s="115" t="str">
        <f>IF(基本情報入力シート!L781="","",基本情報入力シート!L781)</f>
        <v/>
      </c>
      <c r="D746" s="115" t="str">
        <f>IF(基本情報入力シート!Q781="","",基本情報入力シート!Q781)</f>
        <v/>
      </c>
      <c r="E746" s="115" t="str">
        <f>IF(基本情報入力シート!V781="","",基本情報入力シート!V781)</f>
        <v/>
      </c>
      <c r="F746" s="115" t="str">
        <f>IF(基本情報入力シート!W781="","",基本情報入力シート!W781)</f>
        <v/>
      </c>
      <c r="G746" s="115" t="str">
        <f>IF(基本情報入力シート!Z781="","",基本情報入力シート!Z781)</f>
        <v/>
      </c>
      <c r="H746" s="211" t="str">
        <f>IF(基本情報入力シート!AD781="","",基本情報入力シート!AD781)</f>
        <v/>
      </c>
      <c r="I746" s="330" t="str">
        <f>IF(基本情報入力シート!AE781="","",基本情報入力シート!AE781)</f>
        <v/>
      </c>
      <c r="J746" s="427"/>
      <c r="K746" s="426"/>
      <c r="L746" s="426"/>
      <c r="M746" s="331" t="str">
        <f>IF(G746="", "", VLOOKUP(AF746,【参考】数式用!$AZ$3:$BA$6, 2, FALSE))</f>
        <v/>
      </c>
      <c r="N746" s="332" t="str">
        <f>IF(G746="","",VLOOKUP(G746,【参考】数式用!$A$4:$L$54,MATCH('別紙様式2-3（個表） '!M746,【参考】数式用!$J$3:$L$3,0)+9,FALSE))</f>
        <v/>
      </c>
      <c r="O746" s="430" t="s">
        <v>197</v>
      </c>
      <c r="P746" s="333" t="str">
        <f t="shared" si="79"/>
        <v>未入力あり</v>
      </c>
      <c r="Q746" s="253" t="str">
        <f>IFERROR(IF(P746="未入力あり","",ROUNDDOWN(ROUNDDOWN($H746*$I746,0)*VLOOKUP($G746,【参考】数式用!$A$4:$E$54,3, FALSE),0)),"")</f>
        <v/>
      </c>
      <c r="R746" s="253" t="str">
        <f>IF(AD746="×", 0,IF(P746="未入力あり","",ROUNDDOWN(ROUNDDOWN($H746*$I746,0)*VLOOKUP($G746,【参考】数式用!$A$4:$E$54,4,FALSE),0)))</f>
        <v/>
      </c>
      <c r="S746" s="334" t="str">
        <f>IF(AE746="×", 0,IF(P746="未入力あり","",ROUNDDOWN(ROUNDDOWN($H746*$I746,0)*VLOOKUP($G746,【参考】数式用!$A$4:$E$54,5, FALSE),0)))</f>
        <v/>
      </c>
      <c r="Z746" s="336" t="e">
        <f>IF(#REF!="○", F746, "")</f>
        <v>#REF!</v>
      </c>
      <c r="AA746" s="46" t="e">
        <f>VLOOKUP('別紙様式2-3（個表） '!$G746,【参考】数式用!$P$4:$Q$54,2, FALSE)</f>
        <v>#N/A</v>
      </c>
      <c r="AB746" s="46" t="e">
        <f>VLOOKUP('別紙様式2-3（個表） '!$G746,【参考】数式用!$P$4:$W$54,8, FALSE)</f>
        <v>#N/A</v>
      </c>
      <c r="AC746" s="46" t="e">
        <f>VLOOKUP('別紙様式2-3（個表） '!$G746,【参考】数式用!$P$4:$AD$54,15, FALSE)</f>
        <v>#N/A</v>
      </c>
      <c r="AD746" s="46" t="str">
        <f t="shared" si="74"/>
        <v/>
      </c>
      <c r="AE746" s="46" t="str">
        <f t="shared" si="75"/>
        <v/>
      </c>
      <c r="AF746" s="46" t="str">
        <f t="shared" si="76"/>
        <v/>
      </c>
      <c r="AG746" s="46" t="str">
        <f>IF(G746="", "", VLOOKUP(G746,【参考】数式用!$A$4:$M$54,13,FALSE))</f>
        <v/>
      </c>
      <c r="AH746" s="46" t="str">
        <f t="shared" si="77"/>
        <v>―</v>
      </c>
    </row>
    <row r="747" spans="1:34" ht="45" customHeight="1">
      <c r="A747" s="113">
        <f t="shared" si="78"/>
        <v>733</v>
      </c>
      <c r="B747" s="114" t="str">
        <f>IF(基本情報入力シート!B782="","",基本情報入力シート!B782)</f>
        <v/>
      </c>
      <c r="C747" s="115" t="str">
        <f>IF(基本情報入力シート!L782="","",基本情報入力シート!L782)</f>
        <v/>
      </c>
      <c r="D747" s="115" t="str">
        <f>IF(基本情報入力シート!Q782="","",基本情報入力シート!Q782)</f>
        <v/>
      </c>
      <c r="E747" s="115" t="str">
        <f>IF(基本情報入力シート!V782="","",基本情報入力シート!V782)</f>
        <v/>
      </c>
      <c r="F747" s="115" t="str">
        <f>IF(基本情報入力シート!W782="","",基本情報入力シート!W782)</f>
        <v/>
      </c>
      <c r="G747" s="115" t="str">
        <f>IF(基本情報入力シート!Z782="","",基本情報入力シート!Z782)</f>
        <v/>
      </c>
      <c r="H747" s="211" t="str">
        <f>IF(基本情報入力シート!AD782="","",基本情報入力シート!AD782)</f>
        <v/>
      </c>
      <c r="I747" s="330" t="str">
        <f>IF(基本情報入力シート!AE782="","",基本情報入力シート!AE782)</f>
        <v/>
      </c>
      <c r="J747" s="427"/>
      <c r="K747" s="426"/>
      <c r="L747" s="426"/>
      <c r="M747" s="331" t="str">
        <f>IF(G747="", "", VLOOKUP(AF747,【参考】数式用!$AZ$3:$BA$6, 2, FALSE))</f>
        <v/>
      </c>
      <c r="N747" s="332" t="str">
        <f>IF(G747="","",VLOOKUP(G747,【参考】数式用!$A$4:$L$54,MATCH('別紙様式2-3（個表） '!M747,【参考】数式用!$J$3:$L$3,0)+9,FALSE))</f>
        <v/>
      </c>
      <c r="O747" s="429" t="s">
        <v>197</v>
      </c>
      <c r="P747" s="333" t="str">
        <f t="shared" si="79"/>
        <v>未入力あり</v>
      </c>
      <c r="Q747" s="253" t="str">
        <f>IFERROR(IF(P747="未入力あり","",ROUNDDOWN(ROUNDDOWN($H747*$I747,0)*VLOOKUP($G747,【参考】数式用!$A$4:$E$54,3, FALSE),0)),"")</f>
        <v/>
      </c>
      <c r="R747" s="253" t="str">
        <f>IF(AD747="×", 0,IF(P747="未入力あり","",ROUNDDOWN(ROUNDDOWN($H747*$I747,0)*VLOOKUP($G747,【参考】数式用!$A$4:$E$54,4,FALSE),0)))</f>
        <v/>
      </c>
      <c r="S747" s="334" t="str">
        <f>IF(AE747="×", 0,IF(P747="未入力あり","",ROUNDDOWN(ROUNDDOWN($H747*$I747,0)*VLOOKUP($G747,【参考】数式用!$A$4:$E$54,5, FALSE),0)))</f>
        <v/>
      </c>
      <c r="Z747" s="336" t="e">
        <f>IF(#REF!="○", F747, "")</f>
        <v>#REF!</v>
      </c>
      <c r="AA747" s="46" t="e">
        <f>VLOOKUP('別紙様式2-3（個表） '!$G747,【参考】数式用!$P$4:$Q$54,2, FALSE)</f>
        <v>#N/A</v>
      </c>
      <c r="AB747" s="46" t="e">
        <f>VLOOKUP('別紙様式2-3（個表） '!$G747,【参考】数式用!$P$4:$W$54,8, FALSE)</f>
        <v>#N/A</v>
      </c>
      <c r="AC747" s="46" t="e">
        <f>VLOOKUP('別紙様式2-3（個表） '!$G747,【参考】数式用!$P$4:$AD$54,15, FALSE)</f>
        <v>#N/A</v>
      </c>
      <c r="AD747" s="46" t="str">
        <f t="shared" si="74"/>
        <v/>
      </c>
      <c r="AE747" s="46" t="str">
        <f t="shared" si="75"/>
        <v/>
      </c>
      <c r="AF747" s="46" t="str">
        <f t="shared" si="76"/>
        <v/>
      </c>
      <c r="AG747" s="46" t="str">
        <f>IF(G747="", "", VLOOKUP(G747,【参考】数式用!$A$4:$M$54,13,FALSE))</f>
        <v/>
      </c>
      <c r="AH747" s="46" t="str">
        <f t="shared" si="77"/>
        <v>―</v>
      </c>
    </row>
    <row r="748" spans="1:34" ht="45" customHeight="1">
      <c r="A748" s="113">
        <f t="shared" si="78"/>
        <v>734</v>
      </c>
      <c r="B748" s="114" t="str">
        <f>IF(基本情報入力シート!B783="","",基本情報入力シート!B783)</f>
        <v/>
      </c>
      <c r="C748" s="115" t="str">
        <f>IF(基本情報入力シート!L783="","",基本情報入力シート!L783)</f>
        <v/>
      </c>
      <c r="D748" s="115" t="str">
        <f>IF(基本情報入力シート!Q783="","",基本情報入力シート!Q783)</f>
        <v/>
      </c>
      <c r="E748" s="115" t="str">
        <f>IF(基本情報入力シート!V783="","",基本情報入力シート!V783)</f>
        <v/>
      </c>
      <c r="F748" s="115" t="str">
        <f>IF(基本情報入力シート!W783="","",基本情報入力シート!W783)</f>
        <v/>
      </c>
      <c r="G748" s="115" t="str">
        <f>IF(基本情報入力シート!Z783="","",基本情報入力シート!Z783)</f>
        <v/>
      </c>
      <c r="H748" s="211" t="str">
        <f>IF(基本情報入力シート!AD783="","",基本情報入力シート!AD783)</f>
        <v/>
      </c>
      <c r="I748" s="330" t="str">
        <f>IF(基本情報入力シート!AE783="","",基本情報入力シート!AE783)</f>
        <v/>
      </c>
      <c r="J748" s="427"/>
      <c r="K748" s="426"/>
      <c r="L748" s="426"/>
      <c r="M748" s="331" t="str">
        <f>IF(G748="", "", VLOOKUP(AF748,【参考】数式用!$AZ$3:$BA$6, 2, FALSE))</f>
        <v/>
      </c>
      <c r="N748" s="332" t="str">
        <f>IF(G748="","",VLOOKUP(G748,【参考】数式用!$A$4:$L$54,MATCH('別紙様式2-3（個表） '!M748,【参考】数式用!$J$3:$L$3,0)+9,FALSE))</f>
        <v/>
      </c>
      <c r="O748" s="430" t="s">
        <v>197</v>
      </c>
      <c r="P748" s="333" t="str">
        <f t="shared" si="79"/>
        <v>未入力あり</v>
      </c>
      <c r="Q748" s="253" t="str">
        <f>IFERROR(IF(P748="未入力あり","",ROUNDDOWN(ROUNDDOWN($H748*$I748,0)*VLOOKUP($G748,【参考】数式用!$A$4:$E$54,3, FALSE),0)),"")</f>
        <v/>
      </c>
      <c r="R748" s="253" t="str">
        <f>IF(AD748="×", 0,IF(P748="未入力あり","",ROUNDDOWN(ROUNDDOWN($H748*$I748,0)*VLOOKUP($G748,【参考】数式用!$A$4:$E$54,4,FALSE),0)))</f>
        <v/>
      </c>
      <c r="S748" s="334" t="str">
        <f>IF(AE748="×", 0,IF(P748="未入力あり","",ROUNDDOWN(ROUNDDOWN($H748*$I748,0)*VLOOKUP($G748,【参考】数式用!$A$4:$E$54,5, FALSE),0)))</f>
        <v/>
      </c>
      <c r="Z748" s="336" t="e">
        <f>IF(#REF!="○", F748, "")</f>
        <v>#REF!</v>
      </c>
      <c r="AA748" s="46" t="e">
        <f>VLOOKUP('別紙様式2-3（個表） '!$G748,【参考】数式用!$P$4:$Q$54,2, FALSE)</f>
        <v>#N/A</v>
      </c>
      <c r="AB748" s="46" t="e">
        <f>VLOOKUP('別紙様式2-3（個表） '!$G748,【参考】数式用!$P$4:$W$54,8, FALSE)</f>
        <v>#N/A</v>
      </c>
      <c r="AC748" s="46" t="e">
        <f>VLOOKUP('別紙様式2-3（個表） '!$G748,【参考】数式用!$P$4:$AD$54,15, FALSE)</f>
        <v>#N/A</v>
      </c>
      <c r="AD748" s="46" t="str">
        <f t="shared" si="74"/>
        <v/>
      </c>
      <c r="AE748" s="46" t="str">
        <f t="shared" si="75"/>
        <v/>
      </c>
      <c r="AF748" s="46" t="str">
        <f t="shared" si="76"/>
        <v/>
      </c>
      <c r="AG748" s="46" t="str">
        <f>IF(G748="", "", VLOOKUP(G748,【参考】数式用!$A$4:$M$54,13,FALSE))</f>
        <v/>
      </c>
      <c r="AH748" s="46" t="str">
        <f t="shared" si="77"/>
        <v>―</v>
      </c>
    </row>
    <row r="749" spans="1:34" ht="45" customHeight="1">
      <c r="A749" s="113">
        <f t="shared" si="78"/>
        <v>735</v>
      </c>
      <c r="B749" s="114" t="str">
        <f>IF(基本情報入力シート!B784="","",基本情報入力シート!B784)</f>
        <v/>
      </c>
      <c r="C749" s="115" t="str">
        <f>IF(基本情報入力シート!L784="","",基本情報入力シート!L784)</f>
        <v/>
      </c>
      <c r="D749" s="115" t="str">
        <f>IF(基本情報入力シート!Q784="","",基本情報入力シート!Q784)</f>
        <v/>
      </c>
      <c r="E749" s="115" t="str">
        <f>IF(基本情報入力シート!V784="","",基本情報入力シート!V784)</f>
        <v/>
      </c>
      <c r="F749" s="115" t="str">
        <f>IF(基本情報入力シート!W784="","",基本情報入力シート!W784)</f>
        <v/>
      </c>
      <c r="G749" s="115" t="str">
        <f>IF(基本情報入力シート!Z784="","",基本情報入力シート!Z784)</f>
        <v/>
      </c>
      <c r="H749" s="211" t="str">
        <f>IF(基本情報入力シート!AD784="","",基本情報入力シート!AD784)</f>
        <v/>
      </c>
      <c r="I749" s="330" t="str">
        <f>IF(基本情報入力シート!AE784="","",基本情報入力シート!AE784)</f>
        <v/>
      </c>
      <c r="J749" s="427"/>
      <c r="K749" s="428"/>
      <c r="L749" s="426"/>
      <c r="M749" s="331" t="str">
        <f>IF(G749="", "", VLOOKUP(AF749,【参考】数式用!$AZ$3:$BA$6, 2, FALSE))</f>
        <v/>
      </c>
      <c r="N749" s="332" t="str">
        <f>IF(G749="","",VLOOKUP(G749,【参考】数式用!$A$4:$L$54,MATCH('別紙様式2-3（個表） '!M749,【参考】数式用!$J$3:$L$3,0)+9,FALSE))</f>
        <v/>
      </c>
      <c r="O749" s="430" t="s">
        <v>197</v>
      </c>
      <c r="P749" s="333" t="str">
        <f t="shared" si="79"/>
        <v>未入力あり</v>
      </c>
      <c r="Q749" s="253" t="str">
        <f>IFERROR(IF(P749="未入力あり","",ROUNDDOWN(ROUNDDOWN($H749*$I749,0)*VLOOKUP($G749,【参考】数式用!$A$4:$E$54,3, FALSE),0)),"")</f>
        <v/>
      </c>
      <c r="R749" s="253" t="str">
        <f>IF(AD749="×", 0,IF(P749="未入力あり","",ROUNDDOWN(ROUNDDOWN($H749*$I749,0)*VLOOKUP($G749,【参考】数式用!$A$4:$E$54,4,FALSE),0)))</f>
        <v/>
      </c>
      <c r="S749" s="334" t="str">
        <f>IF(AE749="×", 0,IF(P749="未入力あり","",ROUNDDOWN(ROUNDDOWN($H749*$I749,0)*VLOOKUP($G749,【参考】数式用!$A$4:$E$54,5, FALSE),0)))</f>
        <v/>
      </c>
      <c r="Z749" s="336" t="e">
        <f>IF(#REF!="○", F749, "")</f>
        <v>#REF!</v>
      </c>
      <c r="AA749" s="46" t="e">
        <f>VLOOKUP('別紙様式2-3（個表） '!$G749,【参考】数式用!$P$4:$Q$54,2, FALSE)</f>
        <v>#N/A</v>
      </c>
      <c r="AB749" s="46" t="e">
        <f>VLOOKUP('別紙様式2-3（個表） '!$G749,【参考】数式用!$P$4:$W$54,8, FALSE)</f>
        <v>#N/A</v>
      </c>
      <c r="AC749" s="46" t="e">
        <f>VLOOKUP('別紙様式2-3（個表） '!$G749,【参考】数式用!$P$4:$AD$54,15, FALSE)</f>
        <v>#N/A</v>
      </c>
      <c r="AD749" s="46" t="str">
        <f t="shared" si="74"/>
        <v/>
      </c>
      <c r="AE749" s="46" t="str">
        <f t="shared" si="75"/>
        <v/>
      </c>
      <c r="AF749" s="46" t="str">
        <f t="shared" si="76"/>
        <v/>
      </c>
      <c r="AG749" s="46" t="str">
        <f>IF(G749="", "", VLOOKUP(G749,【参考】数式用!$A$4:$M$54,13,FALSE))</f>
        <v/>
      </c>
      <c r="AH749" s="46" t="str">
        <f t="shared" si="77"/>
        <v>―</v>
      </c>
    </row>
    <row r="750" spans="1:34" ht="45" customHeight="1">
      <c r="A750" s="113">
        <f t="shared" si="78"/>
        <v>736</v>
      </c>
      <c r="B750" s="114" t="str">
        <f>IF(基本情報入力シート!B785="","",基本情報入力シート!B785)</f>
        <v/>
      </c>
      <c r="C750" s="115" t="str">
        <f>IF(基本情報入力シート!L785="","",基本情報入力シート!L785)</f>
        <v/>
      </c>
      <c r="D750" s="115" t="str">
        <f>IF(基本情報入力シート!Q785="","",基本情報入力シート!Q785)</f>
        <v/>
      </c>
      <c r="E750" s="115" t="str">
        <f>IF(基本情報入力シート!V785="","",基本情報入力シート!V785)</f>
        <v/>
      </c>
      <c r="F750" s="115" t="str">
        <f>IF(基本情報入力シート!W785="","",基本情報入力シート!W785)</f>
        <v/>
      </c>
      <c r="G750" s="115" t="str">
        <f>IF(基本情報入力シート!Z785="","",基本情報入力シート!Z785)</f>
        <v/>
      </c>
      <c r="H750" s="211" t="str">
        <f>IF(基本情報入力シート!AD785="","",基本情報入力シート!AD785)</f>
        <v/>
      </c>
      <c r="I750" s="330" t="str">
        <f>IF(基本情報入力シート!AE785="","",基本情報入力シート!AE785)</f>
        <v/>
      </c>
      <c r="J750" s="427"/>
      <c r="K750" s="428"/>
      <c r="L750" s="426"/>
      <c r="M750" s="331" t="str">
        <f>IF(G750="", "", VLOOKUP(AF750,【参考】数式用!$AZ$3:$BA$6, 2, FALSE))</f>
        <v/>
      </c>
      <c r="N750" s="332" t="str">
        <f>IF(G750="","",VLOOKUP(G750,【参考】数式用!$A$4:$L$54,MATCH('別紙様式2-3（個表） '!M750,【参考】数式用!$J$3:$L$3,0)+9,FALSE))</f>
        <v/>
      </c>
      <c r="O750" s="429" t="s">
        <v>197</v>
      </c>
      <c r="P750" s="333" t="str">
        <f t="shared" si="79"/>
        <v>未入力あり</v>
      </c>
      <c r="Q750" s="253" t="str">
        <f>IFERROR(IF(P750="未入力あり","",ROUNDDOWN(ROUNDDOWN($H750*$I750,0)*VLOOKUP($G750,【参考】数式用!$A$4:$E$54,3, FALSE),0)),"")</f>
        <v/>
      </c>
      <c r="R750" s="253" t="str">
        <f>IF(AD750="×", 0,IF(P750="未入力あり","",ROUNDDOWN(ROUNDDOWN($H750*$I750,0)*VLOOKUP($G750,【参考】数式用!$A$4:$E$54,4,FALSE),0)))</f>
        <v/>
      </c>
      <c r="S750" s="334" t="str">
        <f>IF(AE750="×", 0,IF(P750="未入力あり","",ROUNDDOWN(ROUNDDOWN($H750*$I750,0)*VLOOKUP($G750,【参考】数式用!$A$4:$E$54,5, FALSE),0)))</f>
        <v/>
      </c>
      <c r="Z750" s="336" t="e">
        <f>IF(#REF!="○", F750, "")</f>
        <v>#REF!</v>
      </c>
      <c r="AA750" s="46" t="e">
        <f>VLOOKUP('別紙様式2-3（個表） '!$G750,【参考】数式用!$P$4:$Q$54,2, FALSE)</f>
        <v>#N/A</v>
      </c>
      <c r="AB750" s="46" t="e">
        <f>VLOOKUP('別紙様式2-3（個表） '!$G750,【参考】数式用!$P$4:$W$54,8, FALSE)</f>
        <v>#N/A</v>
      </c>
      <c r="AC750" s="46" t="e">
        <f>VLOOKUP('別紙様式2-3（個表） '!$G750,【参考】数式用!$P$4:$AD$54,15, FALSE)</f>
        <v>#N/A</v>
      </c>
      <c r="AD750" s="46" t="str">
        <f t="shared" si="74"/>
        <v/>
      </c>
      <c r="AE750" s="46" t="str">
        <f t="shared" si="75"/>
        <v/>
      </c>
      <c r="AF750" s="46" t="str">
        <f t="shared" si="76"/>
        <v/>
      </c>
      <c r="AG750" s="46" t="str">
        <f>IF(G750="", "", VLOOKUP(G750,【参考】数式用!$A$4:$M$54,13,FALSE))</f>
        <v/>
      </c>
      <c r="AH750" s="46" t="str">
        <f t="shared" si="77"/>
        <v>―</v>
      </c>
    </row>
    <row r="751" spans="1:34" ht="45" customHeight="1">
      <c r="A751" s="113">
        <f t="shared" si="78"/>
        <v>737</v>
      </c>
      <c r="B751" s="114" t="str">
        <f>IF(基本情報入力シート!B786="","",基本情報入力シート!B786)</f>
        <v/>
      </c>
      <c r="C751" s="115" t="str">
        <f>IF(基本情報入力シート!L786="","",基本情報入力シート!L786)</f>
        <v/>
      </c>
      <c r="D751" s="115" t="str">
        <f>IF(基本情報入力シート!Q786="","",基本情報入力シート!Q786)</f>
        <v/>
      </c>
      <c r="E751" s="115" t="str">
        <f>IF(基本情報入力シート!V786="","",基本情報入力シート!V786)</f>
        <v/>
      </c>
      <c r="F751" s="115" t="str">
        <f>IF(基本情報入力シート!W786="","",基本情報入力シート!W786)</f>
        <v/>
      </c>
      <c r="G751" s="115" t="str">
        <f>IF(基本情報入力シート!Z786="","",基本情報入力シート!Z786)</f>
        <v/>
      </c>
      <c r="H751" s="211" t="str">
        <f>IF(基本情報入力シート!AD786="","",基本情報入力シート!AD786)</f>
        <v/>
      </c>
      <c r="I751" s="330" t="str">
        <f>IF(基本情報入力シート!AE786="","",基本情報入力シート!AE786)</f>
        <v/>
      </c>
      <c r="J751" s="427"/>
      <c r="K751" s="428"/>
      <c r="L751" s="426"/>
      <c r="M751" s="331" t="str">
        <f>IF(G751="", "", VLOOKUP(AF751,【参考】数式用!$AZ$3:$BA$6, 2, FALSE))</f>
        <v/>
      </c>
      <c r="N751" s="332" t="str">
        <f>IF(G751="","",VLOOKUP(G751,【参考】数式用!$A$4:$L$54,MATCH('別紙様式2-3（個表） '!M751,【参考】数式用!$J$3:$L$3,0)+9,FALSE))</f>
        <v/>
      </c>
      <c r="O751" s="430" t="s">
        <v>197</v>
      </c>
      <c r="P751" s="333" t="str">
        <f t="shared" si="79"/>
        <v>未入力あり</v>
      </c>
      <c r="Q751" s="253" t="str">
        <f>IFERROR(IF(P751="未入力あり","",ROUNDDOWN(ROUNDDOWN($H751*$I751,0)*VLOOKUP($G751,【参考】数式用!$A$4:$E$54,3, FALSE),0)),"")</f>
        <v/>
      </c>
      <c r="R751" s="253" t="str">
        <f>IF(AD751="×", 0,IF(P751="未入力あり","",ROUNDDOWN(ROUNDDOWN($H751*$I751,0)*VLOOKUP($G751,【参考】数式用!$A$4:$E$54,4,FALSE),0)))</f>
        <v/>
      </c>
      <c r="S751" s="334" t="str">
        <f>IF(AE751="×", 0,IF(P751="未入力あり","",ROUNDDOWN(ROUNDDOWN($H751*$I751,0)*VLOOKUP($G751,【参考】数式用!$A$4:$E$54,5, FALSE),0)))</f>
        <v/>
      </c>
      <c r="Z751" s="336" t="e">
        <f>IF(#REF!="○", F751, "")</f>
        <v>#REF!</v>
      </c>
      <c r="AA751" s="46" t="e">
        <f>VLOOKUP('別紙様式2-3（個表） '!$G751,【参考】数式用!$P$4:$Q$54,2, FALSE)</f>
        <v>#N/A</v>
      </c>
      <c r="AB751" s="46" t="e">
        <f>VLOOKUP('別紙様式2-3（個表） '!$G751,【参考】数式用!$P$4:$W$54,8, FALSE)</f>
        <v>#N/A</v>
      </c>
      <c r="AC751" s="46" t="e">
        <f>VLOOKUP('別紙様式2-3（個表） '!$G751,【参考】数式用!$P$4:$AD$54,15, FALSE)</f>
        <v>#N/A</v>
      </c>
      <c r="AD751" s="46" t="str">
        <f t="shared" si="74"/>
        <v/>
      </c>
      <c r="AE751" s="46" t="str">
        <f t="shared" si="75"/>
        <v/>
      </c>
      <c r="AF751" s="46" t="str">
        <f t="shared" si="76"/>
        <v/>
      </c>
      <c r="AG751" s="46" t="str">
        <f>IF(G751="", "", VLOOKUP(G751,【参考】数式用!$A$4:$M$54,13,FALSE))</f>
        <v/>
      </c>
      <c r="AH751" s="46" t="str">
        <f t="shared" si="77"/>
        <v>―</v>
      </c>
    </row>
    <row r="752" spans="1:34" ht="45" customHeight="1">
      <c r="A752" s="113">
        <f t="shared" si="78"/>
        <v>738</v>
      </c>
      <c r="B752" s="114" t="str">
        <f>IF(基本情報入力シート!B787="","",基本情報入力シート!B787)</f>
        <v/>
      </c>
      <c r="C752" s="115" t="str">
        <f>IF(基本情報入力シート!L787="","",基本情報入力シート!L787)</f>
        <v/>
      </c>
      <c r="D752" s="115" t="str">
        <f>IF(基本情報入力シート!Q787="","",基本情報入力シート!Q787)</f>
        <v/>
      </c>
      <c r="E752" s="115" t="str">
        <f>IF(基本情報入力シート!V787="","",基本情報入力シート!V787)</f>
        <v/>
      </c>
      <c r="F752" s="115" t="str">
        <f>IF(基本情報入力シート!W787="","",基本情報入力シート!W787)</f>
        <v/>
      </c>
      <c r="G752" s="115" t="str">
        <f>IF(基本情報入力シート!Z787="","",基本情報入力シート!Z787)</f>
        <v/>
      </c>
      <c r="H752" s="211" t="str">
        <f>IF(基本情報入力シート!AD787="","",基本情報入力シート!AD787)</f>
        <v/>
      </c>
      <c r="I752" s="330" t="str">
        <f>IF(基本情報入力シート!AE787="","",基本情報入力シート!AE787)</f>
        <v/>
      </c>
      <c r="J752" s="427"/>
      <c r="K752" s="428"/>
      <c r="L752" s="428"/>
      <c r="M752" s="331" t="str">
        <f>IF(G752="", "", VLOOKUP(AF752,【参考】数式用!$AZ$3:$BA$6, 2, FALSE))</f>
        <v/>
      </c>
      <c r="N752" s="332" t="str">
        <f>IF(G752="","",VLOOKUP(G752,【参考】数式用!$A$4:$L$54,MATCH('別紙様式2-3（個表） '!M752,【参考】数式用!$J$3:$L$3,0)+9,FALSE))</f>
        <v/>
      </c>
      <c r="O752" s="430" t="s">
        <v>197</v>
      </c>
      <c r="P752" s="333" t="str">
        <f t="shared" si="79"/>
        <v>未入力あり</v>
      </c>
      <c r="Q752" s="253" t="str">
        <f>IFERROR(IF(P752="未入力あり","",ROUNDDOWN(ROUNDDOWN($H752*$I752,0)*VLOOKUP($G752,【参考】数式用!$A$4:$E$54,3, FALSE),0)),"")</f>
        <v/>
      </c>
      <c r="R752" s="253" t="str">
        <f>IF(AD752="×", 0,IF(P752="未入力あり","",ROUNDDOWN(ROUNDDOWN($H752*$I752,0)*VLOOKUP($G752,【参考】数式用!$A$4:$E$54,4,FALSE),0)))</f>
        <v/>
      </c>
      <c r="S752" s="334" t="str">
        <f>IF(AE752="×", 0,IF(P752="未入力あり","",ROUNDDOWN(ROUNDDOWN($H752*$I752,0)*VLOOKUP($G752,【参考】数式用!$A$4:$E$54,5, FALSE),0)))</f>
        <v/>
      </c>
      <c r="Z752" s="336" t="e">
        <f>IF(#REF!="○", F752, "")</f>
        <v>#REF!</v>
      </c>
      <c r="AA752" s="46" t="e">
        <f>VLOOKUP('別紙様式2-3（個表） '!$G752,【参考】数式用!$P$4:$Q$54,2, FALSE)</f>
        <v>#N/A</v>
      </c>
      <c r="AB752" s="46" t="e">
        <f>VLOOKUP('別紙様式2-3（個表） '!$G752,【参考】数式用!$P$4:$W$54,8, FALSE)</f>
        <v>#N/A</v>
      </c>
      <c r="AC752" s="46" t="e">
        <f>VLOOKUP('別紙様式2-3（個表） '!$G752,【参考】数式用!$P$4:$AD$54,15, FALSE)</f>
        <v>#N/A</v>
      </c>
      <c r="AD752" s="46" t="str">
        <f t="shared" si="74"/>
        <v/>
      </c>
      <c r="AE752" s="46" t="str">
        <f t="shared" si="75"/>
        <v/>
      </c>
      <c r="AF752" s="46" t="str">
        <f t="shared" si="76"/>
        <v/>
      </c>
      <c r="AG752" s="46" t="str">
        <f>IF(G752="", "", VLOOKUP(G752,【参考】数式用!$A$4:$M$54,13,FALSE))</f>
        <v/>
      </c>
      <c r="AH752" s="46" t="str">
        <f t="shared" si="77"/>
        <v>―</v>
      </c>
    </row>
    <row r="753" spans="1:34" ht="45" customHeight="1">
      <c r="A753" s="113">
        <f t="shared" si="78"/>
        <v>739</v>
      </c>
      <c r="B753" s="114" t="str">
        <f>IF(基本情報入力シート!B788="","",基本情報入力シート!B788)</f>
        <v/>
      </c>
      <c r="C753" s="115" t="str">
        <f>IF(基本情報入力シート!L788="","",基本情報入力シート!L788)</f>
        <v/>
      </c>
      <c r="D753" s="115" t="str">
        <f>IF(基本情報入力シート!Q788="","",基本情報入力シート!Q788)</f>
        <v/>
      </c>
      <c r="E753" s="115" t="str">
        <f>IF(基本情報入力シート!V788="","",基本情報入力シート!V788)</f>
        <v/>
      </c>
      <c r="F753" s="115" t="str">
        <f>IF(基本情報入力シート!W788="","",基本情報入力シート!W788)</f>
        <v/>
      </c>
      <c r="G753" s="115" t="str">
        <f>IF(基本情報入力シート!Z788="","",基本情報入力シート!Z788)</f>
        <v/>
      </c>
      <c r="H753" s="211" t="str">
        <f>IF(基本情報入力シート!AD788="","",基本情報入力シート!AD788)</f>
        <v/>
      </c>
      <c r="I753" s="330" t="str">
        <f>IF(基本情報入力シート!AE788="","",基本情報入力シート!AE788)</f>
        <v/>
      </c>
      <c r="J753" s="427"/>
      <c r="K753" s="428"/>
      <c r="L753" s="428"/>
      <c r="M753" s="331" t="str">
        <f>IF(G753="", "", VLOOKUP(AF753,【参考】数式用!$AZ$3:$BA$6, 2, FALSE))</f>
        <v/>
      </c>
      <c r="N753" s="332" t="str">
        <f>IF(G753="","",VLOOKUP(G753,【参考】数式用!$A$4:$L$54,MATCH('別紙様式2-3（個表） '!M753,【参考】数式用!$J$3:$L$3,0)+9,FALSE))</f>
        <v/>
      </c>
      <c r="O753" s="429" t="s">
        <v>197</v>
      </c>
      <c r="P753" s="333" t="str">
        <f t="shared" si="79"/>
        <v>未入力あり</v>
      </c>
      <c r="Q753" s="253" t="str">
        <f>IFERROR(IF(P753="未入力あり","",ROUNDDOWN(ROUNDDOWN($H753*$I753,0)*VLOOKUP($G753,【参考】数式用!$A$4:$E$54,3, FALSE),0)),"")</f>
        <v/>
      </c>
      <c r="R753" s="253" t="str">
        <f>IF(AD753="×", 0,IF(P753="未入力あり","",ROUNDDOWN(ROUNDDOWN($H753*$I753,0)*VLOOKUP($G753,【参考】数式用!$A$4:$E$54,4,FALSE),0)))</f>
        <v/>
      </c>
      <c r="S753" s="334" t="str">
        <f>IF(AE753="×", 0,IF(P753="未入力あり","",ROUNDDOWN(ROUNDDOWN($H753*$I753,0)*VLOOKUP($G753,【参考】数式用!$A$4:$E$54,5, FALSE),0)))</f>
        <v/>
      </c>
      <c r="Z753" s="336" t="e">
        <f>IF(#REF!="○", F753, "")</f>
        <v>#REF!</v>
      </c>
      <c r="AA753" s="46" t="e">
        <f>VLOOKUP('別紙様式2-3（個表） '!$G753,【参考】数式用!$P$4:$Q$54,2, FALSE)</f>
        <v>#N/A</v>
      </c>
      <c r="AB753" s="46" t="e">
        <f>VLOOKUP('別紙様式2-3（個表） '!$G753,【参考】数式用!$P$4:$W$54,8, FALSE)</f>
        <v>#N/A</v>
      </c>
      <c r="AC753" s="46" t="e">
        <f>VLOOKUP('別紙様式2-3（個表） '!$G753,【参考】数式用!$P$4:$AD$54,15, FALSE)</f>
        <v>#N/A</v>
      </c>
      <c r="AD753" s="46" t="str">
        <f t="shared" si="74"/>
        <v/>
      </c>
      <c r="AE753" s="46" t="str">
        <f t="shared" si="75"/>
        <v/>
      </c>
      <c r="AF753" s="46" t="str">
        <f t="shared" si="76"/>
        <v/>
      </c>
      <c r="AG753" s="46" t="str">
        <f>IF(G753="", "", VLOOKUP(G753,【参考】数式用!$A$4:$M$54,13,FALSE))</f>
        <v/>
      </c>
      <c r="AH753" s="46" t="str">
        <f t="shared" si="77"/>
        <v>―</v>
      </c>
    </row>
    <row r="754" spans="1:34" ht="45" customHeight="1">
      <c r="A754" s="113">
        <f t="shared" si="78"/>
        <v>740</v>
      </c>
      <c r="B754" s="114" t="str">
        <f>IF(基本情報入力シート!B789="","",基本情報入力シート!B789)</f>
        <v/>
      </c>
      <c r="C754" s="115" t="str">
        <f>IF(基本情報入力シート!L789="","",基本情報入力シート!L789)</f>
        <v/>
      </c>
      <c r="D754" s="115" t="str">
        <f>IF(基本情報入力シート!Q789="","",基本情報入力シート!Q789)</f>
        <v/>
      </c>
      <c r="E754" s="115" t="str">
        <f>IF(基本情報入力シート!V789="","",基本情報入力シート!V789)</f>
        <v/>
      </c>
      <c r="F754" s="115" t="str">
        <f>IF(基本情報入力シート!W789="","",基本情報入力シート!W789)</f>
        <v/>
      </c>
      <c r="G754" s="115" t="str">
        <f>IF(基本情報入力シート!Z789="","",基本情報入力シート!Z789)</f>
        <v/>
      </c>
      <c r="H754" s="211" t="str">
        <f>IF(基本情報入力シート!AD789="","",基本情報入力シート!AD789)</f>
        <v/>
      </c>
      <c r="I754" s="330" t="str">
        <f>IF(基本情報入力シート!AE789="","",基本情報入力シート!AE789)</f>
        <v/>
      </c>
      <c r="J754" s="427"/>
      <c r="K754" s="428"/>
      <c r="L754" s="428"/>
      <c r="M754" s="331" t="str">
        <f>IF(G754="", "", VLOOKUP(AF754,【参考】数式用!$AZ$3:$BA$6, 2, FALSE))</f>
        <v/>
      </c>
      <c r="N754" s="332" t="str">
        <f>IF(G754="","",VLOOKUP(G754,【参考】数式用!$A$4:$L$54,MATCH('別紙様式2-3（個表） '!M754,【参考】数式用!$J$3:$L$3,0)+9,FALSE))</f>
        <v/>
      </c>
      <c r="O754" s="430" t="s">
        <v>197</v>
      </c>
      <c r="P754" s="333" t="str">
        <f t="shared" si="79"/>
        <v>未入力あり</v>
      </c>
      <c r="Q754" s="253" t="str">
        <f>IFERROR(IF(P754="未入力あり","",ROUNDDOWN(ROUNDDOWN($H754*$I754,0)*VLOOKUP($G754,【参考】数式用!$A$4:$E$54,3, FALSE),0)),"")</f>
        <v/>
      </c>
      <c r="R754" s="253" t="str">
        <f>IF(AD754="×", 0,IF(P754="未入力あり","",ROUNDDOWN(ROUNDDOWN($H754*$I754,0)*VLOOKUP($G754,【参考】数式用!$A$4:$E$54,4,FALSE),0)))</f>
        <v/>
      </c>
      <c r="S754" s="334" t="str">
        <f>IF(AE754="×", 0,IF(P754="未入力あり","",ROUNDDOWN(ROUNDDOWN($H754*$I754,0)*VLOOKUP($G754,【参考】数式用!$A$4:$E$54,5, FALSE),0)))</f>
        <v/>
      </c>
      <c r="Z754" s="336" t="e">
        <f>IF(#REF!="○", F754, "")</f>
        <v>#REF!</v>
      </c>
      <c r="AA754" s="46" t="e">
        <f>VLOOKUP('別紙様式2-3（個表） '!$G754,【参考】数式用!$P$4:$Q$54,2, FALSE)</f>
        <v>#N/A</v>
      </c>
      <c r="AB754" s="46" t="e">
        <f>VLOOKUP('別紙様式2-3（個表） '!$G754,【参考】数式用!$P$4:$W$54,8, FALSE)</f>
        <v>#N/A</v>
      </c>
      <c r="AC754" s="46" t="e">
        <f>VLOOKUP('別紙様式2-3（個表） '!$G754,【参考】数式用!$P$4:$AD$54,15, FALSE)</f>
        <v>#N/A</v>
      </c>
      <c r="AD754" s="46" t="str">
        <f t="shared" si="74"/>
        <v/>
      </c>
      <c r="AE754" s="46" t="str">
        <f t="shared" si="75"/>
        <v/>
      </c>
      <c r="AF754" s="46" t="str">
        <f t="shared" si="76"/>
        <v/>
      </c>
      <c r="AG754" s="46" t="str">
        <f>IF(G754="", "", VLOOKUP(G754,【参考】数式用!$A$4:$M$54,13,FALSE))</f>
        <v/>
      </c>
      <c r="AH754" s="46" t="str">
        <f t="shared" si="77"/>
        <v>―</v>
      </c>
    </row>
    <row r="755" spans="1:34" ht="45" customHeight="1">
      <c r="A755" s="113">
        <f t="shared" si="78"/>
        <v>741</v>
      </c>
      <c r="B755" s="114" t="str">
        <f>IF(基本情報入力シート!B790="","",基本情報入力シート!B790)</f>
        <v/>
      </c>
      <c r="C755" s="115" t="str">
        <f>IF(基本情報入力シート!L790="","",基本情報入力シート!L790)</f>
        <v/>
      </c>
      <c r="D755" s="115" t="str">
        <f>IF(基本情報入力シート!Q790="","",基本情報入力シート!Q790)</f>
        <v/>
      </c>
      <c r="E755" s="115" t="str">
        <f>IF(基本情報入力シート!V790="","",基本情報入力シート!V790)</f>
        <v/>
      </c>
      <c r="F755" s="115" t="str">
        <f>IF(基本情報入力シート!W790="","",基本情報入力シート!W790)</f>
        <v/>
      </c>
      <c r="G755" s="115" t="str">
        <f>IF(基本情報入力シート!Z790="","",基本情報入力シート!Z790)</f>
        <v/>
      </c>
      <c r="H755" s="211" t="str">
        <f>IF(基本情報入力シート!AD790="","",基本情報入力シート!AD790)</f>
        <v/>
      </c>
      <c r="I755" s="330" t="str">
        <f>IF(基本情報入力シート!AE790="","",基本情報入力シート!AE790)</f>
        <v/>
      </c>
      <c r="J755" s="427"/>
      <c r="K755" s="428"/>
      <c r="L755" s="428"/>
      <c r="M755" s="331" t="str">
        <f>IF(G755="", "", VLOOKUP(AF755,【参考】数式用!$AZ$3:$BA$6, 2, FALSE))</f>
        <v/>
      </c>
      <c r="N755" s="332" t="str">
        <f>IF(G755="","",VLOOKUP(G755,【参考】数式用!$A$4:$L$54,MATCH('別紙様式2-3（個表） '!M755,【参考】数式用!$J$3:$L$3,0)+9,FALSE))</f>
        <v/>
      </c>
      <c r="O755" s="430" t="s">
        <v>197</v>
      </c>
      <c r="P755" s="333" t="str">
        <f t="shared" si="79"/>
        <v>未入力あり</v>
      </c>
      <c r="Q755" s="253" t="str">
        <f>IFERROR(IF(P755="未入力あり","",ROUNDDOWN(ROUNDDOWN($H755*$I755,0)*VLOOKUP($G755,【参考】数式用!$A$4:$E$54,3, FALSE),0)),"")</f>
        <v/>
      </c>
      <c r="R755" s="253" t="str">
        <f>IF(AD755="×", 0,IF(P755="未入力あり","",ROUNDDOWN(ROUNDDOWN($H755*$I755,0)*VLOOKUP($G755,【参考】数式用!$A$4:$E$54,4,FALSE),0)))</f>
        <v/>
      </c>
      <c r="S755" s="334" t="str">
        <f>IF(AE755="×", 0,IF(P755="未入力あり","",ROUNDDOWN(ROUNDDOWN($H755*$I755,0)*VLOOKUP($G755,【参考】数式用!$A$4:$E$54,5, FALSE),0)))</f>
        <v/>
      </c>
      <c r="Z755" s="336" t="e">
        <f>IF(#REF!="○", F755, "")</f>
        <v>#REF!</v>
      </c>
      <c r="AA755" s="46" t="e">
        <f>VLOOKUP('別紙様式2-3（個表） '!$G755,【参考】数式用!$P$4:$Q$54,2, FALSE)</f>
        <v>#N/A</v>
      </c>
      <c r="AB755" s="46" t="e">
        <f>VLOOKUP('別紙様式2-3（個表） '!$G755,【参考】数式用!$P$4:$W$54,8, FALSE)</f>
        <v>#N/A</v>
      </c>
      <c r="AC755" s="46" t="e">
        <f>VLOOKUP('別紙様式2-3（個表） '!$G755,【参考】数式用!$P$4:$AD$54,15, FALSE)</f>
        <v>#N/A</v>
      </c>
      <c r="AD755" s="46" t="str">
        <f t="shared" ref="AD755:AD818" si="80">IF(K755="", "", IF(OR(K755="要件を満たさない",K755="―"), "×","○"))</f>
        <v/>
      </c>
      <c r="AE755" s="46" t="str">
        <f t="shared" ref="AE755:AE818" si="81">IF(L755="", "", IF(OR(L755="要件を満たさない",L755="―"), "×","○"))</f>
        <v/>
      </c>
      <c r="AF755" s="46" t="str">
        <f t="shared" ref="AF755:AF818" si="82">IF(G755="","", "○"&amp;AD755&amp;AE755)</f>
        <v/>
      </c>
      <c r="AG755" s="46" t="str">
        <f>IF(G755="", "", VLOOKUP(G755,【参考】数式用!$A$4:$M$54,13,FALSE))</f>
        <v/>
      </c>
      <c r="AH755" s="46" t="str">
        <f t="shared" ref="AH755:AH818" si="83">IF(AND(AD755="×",L755="②の要件を満たしている"),"×","―")</f>
        <v>―</v>
      </c>
    </row>
    <row r="756" spans="1:34" ht="45" customHeight="1">
      <c r="A756" s="113">
        <f t="shared" si="78"/>
        <v>742</v>
      </c>
      <c r="B756" s="114" t="str">
        <f>IF(基本情報入力シート!B791="","",基本情報入力シート!B791)</f>
        <v/>
      </c>
      <c r="C756" s="115" t="str">
        <f>IF(基本情報入力シート!L791="","",基本情報入力シート!L791)</f>
        <v/>
      </c>
      <c r="D756" s="115" t="str">
        <f>IF(基本情報入力シート!Q791="","",基本情報入力シート!Q791)</f>
        <v/>
      </c>
      <c r="E756" s="115" t="str">
        <f>IF(基本情報入力シート!V791="","",基本情報入力シート!V791)</f>
        <v/>
      </c>
      <c r="F756" s="115" t="str">
        <f>IF(基本情報入力シート!W791="","",基本情報入力シート!W791)</f>
        <v/>
      </c>
      <c r="G756" s="115" t="str">
        <f>IF(基本情報入力シート!Z791="","",基本情報入力シート!Z791)</f>
        <v/>
      </c>
      <c r="H756" s="211" t="str">
        <f>IF(基本情報入力シート!AD791="","",基本情報入力シート!AD791)</f>
        <v/>
      </c>
      <c r="I756" s="330" t="str">
        <f>IF(基本情報入力シート!AE791="","",基本情報入力シート!AE791)</f>
        <v/>
      </c>
      <c r="J756" s="427"/>
      <c r="K756" s="428"/>
      <c r="L756" s="428"/>
      <c r="M756" s="331" t="str">
        <f>IF(G756="", "", VLOOKUP(AF756,【参考】数式用!$AZ$3:$BA$6, 2, FALSE))</f>
        <v/>
      </c>
      <c r="N756" s="332" t="str">
        <f>IF(G756="","",VLOOKUP(G756,【参考】数式用!$A$4:$L$54,MATCH('別紙様式2-3（個表） '!M756,【参考】数式用!$J$3:$L$3,0)+9,FALSE))</f>
        <v/>
      </c>
      <c r="O756" s="429" t="s">
        <v>197</v>
      </c>
      <c r="P756" s="333" t="str">
        <f t="shared" si="79"/>
        <v>未入力あり</v>
      </c>
      <c r="Q756" s="253" t="str">
        <f>IFERROR(IF(P756="未入力あり","",ROUNDDOWN(ROUNDDOWN($H756*$I756,0)*VLOOKUP($G756,【参考】数式用!$A$4:$E$54,3, FALSE),0)),"")</f>
        <v/>
      </c>
      <c r="R756" s="253" t="str">
        <f>IF(AD756="×", 0,IF(P756="未入力あり","",ROUNDDOWN(ROUNDDOWN($H756*$I756,0)*VLOOKUP($G756,【参考】数式用!$A$4:$E$54,4,FALSE),0)))</f>
        <v/>
      </c>
      <c r="S756" s="334" t="str">
        <f>IF(AE756="×", 0,IF(P756="未入力あり","",ROUNDDOWN(ROUNDDOWN($H756*$I756,0)*VLOOKUP($G756,【参考】数式用!$A$4:$E$54,5, FALSE),0)))</f>
        <v/>
      </c>
      <c r="Z756" s="336" t="e">
        <f>IF(#REF!="○", F756, "")</f>
        <v>#REF!</v>
      </c>
      <c r="AA756" s="46" t="e">
        <f>VLOOKUP('別紙様式2-3（個表） '!$G756,【参考】数式用!$P$4:$Q$54,2, FALSE)</f>
        <v>#N/A</v>
      </c>
      <c r="AB756" s="46" t="e">
        <f>VLOOKUP('別紙様式2-3（個表） '!$G756,【参考】数式用!$P$4:$W$54,8, FALSE)</f>
        <v>#N/A</v>
      </c>
      <c r="AC756" s="46" t="e">
        <f>VLOOKUP('別紙様式2-3（個表） '!$G756,【参考】数式用!$P$4:$AD$54,15, FALSE)</f>
        <v>#N/A</v>
      </c>
      <c r="AD756" s="46" t="str">
        <f t="shared" si="80"/>
        <v/>
      </c>
      <c r="AE756" s="46" t="str">
        <f t="shared" si="81"/>
        <v/>
      </c>
      <c r="AF756" s="46" t="str">
        <f t="shared" si="82"/>
        <v/>
      </c>
      <c r="AG756" s="46" t="str">
        <f>IF(G756="", "", VLOOKUP(G756,【参考】数式用!$A$4:$M$54,13,FALSE))</f>
        <v/>
      </c>
      <c r="AH756" s="46" t="str">
        <f t="shared" si="83"/>
        <v>―</v>
      </c>
    </row>
    <row r="757" spans="1:34" ht="45" customHeight="1">
      <c r="A757" s="113">
        <f t="shared" si="78"/>
        <v>743</v>
      </c>
      <c r="B757" s="114" t="str">
        <f>IF(基本情報入力シート!B792="","",基本情報入力シート!B792)</f>
        <v/>
      </c>
      <c r="C757" s="115" t="str">
        <f>IF(基本情報入力シート!L792="","",基本情報入力シート!L792)</f>
        <v/>
      </c>
      <c r="D757" s="115" t="str">
        <f>IF(基本情報入力シート!Q792="","",基本情報入力シート!Q792)</f>
        <v/>
      </c>
      <c r="E757" s="115" t="str">
        <f>IF(基本情報入力シート!V792="","",基本情報入力シート!V792)</f>
        <v/>
      </c>
      <c r="F757" s="115" t="str">
        <f>IF(基本情報入力シート!W792="","",基本情報入力シート!W792)</f>
        <v/>
      </c>
      <c r="G757" s="115" t="str">
        <f>IF(基本情報入力シート!Z792="","",基本情報入力シート!Z792)</f>
        <v/>
      </c>
      <c r="H757" s="211" t="str">
        <f>IF(基本情報入力シート!AD792="","",基本情報入力シート!AD792)</f>
        <v/>
      </c>
      <c r="I757" s="330" t="str">
        <f>IF(基本情報入力シート!AE792="","",基本情報入力シート!AE792)</f>
        <v/>
      </c>
      <c r="J757" s="427"/>
      <c r="K757" s="428"/>
      <c r="L757" s="428"/>
      <c r="M757" s="331" t="str">
        <f>IF(G757="", "", VLOOKUP(AF757,【参考】数式用!$AZ$3:$BA$6, 2, FALSE))</f>
        <v/>
      </c>
      <c r="N757" s="332" t="str">
        <f>IF(G757="","",VLOOKUP(G757,【参考】数式用!$A$4:$L$54,MATCH('別紙様式2-3（個表） '!M757,【参考】数式用!$J$3:$L$3,0)+9,FALSE))</f>
        <v/>
      </c>
      <c r="O757" s="430" t="s">
        <v>197</v>
      </c>
      <c r="P757" s="333" t="str">
        <f t="shared" si="79"/>
        <v>未入力あり</v>
      </c>
      <c r="Q757" s="253" t="str">
        <f>IFERROR(IF(P757="未入力あり","",ROUNDDOWN(ROUNDDOWN($H757*$I757,0)*VLOOKUP($G757,【参考】数式用!$A$4:$E$54,3, FALSE),0)),"")</f>
        <v/>
      </c>
      <c r="R757" s="253" t="str">
        <f>IF(AD757="×", 0,IF(P757="未入力あり","",ROUNDDOWN(ROUNDDOWN($H757*$I757,0)*VLOOKUP($G757,【参考】数式用!$A$4:$E$54,4,FALSE),0)))</f>
        <v/>
      </c>
      <c r="S757" s="334" t="str">
        <f>IF(AE757="×", 0,IF(P757="未入力あり","",ROUNDDOWN(ROUNDDOWN($H757*$I757,0)*VLOOKUP($G757,【参考】数式用!$A$4:$E$54,5, FALSE),0)))</f>
        <v/>
      </c>
      <c r="Z757" s="336" t="e">
        <f>IF(#REF!="○", F757, "")</f>
        <v>#REF!</v>
      </c>
      <c r="AA757" s="46" t="e">
        <f>VLOOKUP('別紙様式2-3（個表） '!$G757,【参考】数式用!$P$4:$Q$54,2, FALSE)</f>
        <v>#N/A</v>
      </c>
      <c r="AB757" s="46" t="e">
        <f>VLOOKUP('別紙様式2-3（個表） '!$G757,【参考】数式用!$P$4:$W$54,8, FALSE)</f>
        <v>#N/A</v>
      </c>
      <c r="AC757" s="46" t="e">
        <f>VLOOKUP('別紙様式2-3（個表） '!$G757,【参考】数式用!$P$4:$AD$54,15, FALSE)</f>
        <v>#N/A</v>
      </c>
      <c r="AD757" s="46" t="str">
        <f t="shared" si="80"/>
        <v/>
      </c>
      <c r="AE757" s="46" t="str">
        <f t="shared" si="81"/>
        <v/>
      </c>
      <c r="AF757" s="46" t="str">
        <f t="shared" si="82"/>
        <v/>
      </c>
      <c r="AG757" s="46" t="str">
        <f>IF(G757="", "", VLOOKUP(G757,【参考】数式用!$A$4:$M$54,13,FALSE))</f>
        <v/>
      </c>
      <c r="AH757" s="46" t="str">
        <f t="shared" si="83"/>
        <v>―</v>
      </c>
    </row>
    <row r="758" spans="1:34" ht="45" customHeight="1">
      <c r="A758" s="113">
        <f t="shared" si="78"/>
        <v>744</v>
      </c>
      <c r="B758" s="114" t="str">
        <f>IF(基本情報入力シート!B793="","",基本情報入力シート!B793)</f>
        <v/>
      </c>
      <c r="C758" s="115" t="str">
        <f>IF(基本情報入力シート!L793="","",基本情報入力シート!L793)</f>
        <v/>
      </c>
      <c r="D758" s="115" t="str">
        <f>IF(基本情報入力シート!Q793="","",基本情報入力シート!Q793)</f>
        <v/>
      </c>
      <c r="E758" s="115" t="str">
        <f>IF(基本情報入力シート!V793="","",基本情報入力シート!V793)</f>
        <v/>
      </c>
      <c r="F758" s="115" t="str">
        <f>IF(基本情報入力シート!W793="","",基本情報入力シート!W793)</f>
        <v/>
      </c>
      <c r="G758" s="115" t="str">
        <f>IF(基本情報入力シート!Z793="","",基本情報入力シート!Z793)</f>
        <v/>
      </c>
      <c r="H758" s="211" t="str">
        <f>IF(基本情報入力シート!AD793="","",基本情報入力シート!AD793)</f>
        <v/>
      </c>
      <c r="I758" s="330" t="str">
        <f>IF(基本情報入力シート!AE793="","",基本情報入力シート!AE793)</f>
        <v/>
      </c>
      <c r="J758" s="427"/>
      <c r="K758" s="428"/>
      <c r="L758" s="428"/>
      <c r="M758" s="331" t="str">
        <f>IF(G758="", "", VLOOKUP(AF758,【参考】数式用!$AZ$3:$BA$6, 2, FALSE))</f>
        <v/>
      </c>
      <c r="N758" s="332" t="str">
        <f>IF(G758="","",VLOOKUP(G758,【参考】数式用!$A$4:$L$54,MATCH('別紙様式2-3（個表） '!M758,【参考】数式用!$J$3:$L$3,0)+9,FALSE))</f>
        <v/>
      </c>
      <c r="O758" s="430" t="s">
        <v>197</v>
      </c>
      <c r="P758" s="333" t="str">
        <f t="shared" si="79"/>
        <v>未入力あり</v>
      </c>
      <c r="Q758" s="253" t="str">
        <f>IFERROR(IF(P758="未入力あり","",ROUNDDOWN(ROUNDDOWN($H758*$I758,0)*VLOOKUP($G758,【参考】数式用!$A$4:$E$54,3, FALSE),0)),"")</f>
        <v/>
      </c>
      <c r="R758" s="253" t="str">
        <f>IF(AD758="×", 0,IF(P758="未入力あり","",ROUNDDOWN(ROUNDDOWN($H758*$I758,0)*VLOOKUP($G758,【参考】数式用!$A$4:$E$54,4,FALSE),0)))</f>
        <v/>
      </c>
      <c r="S758" s="334" t="str">
        <f>IF(AE758="×", 0,IF(P758="未入力あり","",ROUNDDOWN(ROUNDDOWN($H758*$I758,0)*VLOOKUP($G758,【参考】数式用!$A$4:$E$54,5, FALSE),0)))</f>
        <v/>
      </c>
      <c r="Z758" s="336" t="e">
        <f>IF(#REF!="○", F758, "")</f>
        <v>#REF!</v>
      </c>
      <c r="AA758" s="46" t="e">
        <f>VLOOKUP('別紙様式2-3（個表） '!$G758,【参考】数式用!$P$4:$Q$54,2, FALSE)</f>
        <v>#N/A</v>
      </c>
      <c r="AB758" s="46" t="e">
        <f>VLOOKUP('別紙様式2-3（個表） '!$G758,【参考】数式用!$P$4:$W$54,8, FALSE)</f>
        <v>#N/A</v>
      </c>
      <c r="AC758" s="46" t="e">
        <f>VLOOKUP('別紙様式2-3（個表） '!$G758,【参考】数式用!$P$4:$AD$54,15, FALSE)</f>
        <v>#N/A</v>
      </c>
      <c r="AD758" s="46" t="str">
        <f t="shared" si="80"/>
        <v/>
      </c>
      <c r="AE758" s="46" t="str">
        <f t="shared" si="81"/>
        <v/>
      </c>
      <c r="AF758" s="46" t="str">
        <f t="shared" si="82"/>
        <v/>
      </c>
      <c r="AG758" s="46" t="str">
        <f>IF(G758="", "", VLOOKUP(G758,【参考】数式用!$A$4:$M$54,13,FALSE))</f>
        <v/>
      </c>
      <c r="AH758" s="46" t="str">
        <f t="shared" si="83"/>
        <v>―</v>
      </c>
    </row>
    <row r="759" spans="1:34" ht="45" customHeight="1">
      <c r="A759" s="113">
        <f t="shared" si="78"/>
        <v>745</v>
      </c>
      <c r="B759" s="114" t="str">
        <f>IF(基本情報入力シート!B794="","",基本情報入力シート!B794)</f>
        <v/>
      </c>
      <c r="C759" s="115" t="str">
        <f>IF(基本情報入力シート!L794="","",基本情報入力シート!L794)</f>
        <v/>
      </c>
      <c r="D759" s="115" t="str">
        <f>IF(基本情報入力シート!Q794="","",基本情報入力シート!Q794)</f>
        <v/>
      </c>
      <c r="E759" s="115" t="str">
        <f>IF(基本情報入力シート!V794="","",基本情報入力シート!V794)</f>
        <v/>
      </c>
      <c r="F759" s="115" t="str">
        <f>IF(基本情報入力シート!W794="","",基本情報入力シート!W794)</f>
        <v/>
      </c>
      <c r="G759" s="115" t="str">
        <f>IF(基本情報入力シート!Z794="","",基本情報入力シート!Z794)</f>
        <v/>
      </c>
      <c r="H759" s="211" t="str">
        <f>IF(基本情報入力シート!AD794="","",基本情報入力シート!AD794)</f>
        <v/>
      </c>
      <c r="I759" s="330" t="str">
        <f>IF(基本情報入力シート!AE794="","",基本情報入力シート!AE794)</f>
        <v/>
      </c>
      <c r="J759" s="427"/>
      <c r="K759" s="428"/>
      <c r="L759" s="426"/>
      <c r="M759" s="331" t="str">
        <f>IF(G759="", "", VLOOKUP(AF759,【参考】数式用!$AZ$3:$BA$6, 2, FALSE))</f>
        <v/>
      </c>
      <c r="N759" s="332" t="str">
        <f>IF(G759="","",VLOOKUP(G759,【参考】数式用!$A$4:$L$54,MATCH('別紙様式2-3（個表） '!M759,【参考】数式用!$J$3:$L$3,0)+9,FALSE))</f>
        <v/>
      </c>
      <c r="O759" s="429" t="s">
        <v>197</v>
      </c>
      <c r="P759" s="333" t="str">
        <f t="shared" si="79"/>
        <v>未入力あり</v>
      </c>
      <c r="Q759" s="253" t="str">
        <f>IFERROR(IF(P759="未入力あり","",ROUNDDOWN(ROUNDDOWN($H759*$I759,0)*VLOOKUP($G759,【参考】数式用!$A$4:$E$54,3, FALSE),0)),"")</f>
        <v/>
      </c>
      <c r="R759" s="253" t="str">
        <f>IF(AD759="×", 0,IF(P759="未入力あり","",ROUNDDOWN(ROUNDDOWN($H759*$I759,0)*VLOOKUP($G759,【参考】数式用!$A$4:$E$54,4,FALSE),0)))</f>
        <v/>
      </c>
      <c r="S759" s="334" t="str">
        <f>IF(AE759="×", 0,IF(P759="未入力あり","",ROUNDDOWN(ROUNDDOWN($H759*$I759,0)*VLOOKUP($G759,【参考】数式用!$A$4:$E$54,5, FALSE),0)))</f>
        <v/>
      </c>
      <c r="Z759" s="336" t="e">
        <f>IF(#REF!="○", F759, "")</f>
        <v>#REF!</v>
      </c>
      <c r="AA759" s="46" t="e">
        <f>VLOOKUP('別紙様式2-3（個表） '!$G759,【参考】数式用!$P$4:$Q$54,2, FALSE)</f>
        <v>#N/A</v>
      </c>
      <c r="AB759" s="46" t="e">
        <f>VLOOKUP('別紙様式2-3（個表） '!$G759,【参考】数式用!$P$4:$W$54,8, FALSE)</f>
        <v>#N/A</v>
      </c>
      <c r="AC759" s="46" t="e">
        <f>VLOOKUP('別紙様式2-3（個表） '!$G759,【参考】数式用!$P$4:$AD$54,15, FALSE)</f>
        <v>#N/A</v>
      </c>
      <c r="AD759" s="46" t="str">
        <f t="shared" si="80"/>
        <v/>
      </c>
      <c r="AE759" s="46" t="str">
        <f t="shared" si="81"/>
        <v/>
      </c>
      <c r="AF759" s="46" t="str">
        <f t="shared" si="82"/>
        <v/>
      </c>
      <c r="AG759" s="46" t="str">
        <f>IF(G759="", "", VLOOKUP(G759,【参考】数式用!$A$4:$M$54,13,FALSE))</f>
        <v/>
      </c>
      <c r="AH759" s="46" t="str">
        <f t="shared" si="83"/>
        <v>―</v>
      </c>
    </row>
    <row r="760" spans="1:34" ht="45" customHeight="1">
      <c r="A760" s="113">
        <f t="shared" si="78"/>
        <v>746</v>
      </c>
      <c r="B760" s="114" t="str">
        <f>IF(基本情報入力シート!B795="","",基本情報入力シート!B795)</f>
        <v/>
      </c>
      <c r="C760" s="115" t="str">
        <f>IF(基本情報入力シート!L795="","",基本情報入力シート!L795)</f>
        <v/>
      </c>
      <c r="D760" s="115" t="str">
        <f>IF(基本情報入力シート!Q795="","",基本情報入力シート!Q795)</f>
        <v/>
      </c>
      <c r="E760" s="115" t="str">
        <f>IF(基本情報入力シート!V795="","",基本情報入力シート!V795)</f>
        <v/>
      </c>
      <c r="F760" s="115" t="str">
        <f>IF(基本情報入力シート!W795="","",基本情報入力シート!W795)</f>
        <v/>
      </c>
      <c r="G760" s="115" t="str">
        <f>IF(基本情報入力シート!Z795="","",基本情報入力シート!Z795)</f>
        <v/>
      </c>
      <c r="H760" s="211" t="str">
        <f>IF(基本情報入力シート!AD795="","",基本情報入力シート!AD795)</f>
        <v/>
      </c>
      <c r="I760" s="330" t="str">
        <f>IF(基本情報入力シート!AE795="","",基本情報入力シート!AE795)</f>
        <v/>
      </c>
      <c r="J760" s="427"/>
      <c r="K760" s="428"/>
      <c r="L760" s="426"/>
      <c r="M760" s="331" t="str">
        <f>IF(G760="", "", VLOOKUP(AF760,【参考】数式用!$AZ$3:$BA$6, 2, FALSE))</f>
        <v/>
      </c>
      <c r="N760" s="332" t="str">
        <f>IF(G760="","",VLOOKUP(G760,【参考】数式用!$A$4:$L$54,MATCH('別紙様式2-3（個表） '!M760,【参考】数式用!$J$3:$L$3,0)+9,FALSE))</f>
        <v/>
      </c>
      <c r="O760" s="430" t="s">
        <v>197</v>
      </c>
      <c r="P760" s="333" t="str">
        <f t="shared" si="79"/>
        <v>未入力あり</v>
      </c>
      <c r="Q760" s="253" t="str">
        <f>IFERROR(IF(P760="未入力あり","",ROUNDDOWN(ROUNDDOWN($H760*$I760,0)*VLOOKUP($G760,【参考】数式用!$A$4:$E$54,3, FALSE),0)),"")</f>
        <v/>
      </c>
      <c r="R760" s="253" t="str">
        <f>IF(AD760="×", 0,IF(P760="未入力あり","",ROUNDDOWN(ROUNDDOWN($H760*$I760,0)*VLOOKUP($G760,【参考】数式用!$A$4:$E$54,4,FALSE),0)))</f>
        <v/>
      </c>
      <c r="S760" s="334" t="str">
        <f>IF(AE760="×", 0,IF(P760="未入力あり","",ROUNDDOWN(ROUNDDOWN($H760*$I760,0)*VLOOKUP($G760,【参考】数式用!$A$4:$E$54,5, FALSE),0)))</f>
        <v/>
      </c>
      <c r="Z760" s="336" t="e">
        <f>IF(#REF!="○", F760, "")</f>
        <v>#REF!</v>
      </c>
      <c r="AA760" s="46" t="e">
        <f>VLOOKUP('別紙様式2-3（個表） '!$G760,【参考】数式用!$P$4:$Q$54,2, FALSE)</f>
        <v>#N/A</v>
      </c>
      <c r="AB760" s="46" t="e">
        <f>VLOOKUP('別紙様式2-3（個表） '!$G760,【参考】数式用!$P$4:$W$54,8, FALSE)</f>
        <v>#N/A</v>
      </c>
      <c r="AC760" s="46" t="e">
        <f>VLOOKUP('別紙様式2-3（個表） '!$G760,【参考】数式用!$P$4:$AD$54,15, FALSE)</f>
        <v>#N/A</v>
      </c>
      <c r="AD760" s="46" t="str">
        <f t="shared" si="80"/>
        <v/>
      </c>
      <c r="AE760" s="46" t="str">
        <f t="shared" si="81"/>
        <v/>
      </c>
      <c r="AF760" s="46" t="str">
        <f t="shared" si="82"/>
        <v/>
      </c>
      <c r="AG760" s="46" t="str">
        <f>IF(G760="", "", VLOOKUP(G760,【参考】数式用!$A$4:$M$54,13,FALSE))</f>
        <v/>
      </c>
      <c r="AH760" s="46" t="str">
        <f t="shared" si="83"/>
        <v>―</v>
      </c>
    </row>
    <row r="761" spans="1:34" ht="45" customHeight="1">
      <c r="A761" s="113">
        <f t="shared" si="78"/>
        <v>747</v>
      </c>
      <c r="B761" s="114" t="str">
        <f>IF(基本情報入力シート!B796="","",基本情報入力シート!B796)</f>
        <v/>
      </c>
      <c r="C761" s="115" t="str">
        <f>IF(基本情報入力シート!L796="","",基本情報入力シート!L796)</f>
        <v/>
      </c>
      <c r="D761" s="115" t="str">
        <f>IF(基本情報入力シート!Q796="","",基本情報入力シート!Q796)</f>
        <v/>
      </c>
      <c r="E761" s="115" t="str">
        <f>IF(基本情報入力シート!V796="","",基本情報入力シート!V796)</f>
        <v/>
      </c>
      <c r="F761" s="115" t="str">
        <f>IF(基本情報入力シート!W796="","",基本情報入力シート!W796)</f>
        <v/>
      </c>
      <c r="G761" s="115" t="str">
        <f>IF(基本情報入力シート!Z796="","",基本情報入力シート!Z796)</f>
        <v/>
      </c>
      <c r="H761" s="211" t="str">
        <f>IF(基本情報入力シート!AD796="","",基本情報入力シート!AD796)</f>
        <v/>
      </c>
      <c r="I761" s="330" t="str">
        <f>IF(基本情報入力シート!AE796="","",基本情報入力シート!AE796)</f>
        <v/>
      </c>
      <c r="J761" s="427"/>
      <c r="K761" s="428"/>
      <c r="L761" s="426"/>
      <c r="M761" s="331" t="str">
        <f>IF(G761="", "", VLOOKUP(AF761,【参考】数式用!$AZ$3:$BA$6, 2, FALSE))</f>
        <v/>
      </c>
      <c r="N761" s="332" t="str">
        <f>IF(G761="","",VLOOKUP(G761,【参考】数式用!$A$4:$L$54,MATCH('別紙様式2-3（個表） '!M761,【参考】数式用!$J$3:$L$3,0)+9,FALSE))</f>
        <v/>
      </c>
      <c r="O761" s="429" t="s">
        <v>197</v>
      </c>
      <c r="P761" s="333" t="str">
        <f t="shared" si="79"/>
        <v>未入力あり</v>
      </c>
      <c r="Q761" s="253" t="str">
        <f>IFERROR(IF(P761="未入力あり","",ROUNDDOWN(ROUNDDOWN($H761*$I761,0)*VLOOKUP($G761,【参考】数式用!$A$4:$E$54,3, FALSE),0)),"")</f>
        <v/>
      </c>
      <c r="R761" s="253" t="str">
        <f>IF(AD761="×", 0,IF(P761="未入力あり","",ROUNDDOWN(ROUNDDOWN($H761*$I761,0)*VLOOKUP($G761,【参考】数式用!$A$4:$E$54,4,FALSE),0)))</f>
        <v/>
      </c>
      <c r="S761" s="334" t="str">
        <f>IF(AE761="×", 0,IF(P761="未入力あり","",ROUNDDOWN(ROUNDDOWN($H761*$I761,0)*VLOOKUP($G761,【参考】数式用!$A$4:$E$54,5, FALSE),0)))</f>
        <v/>
      </c>
      <c r="Z761" s="336" t="e">
        <f>IF(#REF!="○", F761, "")</f>
        <v>#REF!</v>
      </c>
      <c r="AA761" s="46" t="e">
        <f>VLOOKUP('別紙様式2-3（個表） '!$G761,【参考】数式用!$P$4:$Q$54,2, FALSE)</f>
        <v>#N/A</v>
      </c>
      <c r="AB761" s="46" t="e">
        <f>VLOOKUP('別紙様式2-3（個表） '!$G761,【参考】数式用!$P$4:$W$54,8, FALSE)</f>
        <v>#N/A</v>
      </c>
      <c r="AC761" s="46" t="e">
        <f>VLOOKUP('別紙様式2-3（個表） '!$G761,【参考】数式用!$P$4:$AD$54,15, FALSE)</f>
        <v>#N/A</v>
      </c>
      <c r="AD761" s="46" t="str">
        <f t="shared" si="80"/>
        <v/>
      </c>
      <c r="AE761" s="46" t="str">
        <f t="shared" si="81"/>
        <v/>
      </c>
      <c r="AF761" s="46" t="str">
        <f t="shared" si="82"/>
        <v/>
      </c>
      <c r="AG761" s="46" t="str">
        <f>IF(G761="", "", VLOOKUP(G761,【参考】数式用!$A$4:$M$54,13,FALSE))</f>
        <v/>
      </c>
      <c r="AH761" s="46" t="str">
        <f t="shared" si="83"/>
        <v>―</v>
      </c>
    </row>
    <row r="762" spans="1:34" ht="45" customHeight="1">
      <c r="A762" s="113">
        <f t="shared" si="78"/>
        <v>748</v>
      </c>
      <c r="B762" s="114" t="str">
        <f>IF(基本情報入力シート!B797="","",基本情報入力シート!B797)</f>
        <v/>
      </c>
      <c r="C762" s="115" t="str">
        <f>IF(基本情報入力シート!L797="","",基本情報入力シート!L797)</f>
        <v/>
      </c>
      <c r="D762" s="115" t="str">
        <f>IF(基本情報入力シート!Q797="","",基本情報入力シート!Q797)</f>
        <v/>
      </c>
      <c r="E762" s="115" t="str">
        <f>IF(基本情報入力シート!V797="","",基本情報入力シート!V797)</f>
        <v/>
      </c>
      <c r="F762" s="115" t="str">
        <f>IF(基本情報入力シート!W797="","",基本情報入力シート!W797)</f>
        <v/>
      </c>
      <c r="G762" s="115" t="str">
        <f>IF(基本情報入力シート!Z797="","",基本情報入力シート!Z797)</f>
        <v/>
      </c>
      <c r="H762" s="211" t="str">
        <f>IF(基本情報入力シート!AD797="","",基本情報入力シート!AD797)</f>
        <v/>
      </c>
      <c r="I762" s="330" t="str">
        <f>IF(基本情報入力シート!AE797="","",基本情報入力シート!AE797)</f>
        <v/>
      </c>
      <c r="J762" s="427"/>
      <c r="K762" s="428"/>
      <c r="L762" s="426"/>
      <c r="M762" s="331" t="str">
        <f>IF(G762="", "", VLOOKUP(AF762,【参考】数式用!$AZ$3:$BA$6, 2, FALSE))</f>
        <v/>
      </c>
      <c r="N762" s="332" t="str">
        <f>IF(G762="","",VLOOKUP(G762,【参考】数式用!$A$4:$L$54,MATCH('別紙様式2-3（個表） '!M762,【参考】数式用!$J$3:$L$3,0)+9,FALSE))</f>
        <v/>
      </c>
      <c r="O762" s="430" t="s">
        <v>197</v>
      </c>
      <c r="P762" s="333" t="str">
        <f t="shared" si="79"/>
        <v>未入力あり</v>
      </c>
      <c r="Q762" s="253" t="str">
        <f>IFERROR(IF(P762="未入力あり","",ROUNDDOWN(ROUNDDOWN($H762*$I762,0)*VLOOKUP($G762,【参考】数式用!$A$4:$E$54,3, FALSE),0)),"")</f>
        <v/>
      </c>
      <c r="R762" s="253" t="str">
        <f>IF(AD762="×", 0,IF(P762="未入力あり","",ROUNDDOWN(ROUNDDOWN($H762*$I762,0)*VLOOKUP($G762,【参考】数式用!$A$4:$E$54,4,FALSE),0)))</f>
        <v/>
      </c>
      <c r="S762" s="334" t="str">
        <f>IF(AE762="×", 0,IF(P762="未入力あり","",ROUNDDOWN(ROUNDDOWN($H762*$I762,0)*VLOOKUP($G762,【参考】数式用!$A$4:$E$54,5, FALSE),0)))</f>
        <v/>
      </c>
      <c r="Z762" s="336" t="e">
        <f>IF(#REF!="○", F762, "")</f>
        <v>#REF!</v>
      </c>
      <c r="AA762" s="46" t="e">
        <f>VLOOKUP('別紙様式2-3（個表） '!$G762,【参考】数式用!$P$4:$Q$54,2, FALSE)</f>
        <v>#N/A</v>
      </c>
      <c r="AB762" s="46" t="e">
        <f>VLOOKUP('別紙様式2-3（個表） '!$G762,【参考】数式用!$P$4:$W$54,8, FALSE)</f>
        <v>#N/A</v>
      </c>
      <c r="AC762" s="46" t="e">
        <f>VLOOKUP('別紙様式2-3（個表） '!$G762,【参考】数式用!$P$4:$AD$54,15, FALSE)</f>
        <v>#N/A</v>
      </c>
      <c r="AD762" s="46" t="str">
        <f t="shared" si="80"/>
        <v/>
      </c>
      <c r="AE762" s="46" t="str">
        <f t="shared" si="81"/>
        <v/>
      </c>
      <c r="AF762" s="46" t="str">
        <f t="shared" si="82"/>
        <v/>
      </c>
      <c r="AG762" s="46" t="str">
        <f>IF(G762="", "", VLOOKUP(G762,【参考】数式用!$A$4:$M$54,13,FALSE))</f>
        <v/>
      </c>
      <c r="AH762" s="46" t="str">
        <f t="shared" si="83"/>
        <v>―</v>
      </c>
    </row>
    <row r="763" spans="1:34" ht="45" customHeight="1">
      <c r="A763" s="113">
        <f t="shared" si="78"/>
        <v>749</v>
      </c>
      <c r="B763" s="114" t="str">
        <f>IF(基本情報入力シート!B798="","",基本情報入力シート!B798)</f>
        <v/>
      </c>
      <c r="C763" s="115" t="str">
        <f>IF(基本情報入力シート!L798="","",基本情報入力シート!L798)</f>
        <v/>
      </c>
      <c r="D763" s="115" t="str">
        <f>IF(基本情報入力シート!Q798="","",基本情報入力シート!Q798)</f>
        <v/>
      </c>
      <c r="E763" s="115" t="str">
        <f>IF(基本情報入力シート!V798="","",基本情報入力シート!V798)</f>
        <v/>
      </c>
      <c r="F763" s="115" t="str">
        <f>IF(基本情報入力シート!W798="","",基本情報入力シート!W798)</f>
        <v/>
      </c>
      <c r="G763" s="115" t="str">
        <f>IF(基本情報入力シート!Z798="","",基本情報入力シート!Z798)</f>
        <v/>
      </c>
      <c r="H763" s="211" t="str">
        <f>IF(基本情報入力シート!AD798="","",基本情報入力シート!AD798)</f>
        <v/>
      </c>
      <c r="I763" s="330" t="str">
        <f>IF(基本情報入力シート!AE798="","",基本情報入力シート!AE798)</f>
        <v/>
      </c>
      <c r="J763" s="427"/>
      <c r="K763" s="428"/>
      <c r="L763" s="426"/>
      <c r="M763" s="331" t="str">
        <f>IF(G763="", "", VLOOKUP(AF763,【参考】数式用!$AZ$3:$BA$6, 2, FALSE))</f>
        <v/>
      </c>
      <c r="N763" s="332" t="str">
        <f>IF(G763="","",VLOOKUP(G763,【参考】数式用!$A$4:$L$54,MATCH('別紙様式2-3（個表） '!M763,【参考】数式用!$J$3:$L$3,0)+9,FALSE))</f>
        <v/>
      </c>
      <c r="O763" s="430" t="s">
        <v>197</v>
      </c>
      <c r="P763" s="333" t="str">
        <f t="shared" si="79"/>
        <v>未入力あり</v>
      </c>
      <c r="Q763" s="253" t="str">
        <f>IFERROR(IF(P763="未入力あり","",ROUNDDOWN(ROUNDDOWN($H763*$I763,0)*VLOOKUP($G763,【参考】数式用!$A$4:$E$54,3, FALSE),0)),"")</f>
        <v/>
      </c>
      <c r="R763" s="253" t="str">
        <f>IF(AD763="×", 0,IF(P763="未入力あり","",ROUNDDOWN(ROUNDDOWN($H763*$I763,0)*VLOOKUP($G763,【参考】数式用!$A$4:$E$54,4,FALSE),0)))</f>
        <v/>
      </c>
      <c r="S763" s="334" t="str">
        <f>IF(AE763="×", 0,IF(P763="未入力あり","",ROUNDDOWN(ROUNDDOWN($H763*$I763,0)*VLOOKUP($G763,【参考】数式用!$A$4:$E$54,5, FALSE),0)))</f>
        <v/>
      </c>
      <c r="Z763" s="336" t="e">
        <f>IF(#REF!="○", F763, "")</f>
        <v>#REF!</v>
      </c>
      <c r="AA763" s="46" t="e">
        <f>VLOOKUP('別紙様式2-3（個表） '!$G763,【参考】数式用!$P$4:$Q$54,2, FALSE)</f>
        <v>#N/A</v>
      </c>
      <c r="AB763" s="46" t="e">
        <f>VLOOKUP('別紙様式2-3（個表） '!$G763,【参考】数式用!$P$4:$W$54,8, FALSE)</f>
        <v>#N/A</v>
      </c>
      <c r="AC763" s="46" t="e">
        <f>VLOOKUP('別紙様式2-3（個表） '!$G763,【参考】数式用!$P$4:$AD$54,15, FALSE)</f>
        <v>#N/A</v>
      </c>
      <c r="AD763" s="46" t="str">
        <f t="shared" si="80"/>
        <v/>
      </c>
      <c r="AE763" s="46" t="str">
        <f t="shared" si="81"/>
        <v/>
      </c>
      <c r="AF763" s="46" t="str">
        <f t="shared" si="82"/>
        <v/>
      </c>
      <c r="AG763" s="46" t="str">
        <f>IF(G763="", "", VLOOKUP(G763,【参考】数式用!$A$4:$M$54,13,FALSE))</f>
        <v/>
      </c>
      <c r="AH763" s="46" t="str">
        <f t="shared" si="83"/>
        <v>―</v>
      </c>
    </row>
    <row r="764" spans="1:34" ht="45" customHeight="1">
      <c r="A764" s="113">
        <f t="shared" si="78"/>
        <v>750</v>
      </c>
      <c r="B764" s="114" t="str">
        <f>IF(基本情報入力シート!B799="","",基本情報入力シート!B799)</f>
        <v/>
      </c>
      <c r="C764" s="115" t="str">
        <f>IF(基本情報入力シート!L799="","",基本情報入力シート!L799)</f>
        <v/>
      </c>
      <c r="D764" s="115" t="str">
        <f>IF(基本情報入力シート!Q799="","",基本情報入力シート!Q799)</f>
        <v/>
      </c>
      <c r="E764" s="115" t="str">
        <f>IF(基本情報入力シート!V799="","",基本情報入力シート!V799)</f>
        <v/>
      </c>
      <c r="F764" s="115" t="str">
        <f>IF(基本情報入力シート!W799="","",基本情報入力シート!W799)</f>
        <v/>
      </c>
      <c r="G764" s="115" t="str">
        <f>IF(基本情報入力シート!Z799="","",基本情報入力シート!Z799)</f>
        <v/>
      </c>
      <c r="H764" s="211" t="str">
        <f>IF(基本情報入力シート!AD799="","",基本情報入力シート!AD799)</f>
        <v/>
      </c>
      <c r="I764" s="330" t="str">
        <f>IF(基本情報入力シート!AE799="","",基本情報入力シート!AE799)</f>
        <v/>
      </c>
      <c r="J764" s="427"/>
      <c r="K764" s="428"/>
      <c r="L764" s="426"/>
      <c r="M764" s="331" t="str">
        <f>IF(G764="", "", VLOOKUP(AF764,【参考】数式用!$AZ$3:$BA$6, 2, FALSE))</f>
        <v/>
      </c>
      <c r="N764" s="332" t="str">
        <f>IF(G764="","",VLOOKUP(G764,【参考】数式用!$A$4:$L$54,MATCH('別紙様式2-3（個表） '!M764,【参考】数式用!$J$3:$L$3,0)+9,FALSE))</f>
        <v/>
      </c>
      <c r="O764" s="429" t="s">
        <v>197</v>
      </c>
      <c r="P764" s="333" t="str">
        <f t="shared" si="79"/>
        <v>未入力あり</v>
      </c>
      <c r="Q764" s="253" t="str">
        <f>IFERROR(IF(P764="未入力あり","",ROUNDDOWN(ROUNDDOWN($H764*$I764,0)*VLOOKUP($G764,【参考】数式用!$A$4:$E$54,3, FALSE),0)),"")</f>
        <v/>
      </c>
      <c r="R764" s="253" t="str">
        <f>IF(AD764="×", 0,IF(P764="未入力あり","",ROUNDDOWN(ROUNDDOWN($H764*$I764,0)*VLOOKUP($G764,【参考】数式用!$A$4:$E$54,4,FALSE),0)))</f>
        <v/>
      </c>
      <c r="S764" s="334" t="str">
        <f>IF(AE764="×", 0,IF(P764="未入力あり","",ROUNDDOWN(ROUNDDOWN($H764*$I764,0)*VLOOKUP($G764,【参考】数式用!$A$4:$E$54,5, FALSE),0)))</f>
        <v/>
      </c>
      <c r="Z764" s="336" t="e">
        <f>IF(#REF!="○", F764, "")</f>
        <v>#REF!</v>
      </c>
      <c r="AA764" s="46" t="e">
        <f>VLOOKUP('別紙様式2-3（個表） '!$G764,【参考】数式用!$P$4:$Q$54,2, FALSE)</f>
        <v>#N/A</v>
      </c>
      <c r="AB764" s="46" t="e">
        <f>VLOOKUP('別紙様式2-3（個表） '!$G764,【参考】数式用!$P$4:$W$54,8, FALSE)</f>
        <v>#N/A</v>
      </c>
      <c r="AC764" s="46" t="e">
        <f>VLOOKUP('別紙様式2-3（個表） '!$G764,【参考】数式用!$P$4:$AD$54,15, FALSE)</f>
        <v>#N/A</v>
      </c>
      <c r="AD764" s="46" t="str">
        <f t="shared" si="80"/>
        <v/>
      </c>
      <c r="AE764" s="46" t="str">
        <f t="shared" si="81"/>
        <v/>
      </c>
      <c r="AF764" s="46" t="str">
        <f t="shared" si="82"/>
        <v/>
      </c>
      <c r="AG764" s="46" t="str">
        <f>IF(G764="", "", VLOOKUP(G764,【参考】数式用!$A$4:$M$54,13,FALSE))</f>
        <v/>
      </c>
      <c r="AH764" s="46" t="str">
        <f t="shared" si="83"/>
        <v>―</v>
      </c>
    </row>
    <row r="765" spans="1:34" ht="45" customHeight="1">
      <c r="A765" s="113">
        <f t="shared" si="78"/>
        <v>751</v>
      </c>
      <c r="B765" s="114" t="str">
        <f>IF(基本情報入力シート!B800="","",基本情報入力シート!B800)</f>
        <v/>
      </c>
      <c r="C765" s="115" t="str">
        <f>IF(基本情報入力シート!L800="","",基本情報入力シート!L800)</f>
        <v/>
      </c>
      <c r="D765" s="115" t="str">
        <f>IF(基本情報入力シート!Q800="","",基本情報入力シート!Q800)</f>
        <v/>
      </c>
      <c r="E765" s="115" t="str">
        <f>IF(基本情報入力シート!V800="","",基本情報入力シート!V800)</f>
        <v/>
      </c>
      <c r="F765" s="115" t="str">
        <f>IF(基本情報入力シート!W800="","",基本情報入力シート!W800)</f>
        <v/>
      </c>
      <c r="G765" s="115" t="str">
        <f>IF(基本情報入力シート!Z800="","",基本情報入力シート!Z800)</f>
        <v/>
      </c>
      <c r="H765" s="211" t="str">
        <f>IF(基本情報入力シート!AD800="","",基本情報入力シート!AD800)</f>
        <v/>
      </c>
      <c r="I765" s="330" t="str">
        <f>IF(基本情報入力シート!AE800="","",基本情報入力シート!AE800)</f>
        <v/>
      </c>
      <c r="J765" s="427"/>
      <c r="K765" s="428"/>
      <c r="L765" s="426"/>
      <c r="M765" s="331" t="str">
        <f>IF(G765="", "", VLOOKUP(AF765,【参考】数式用!$AZ$3:$BA$6, 2, FALSE))</f>
        <v/>
      </c>
      <c r="N765" s="332" t="str">
        <f>IF(G765="","",VLOOKUP(G765,【参考】数式用!$A$4:$L$54,MATCH('別紙様式2-3（個表） '!M765,【参考】数式用!$J$3:$L$3,0)+9,FALSE))</f>
        <v/>
      </c>
      <c r="O765" s="430" t="s">
        <v>197</v>
      </c>
      <c r="P765" s="333" t="str">
        <f t="shared" si="79"/>
        <v>未入力あり</v>
      </c>
      <c r="Q765" s="253" t="str">
        <f>IFERROR(IF(P765="未入力あり","",ROUNDDOWN(ROUNDDOWN($H765*$I765,0)*VLOOKUP($G765,【参考】数式用!$A$4:$E$54,3, FALSE),0)),"")</f>
        <v/>
      </c>
      <c r="R765" s="253" t="str">
        <f>IF(AD765="×", 0,IF(P765="未入力あり","",ROUNDDOWN(ROUNDDOWN($H765*$I765,0)*VLOOKUP($G765,【参考】数式用!$A$4:$E$54,4,FALSE),0)))</f>
        <v/>
      </c>
      <c r="S765" s="334" t="str">
        <f>IF(AE765="×", 0,IF(P765="未入力あり","",ROUNDDOWN(ROUNDDOWN($H765*$I765,0)*VLOOKUP($G765,【参考】数式用!$A$4:$E$54,5, FALSE),0)))</f>
        <v/>
      </c>
      <c r="Z765" s="336" t="e">
        <f>IF(#REF!="○", F765, "")</f>
        <v>#REF!</v>
      </c>
      <c r="AA765" s="46" t="e">
        <f>VLOOKUP('別紙様式2-3（個表） '!$G765,【参考】数式用!$P$4:$Q$54,2, FALSE)</f>
        <v>#N/A</v>
      </c>
      <c r="AB765" s="46" t="e">
        <f>VLOOKUP('別紙様式2-3（個表） '!$G765,【参考】数式用!$P$4:$W$54,8, FALSE)</f>
        <v>#N/A</v>
      </c>
      <c r="AC765" s="46" t="e">
        <f>VLOOKUP('別紙様式2-3（個表） '!$G765,【参考】数式用!$P$4:$AD$54,15, FALSE)</f>
        <v>#N/A</v>
      </c>
      <c r="AD765" s="46" t="str">
        <f t="shared" si="80"/>
        <v/>
      </c>
      <c r="AE765" s="46" t="str">
        <f t="shared" si="81"/>
        <v/>
      </c>
      <c r="AF765" s="46" t="str">
        <f t="shared" si="82"/>
        <v/>
      </c>
      <c r="AG765" s="46" t="str">
        <f>IF(G765="", "", VLOOKUP(G765,【参考】数式用!$A$4:$M$54,13,FALSE))</f>
        <v/>
      </c>
      <c r="AH765" s="46" t="str">
        <f t="shared" si="83"/>
        <v>―</v>
      </c>
    </row>
    <row r="766" spans="1:34" ht="45" customHeight="1">
      <c r="A766" s="113">
        <f t="shared" si="78"/>
        <v>752</v>
      </c>
      <c r="B766" s="114" t="str">
        <f>IF(基本情報入力シート!B801="","",基本情報入力シート!B801)</f>
        <v/>
      </c>
      <c r="C766" s="115" t="str">
        <f>IF(基本情報入力シート!L801="","",基本情報入力シート!L801)</f>
        <v/>
      </c>
      <c r="D766" s="115" t="str">
        <f>IF(基本情報入力シート!Q801="","",基本情報入力シート!Q801)</f>
        <v/>
      </c>
      <c r="E766" s="115" t="str">
        <f>IF(基本情報入力シート!V801="","",基本情報入力シート!V801)</f>
        <v/>
      </c>
      <c r="F766" s="115" t="str">
        <f>IF(基本情報入力シート!W801="","",基本情報入力シート!W801)</f>
        <v/>
      </c>
      <c r="G766" s="115" t="str">
        <f>IF(基本情報入力シート!Z801="","",基本情報入力シート!Z801)</f>
        <v/>
      </c>
      <c r="H766" s="211" t="str">
        <f>IF(基本情報入力シート!AD801="","",基本情報入力シート!AD801)</f>
        <v/>
      </c>
      <c r="I766" s="330" t="str">
        <f>IF(基本情報入力シート!AE801="","",基本情報入力シート!AE801)</f>
        <v/>
      </c>
      <c r="J766" s="427"/>
      <c r="K766" s="428"/>
      <c r="L766" s="426"/>
      <c r="M766" s="331" t="str">
        <f>IF(G766="", "", VLOOKUP(AF766,【参考】数式用!$AZ$3:$BA$6, 2, FALSE))</f>
        <v/>
      </c>
      <c r="N766" s="332" t="str">
        <f>IF(G766="","",VLOOKUP(G766,【参考】数式用!$A$4:$L$54,MATCH('別紙様式2-3（個表） '!M766,【参考】数式用!$J$3:$L$3,0)+9,FALSE))</f>
        <v/>
      </c>
      <c r="O766" s="430" t="s">
        <v>197</v>
      </c>
      <c r="P766" s="333" t="str">
        <f t="shared" si="79"/>
        <v>未入力あり</v>
      </c>
      <c r="Q766" s="253" t="str">
        <f>IFERROR(IF(P766="未入力あり","",ROUNDDOWN(ROUNDDOWN($H766*$I766,0)*VLOOKUP($G766,【参考】数式用!$A$4:$E$54,3, FALSE),0)),"")</f>
        <v/>
      </c>
      <c r="R766" s="253" t="str">
        <f>IF(AD766="×", 0,IF(P766="未入力あり","",ROUNDDOWN(ROUNDDOWN($H766*$I766,0)*VLOOKUP($G766,【参考】数式用!$A$4:$E$54,4,FALSE),0)))</f>
        <v/>
      </c>
      <c r="S766" s="334" t="str">
        <f>IF(AE766="×", 0,IF(P766="未入力あり","",ROUNDDOWN(ROUNDDOWN($H766*$I766,0)*VLOOKUP($G766,【参考】数式用!$A$4:$E$54,5, FALSE),0)))</f>
        <v/>
      </c>
      <c r="Z766" s="336" t="e">
        <f>IF(#REF!="○", F766, "")</f>
        <v>#REF!</v>
      </c>
      <c r="AA766" s="46" t="e">
        <f>VLOOKUP('別紙様式2-3（個表） '!$G766,【参考】数式用!$P$4:$Q$54,2, FALSE)</f>
        <v>#N/A</v>
      </c>
      <c r="AB766" s="46" t="e">
        <f>VLOOKUP('別紙様式2-3（個表） '!$G766,【参考】数式用!$P$4:$W$54,8, FALSE)</f>
        <v>#N/A</v>
      </c>
      <c r="AC766" s="46" t="e">
        <f>VLOOKUP('別紙様式2-3（個表） '!$G766,【参考】数式用!$P$4:$AD$54,15, FALSE)</f>
        <v>#N/A</v>
      </c>
      <c r="AD766" s="46" t="str">
        <f t="shared" si="80"/>
        <v/>
      </c>
      <c r="AE766" s="46" t="str">
        <f t="shared" si="81"/>
        <v/>
      </c>
      <c r="AF766" s="46" t="str">
        <f t="shared" si="82"/>
        <v/>
      </c>
      <c r="AG766" s="46" t="str">
        <f>IF(G766="", "", VLOOKUP(G766,【参考】数式用!$A$4:$M$54,13,FALSE))</f>
        <v/>
      </c>
      <c r="AH766" s="46" t="str">
        <f t="shared" si="83"/>
        <v>―</v>
      </c>
    </row>
    <row r="767" spans="1:34" ht="45" customHeight="1">
      <c r="A767" s="113">
        <f t="shared" si="78"/>
        <v>753</v>
      </c>
      <c r="B767" s="114" t="str">
        <f>IF(基本情報入力シート!B802="","",基本情報入力シート!B802)</f>
        <v/>
      </c>
      <c r="C767" s="115" t="str">
        <f>IF(基本情報入力シート!L802="","",基本情報入力シート!L802)</f>
        <v/>
      </c>
      <c r="D767" s="115" t="str">
        <f>IF(基本情報入力シート!Q802="","",基本情報入力シート!Q802)</f>
        <v/>
      </c>
      <c r="E767" s="115" t="str">
        <f>IF(基本情報入力シート!V802="","",基本情報入力シート!V802)</f>
        <v/>
      </c>
      <c r="F767" s="115" t="str">
        <f>IF(基本情報入力シート!W802="","",基本情報入力シート!W802)</f>
        <v/>
      </c>
      <c r="G767" s="115" t="str">
        <f>IF(基本情報入力シート!Z802="","",基本情報入力シート!Z802)</f>
        <v/>
      </c>
      <c r="H767" s="211" t="str">
        <f>IF(基本情報入力シート!AD802="","",基本情報入力シート!AD802)</f>
        <v/>
      </c>
      <c r="I767" s="330" t="str">
        <f>IF(基本情報入力シート!AE802="","",基本情報入力シート!AE802)</f>
        <v/>
      </c>
      <c r="J767" s="427"/>
      <c r="K767" s="428"/>
      <c r="L767" s="426"/>
      <c r="M767" s="331" t="str">
        <f>IF(G767="", "", VLOOKUP(AF767,【参考】数式用!$AZ$3:$BA$6, 2, FALSE))</f>
        <v/>
      </c>
      <c r="N767" s="332" t="str">
        <f>IF(G767="","",VLOOKUP(G767,【参考】数式用!$A$4:$L$54,MATCH('別紙様式2-3（個表） '!M767,【参考】数式用!$J$3:$L$3,0)+9,FALSE))</f>
        <v/>
      </c>
      <c r="O767" s="429" t="s">
        <v>197</v>
      </c>
      <c r="P767" s="333" t="str">
        <f t="shared" si="79"/>
        <v>未入力あり</v>
      </c>
      <c r="Q767" s="253" t="str">
        <f>IFERROR(IF(P767="未入力あり","",ROUNDDOWN(ROUNDDOWN($H767*$I767,0)*VLOOKUP($G767,【参考】数式用!$A$4:$E$54,3, FALSE),0)),"")</f>
        <v/>
      </c>
      <c r="R767" s="253" t="str">
        <f>IF(AD767="×", 0,IF(P767="未入力あり","",ROUNDDOWN(ROUNDDOWN($H767*$I767,0)*VLOOKUP($G767,【参考】数式用!$A$4:$E$54,4,FALSE),0)))</f>
        <v/>
      </c>
      <c r="S767" s="334" t="str">
        <f>IF(AE767="×", 0,IF(P767="未入力あり","",ROUNDDOWN(ROUNDDOWN($H767*$I767,0)*VLOOKUP($G767,【参考】数式用!$A$4:$E$54,5, FALSE),0)))</f>
        <v/>
      </c>
      <c r="Z767" s="336" t="e">
        <f>IF(#REF!="○", F767, "")</f>
        <v>#REF!</v>
      </c>
      <c r="AA767" s="46" t="e">
        <f>VLOOKUP('別紙様式2-3（個表） '!$G767,【参考】数式用!$P$4:$Q$54,2, FALSE)</f>
        <v>#N/A</v>
      </c>
      <c r="AB767" s="46" t="e">
        <f>VLOOKUP('別紙様式2-3（個表） '!$G767,【参考】数式用!$P$4:$W$54,8, FALSE)</f>
        <v>#N/A</v>
      </c>
      <c r="AC767" s="46" t="e">
        <f>VLOOKUP('別紙様式2-3（個表） '!$G767,【参考】数式用!$P$4:$AD$54,15, FALSE)</f>
        <v>#N/A</v>
      </c>
      <c r="AD767" s="46" t="str">
        <f t="shared" si="80"/>
        <v/>
      </c>
      <c r="AE767" s="46" t="str">
        <f t="shared" si="81"/>
        <v/>
      </c>
      <c r="AF767" s="46" t="str">
        <f t="shared" si="82"/>
        <v/>
      </c>
      <c r="AG767" s="46" t="str">
        <f>IF(G767="", "", VLOOKUP(G767,【参考】数式用!$A$4:$M$54,13,FALSE))</f>
        <v/>
      </c>
      <c r="AH767" s="46" t="str">
        <f t="shared" si="83"/>
        <v>―</v>
      </c>
    </row>
    <row r="768" spans="1:34" ht="45" customHeight="1">
      <c r="A768" s="113">
        <f t="shared" si="78"/>
        <v>754</v>
      </c>
      <c r="B768" s="114" t="str">
        <f>IF(基本情報入力シート!B803="","",基本情報入力シート!B803)</f>
        <v/>
      </c>
      <c r="C768" s="115" t="str">
        <f>IF(基本情報入力シート!L803="","",基本情報入力シート!L803)</f>
        <v/>
      </c>
      <c r="D768" s="115" t="str">
        <f>IF(基本情報入力シート!Q803="","",基本情報入力シート!Q803)</f>
        <v/>
      </c>
      <c r="E768" s="115" t="str">
        <f>IF(基本情報入力シート!V803="","",基本情報入力シート!V803)</f>
        <v/>
      </c>
      <c r="F768" s="115" t="str">
        <f>IF(基本情報入力シート!W803="","",基本情報入力シート!W803)</f>
        <v/>
      </c>
      <c r="G768" s="115" t="str">
        <f>IF(基本情報入力シート!Z803="","",基本情報入力シート!Z803)</f>
        <v/>
      </c>
      <c r="H768" s="211" t="str">
        <f>IF(基本情報入力シート!AD803="","",基本情報入力シート!AD803)</f>
        <v/>
      </c>
      <c r="I768" s="330" t="str">
        <f>IF(基本情報入力シート!AE803="","",基本情報入力シート!AE803)</f>
        <v/>
      </c>
      <c r="J768" s="427"/>
      <c r="K768" s="428"/>
      <c r="L768" s="426"/>
      <c r="M768" s="331" t="str">
        <f>IF(G768="", "", VLOOKUP(AF768,【参考】数式用!$AZ$3:$BA$6, 2, FALSE))</f>
        <v/>
      </c>
      <c r="N768" s="332" t="str">
        <f>IF(G768="","",VLOOKUP(G768,【参考】数式用!$A$4:$L$54,MATCH('別紙様式2-3（個表） '!M768,【参考】数式用!$J$3:$L$3,0)+9,FALSE))</f>
        <v/>
      </c>
      <c r="O768" s="430" t="s">
        <v>197</v>
      </c>
      <c r="P768" s="333" t="str">
        <f t="shared" si="79"/>
        <v>未入力あり</v>
      </c>
      <c r="Q768" s="253" t="str">
        <f>IFERROR(IF(P768="未入力あり","",ROUNDDOWN(ROUNDDOWN($H768*$I768,0)*VLOOKUP($G768,【参考】数式用!$A$4:$E$54,3, FALSE),0)),"")</f>
        <v/>
      </c>
      <c r="R768" s="253" t="str">
        <f>IF(AD768="×", 0,IF(P768="未入力あり","",ROUNDDOWN(ROUNDDOWN($H768*$I768,0)*VLOOKUP($G768,【参考】数式用!$A$4:$E$54,4,FALSE),0)))</f>
        <v/>
      </c>
      <c r="S768" s="334" t="str">
        <f>IF(AE768="×", 0,IF(P768="未入力あり","",ROUNDDOWN(ROUNDDOWN($H768*$I768,0)*VLOOKUP($G768,【参考】数式用!$A$4:$E$54,5, FALSE),0)))</f>
        <v/>
      </c>
      <c r="Z768" s="336" t="e">
        <f>IF(#REF!="○", F768, "")</f>
        <v>#REF!</v>
      </c>
      <c r="AA768" s="46" t="e">
        <f>VLOOKUP('別紙様式2-3（個表） '!$G768,【参考】数式用!$P$4:$Q$54,2, FALSE)</f>
        <v>#N/A</v>
      </c>
      <c r="AB768" s="46" t="e">
        <f>VLOOKUP('別紙様式2-3（個表） '!$G768,【参考】数式用!$P$4:$W$54,8, FALSE)</f>
        <v>#N/A</v>
      </c>
      <c r="AC768" s="46" t="e">
        <f>VLOOKUP('別紙様式2-3（個表） '!$G768,【参考】数式用!$P$4:$AD$54,15, FALSE)</f>
        <v>#N/A</v>
      </c>
      <c r="AD768" s="46" t="str">
        <f t="shared" si="80"/>
        <v/>
      </c>
      <c r="AE768" s="46" t="str">
        <f t="shared" si="81"/>
        <v/>
      </c>
      <c r="AF768" s="46" t="str">
        <f t="shared" si="82"/>
        <v/>
      </c>
      <c r="AG768" s="46" t="str">
        <f>IF(G768="", "", VLOOKUP(G768,【参考】数式用!$A$4:$M$54,13,FALSE))</f>
        <v/>
      </c>
      <c r="AH768" s="46" t="str">
        <f t="shared" si="83"/>
        <v>―</v>
      </c>
    </row>
    <row r="769" spans="1:34" ht="45" customHeight="1">
      <c r="A769" s="113">
        <f t="shared" si="78"/>
        <v>755</v>
      </c>
      <c r="B769" s="114" t="str">
        <f>IF(基本情報入力シート!B804="","",基本情報入力シート!B804)</f>
        <v/>
      </c>
      <c r="C769" s="115" t="str">
        <f>IF(基本情報入力シート!L804="","",基本情報入力シート!L804)</f>
        <v/>
      </c>
      <c r="D769" s="115" t="str">
        <f>IF(基本情報入力シート!Q804="","",基本情報入力シート!Q804)</f>
        <v/>
      </c>
      <c r="E769" s="115" t="str">
        <f>IF(基本情報入力シート!V804="","",基本情報入力シート!V804)</f>
        <v/>
      </c>
      <c r="F769" s="115" t="str">
        <f>IF(基本情報入力シート!W804="","",基本情報入力シート!W804)</f>
        <v/>
      </c>
      <c r="G769" s="115" t="str">
        <f>IF(基本情報入力シート!Z804="","",基本情報入力シート!Z804)</f>
        <v/>
      </c>
      <c r="H769" s="211" t="str">
        <f>IF(基本情報入力シート!AD804="","",基本情報入力シート!AD804)</f>
        <v/>
      </c>
      <c r="I769" s="330" t="str">
        <f>IF(基本情報入力シート!AE804="","",基本情報入力シート!AE804)</f>
        <v/>
      </c>
      <c r="J769" s="427"/>
      <c r="K769" s="428"/>
      <c r="L769" s="426"/>
      <c r="M769" s="331" t="str">
        <f>IF(G769="", "", VLOOKUP(AF769,【参考】数式用!$AZ$3:$BA$6, 2, FALSE))</f>
        <v/>
      </c>
      <c r="N769" s="332" t="str">
        <f>IF(G769="","",VLOOKUP(G769,【参考】数式用!$A$4:$L$54,MATCH('別紙様式2-3（個表） '!M769,【参考】数式用!$J$3:$L$3,0)+9,FALSE))</f>
        <v/>
      </c>
      <c r="O769" s="430" t="s">
        <v>197</v>
      </c>
      <c r="P769" s="333" t="str">
        <f t="shared" si="79"/>
        <v>未入力あり</v>
      </c>
      <c r="Q769" s="253" t="str">
        <f>IFERROR(IF(P769="未入力あり","",ROUNDDOWN(ROUNDDOWN($H769*$I769,0)*VLOOKUP($G769,【参考】数式用!$A$4:$E$54,3, FALSE),0)),"")</f>
        <v/>
      </c>
      <c r="R769" s="253" t="str">
        <f>IF(AD769="×", 0,IF(P769="未入力あり","",ROUNDDOWN(ROUNDDOWN($H769*$I769,0)*VLOOKUP($G769,【参考】数式用!$A$4:$E$54,4,FALSE),0)))</f>
        <v/>
      </c>
      <c r="S769" s="334" t="str">
        <f>IF(AE769="×", 0,IF(P769="未入力あり","",ROUNDDOWN(ROUNDDOWN($H769*$I769,0)*VLOOKUP($G769,【参考】数式用!$A$4:$E$54,5, FALSE),0)))</f>
        <v/>
      </c>
      <c r="Z769" s="336" t="e">
        <f>IF(#REF!="○", F769, "")</f>
        <v>#REF!</v>
      </c>
      <c r="AA769" s="46" t="e">
        <f>VLOOKUP('別紙様式2-3（個表） '!$G769,【参考】数式用!$P$4:$Q$54,2, FALSE)</f>
        <v>#N/A</v>
      </c>
      <c r="AB769" s="46" t="e">
        <f>VLOOKUP('別紙様式2-3（個表） '!$G769,【参考】数式用!$P$4:$W$54,8, FALSE)</f>
        <v>#N/A</v>
      </c>
      <c r="AC769" s="46" t="e">
        <f>VLOOKUP('別紙様式2-3（個表） '!$G769,【参考】数式用!$P$4:$AD$54,15, FALSE)</f>
        <v>#N/A</v>
      </c>
      <c r="AD769" s="46" t="str">
        <f t="shared" si="80"/>
        <v/>
      </c>
      <c r="AE769" s="46" t="str">
        <f t="shared" si="81"/>
        <v/>
      </c>
      <c r="AF769" s="46" t="str">
        <f t="shared" si="82"/>
        <v/>
      </c>
      <c r="AG769" s="46" t="str">
        <f>IF(G769="", "", VLOOKUP(G769,【参考】数式用!$A$4:$M$54,13,FALSE))</f>
        <v/>
      </c>
      <c r="AH769" s="46" t="str">
        <f t="shared" si="83"/>
        <v>―</v>
      </c>
    </row>
    <row r="770" spans="1:34" ht="45" customHeight="1">
      <c r="A770" s="113">
        <f t="shared" si="78"/>
        <v>756</v>
      </c>
      <c r="B770" s="114" t="str">
        <f>IF(基本情報入力シート!B805="","",基本情報入力シート!B805)</f>
        <v/>
      </c>
      <c r="C770" s="115" t="str">
        <f>IF(基本情報入力シート!L805="","",基本情報入力シート!L805)</f>
        <v/>
      </c>
      <c r="D770" s="115" t="str">
        <f>IF(基本情報入力シート!Q805="","",基本情報入力シート!Q805)</f>
        <v/>
      </c>
      <c r="E770" s="115" t="str">
        <f>IF(基本情報入力シート!V805="","",基本情報入力シート!V805)</f>
        <v/>
      </c>
      <c r="F770" s="115" t="str">
        <f>IF(基本情報入力シート!W805="","",基本情報入力シート!W805)</f>
        <v/>
      </c>
      <c r="G770" s="115" t="str">
        <f>IF(基本情報入力シート!Z805="","",基本情報入力シート!Z805)</f>
        <v/>
      </c>
      <c r="H770" s="211" t="str">
        <f>IF(基本情報入力シート!AD805="","",基本情報入力シート!AD805)</f>
        <v/>
      </c>
      <c r="I770" s="330" t="str">
        <f>IF(基本情報入力シート!AE805="","",基本情報入力シート!AE805)</f>
        <v/>
      </c>
      <c r="J770" s="427"/>
      <c r="K770" s="428"/>
      <c r="L770" s="426"/>
      <c r="M770" s="331" t="str">
        <f>IF(G770="", "", VLOOKUP(AF770,【参考】数式用!$AZ$3:$BA$6, 2, FALSE))</f>
        <v/>
      </c>
      <c r="N770" s="332" t="str">
        <f>IF(G770="","",VLOOKUP(G770,【参考】数式用!$A$4:$L$54,MATCH('別紙様式2-3（個表） '!M770,【参考】数式用!$J$3:$L$3,0)+9,FALSE))</f>
        <v/>
      </c>
      <c r="O770" s="429" t="s">
        <v>197</v>
      </c>
      <c r="P770" s="333" t="str">
        <f t="shared" si="79"/>
        <v>未入力あり</v>
      </c>
      <c r="Q770" s="253" t="str">
        <f>IFERROR(IF(P770="未入力あり","",ROUNDDOWN(ROUNDDOWN($H770*$I770,0)*VLOOKUP($G770,【参考】数式用!$A$4:$E$54,3, FALSE),0)),"")</f>
        <v/>
      </c>
      <c r="R770" s="253" t="str">
        <f>IF(AD770="×", 0,IF(P770="未入力あり","",ROUNDDOWN(ROUNDDOWN($H770*$I770,0)*VLOOKUP($G770,【参考】数式用!$A$4:$E$54,4,FALSE),0)))</f>
        <v/>
      </c>
      <c r="S770" s="334" t="str">
        <f>IF(AE770="×", 0,IF(P770="未入力あり","",ROUNDDOWN(ROUNDDOWN($H770*$I770,0)*VLOOKUP($G770,【参考】数式用!$A$4:$E$54,5, FALSE),0)))</f>
        <v/>
      </c>
      <c r="Z770" s="336" t="e">
        <f>IF(#REF!="○", F770, "")</f>
        <v>#REF!</v>
      </c>
      <c r="AA770" s="46" t="e">
        <f>VLOOKUP('別紙様式2-3（個表） '!$G770,【参考】数式用!$P$4:$Q$54,2, FALSE)</f>
        <v>#N/A</v>
      </c>
      <c r="AB770" s="46" t="e">
        <f>VLOOKUP('別紙様式2-3（個表） '!$G770,【参考】数式用!$P$4:$W$54,8, FALSE)</f>
        <v>#N/A</v>
      </c>
      <c r="AC770" s="46" t="e">
        <f>VLOOKUP('別紙様式2-3（個表） '!$G770,【参考】数式用!$P$4:$AD$54,15, FALSE)</f>
        <v>#N/A</v>
      </c>
      <c r="AD770" s="46" t="str">
        <f t="shared" si="80"/>
        <v/>
      </c>
      <c r="AE770" s="46" t="str">
        <f t="shared" si="81"/>
        <v/>
      </c>
      <c r="AF770" s="46" t="str">
        <f t="shared" si="82"/>
        <v/>
      </c>
      <c r="AG770" s="46" t="str">
        <f>IF(G770="", "", VLOOKUP(G770,【参考】数式用!$A$4:$M$54,13,FALSE))</f>
        <v/>
      </c>
      <c r="AH770" s="46" t="str">
        <f t="shared" si="83"/>
        <v>―</v>
      </c>
    </row>
    <row r="771" spans="1:34" ht="45" customHeight="1">
      <c r="A771" s="113">
        <f t="shared" si="78"/>
        <v>757</v>
      </c>
      <c r="B771" s="114" t="str">
        <f>IF(基本情報入力シート!B806="","",基本情報入力シート!B806)</f>
        <v/>
      </c>
      <c r="C771" s="115" t="str">
        <f>IF(基本情報入力シート!L806="","",基本情報入力シート!L806)</f>
        <v/>
      </c>
      <c r="D771" s="115" t="str">
        <f>IF(基本情報入力シート!Q806="","",基本情報入力シート!Q806)</f>
        <v/>
      </c>
      <c r="E771" s="115" t="str">
        <f>IF(基本情報入力シート!V806="","",基本情報入力シート!V806)</f>
        <v/>
      </c>
      <c r="F771" s="115" t="str">
        <f>IF(基本情報入力シート!W806="","",基本情報入力シート!W806)</f>
        <v/>
      </c>
      <c r="G771" s="115" t="str">
        <f>IF(基本情報入力シート!Z806="","",基本情報入力シート!Z806)</f>
        <v/>
      </c>
      <c r="H771" s="211" t="str">
        <f>IF(基本情報入力シート!AD806="","",基本情報入力シート!AD806)</f>
        <v/>
      </c>
      <c r="I771" s="330" t="str">
        <f>IF(基本情報入力シート!AE806="","",基本情報入力シート!AE806)</f>
        <v/>
      </c>
      <c r="J771" s="427"/>
      <c r="K771" s="428"/>
      <c r="L771" s="426"/>
      <c r="M771" s="331" t="str">
        <f>IF(G771="", "", VLOOKUP(AF771,【参考】数式用!$AZ$3:$BA$6, 2, FALSE))</f>
        <v/>
      </c>
      <c r="N771" s="332" t="str">
        <f>IF(G771="","",VLOOKUP(G771,【参考】数式用!$A$4:$L$54,MATCH('別紙様式2-3（個表） '!M771,【参考】数式用!$J$3:$L$3,0)+9,FALSE))</f>
        <v/>
      </c>
      <c r="O771" s="430" t="s">
        <v>197</v>
      </c>
      <c r="P771" s="333" t="str">
        <f t="shared" si="79"/>
        <v>未入力あり</v>
      </c>
      <c r="Q771" s="253" t="str">
        <f>IFERROR(IF(P771="未入力あり","",ROUNDDOWN(ROUNDDOWN($H771*$I771,0)*VLOOKUP($G771,【参考】数式用!$A$4:$E$54,3, FALSE),0)),"")</f>
        <v/>
      </c>
      <c r="R771" s="253" t="str">
        <f>IF(AD771="×", 0,IF(P771="未入力あり","",ROUNDDOWN(ROUNDDOWN($H771*$I771,0)*VLOOKUP($G771,【参考】数式用!$A$4:$E$54,4,FALSE),0)))</f>
        <v/>
      </c>
      <c r="S771" s="334" t="str">
        <f>IF(AE771="×", 0,IF(P771="未入力あり","",ROUNDDOWN(ROUNDDOWN($H771*$I771,0)*VLOOKUP($G771,【参考】数式用!$A$4:$E$54,5, FALSE),0)))</f>
        <v/>
      </c>
      <c r="Z771" s="336" t="e">
        <f>IF(#REF!="○", F771, "")</f>
        <v>#REF!</v>
      </c>
      <c r="AA771" s="46" t="e">
        <f>VLOOKUP('別紙様式2-3（個表） '!$G771,【参考】数式用!$P$4:$Q$54,2, FALSE)</f>
        <v>#N/A</v>
      </c>
      <c r="AB771" s="46" t="e">
        <f>VLOOKUP('別紙様式2-3（個表） '!$G771,【参考】数式用!$P$4:$W$54,8, FALSE)</f>
        <v>#N/A</v>
      </c>
      <c r="AC771" s="46" t="e">
        <f>VLOOKUP('別紙様式2-3（個表） '!$G771,【参考】数式用!$P$4:$AD$54,15, FALSE)</f>
        <v>#N/A</v>
      </c>
      <c r="AD771" s="46" t="str">
        <f t="shared" si="80"/>
        <v/>
      </c>
      <c r="AE771" s="46" t="str">
        <f t="shared" si="81"/>
        <v/>
      </c>
      <c r="AF771" s="46" t="str">
        <f t="shared" si="82"/>
        <v/>
      </c>
      <c r="AG771" s="46" t="str">
        <f>IF(G771="", "", VLOOKUP(G771,【参考】数式用!$A$4:$M$54,13,FALSE))</f>
        <v/>
      </c>
      <c r="AH771" s="46" t="str">
        <f t="shared" si="83"/>
        <v>―</v>
      </c>
    </row>
    <row r="772" spans="1:34" ht="45" customHeight="1">
      <c r="A772" s="113">
        <f t="shared" si="78"/>
        <v>758</v>
      </c>
      <c r="B772" s="114" t="str">
        <f>IF(基本情報入力シート!B807="","",基本情報入力シート!B807)</f>
        <v/>
      </c>
      <c r="C772" s="115" t="str">
        <f>IF(基本情報入力シート!L807="","",基本情報入力シート!L807)</f>
        <v/>
      </c>
      <c r="D772" s="115" t="str">
        <f>IF(基本情報入力シート!Q807="","",基本情報入力シート!Q807)</f>
        <v/>
      </c>
      <c r="E772" s="115" t="str">
        <f>IF(基本情報入力シート!V807="","",基本情報入力シート!V807)</f>
        <v/>
      </c>
      <c r="F772" s="115" t="str">
        <f>IF(基本情報入力シート!W807="","",基本情報入力シート!W807)</f>
        <v/>
      </c>
      <c r="G772" s="115" t="str">
        <f>IF(基本情報入力シート!Z807="","",基本情報入力シート!Z807)</f>
        <v/>
      </c>
      <c r="H772" s="211" t="str">
        <f>IF(基本情報入力シート!AD807="","",基本情報入力シート!AD807)</f>
        <v/>
      </c>
      <c r="I772" s="330" t="str">
        <f>IF(基本情報入力シート!AE807="","",基本情報入力シート!AE807)</f>
        <v/>
      </c>
      <c r="J772" s="427"/>
      <c r="K772" s="428"/>
      <c r="L772" s="426"/>
      <c r="M772" s="331" t="str">
        <f>IF(G772="", "", VLOOKUP(AF772,【参考】数式用!$AZ$3:$BA$6, 2, FALSE))</f>
        <v/>
      </c>
      <c r="N772" s="332" t="str">
        <f>IF(G772="","",VLOOKUP(G772,【参考】数式用!$A$4:$L$54,MATCH('別紙様式2-3（個表） '!M772,【参考】数式用!$J$3:$L$3,0)+9,FALSE))</f>
        <v/>
      </c>
      <c r="O772" s="430" t="s">
        <v>197</v>
      </c>
      <c r="P772" s="333" t="str">
        <f t="shared" si="79"/>
        <v>未入力あり</v>
      </c>
      <c r="Q772" s="253" t="str">
        <f>IFERROR(IF(P772="未入力あり","",ROUNDDOWN(ROUNDDOWN($H772*$I772,0)*VLOOKUP($G772,【参考】数式用!$A$4:$E$54,3, FALSE),0)),"")</f>
        <v/>
      </c>
      <c r="R772" s="253" t="str">
        <f>IF(AD772="×", 0,IF(P772="未入力あり","",ROUNDDOWN(ROUNDDOWN($H772*$I772,0)*VLOOKUP($G772,【参考】数式用!$A$4:$E$54,4,FALSE),0)))</f>
        <v/>
      </c>
      <c r="S772" s="334" t="str">
        <f>IF(AE772="×", 0,IF(P772="未入力あり","",ROUNDDOWN(ROUNDDOWN($H772*$I772,0)*VLOOKUP($G772,【参考】数式用!$A$4:$E$54,5, FALSE),0)))</f>
        <v/>
      </c>
      <c r="Z772" s="336" t="e">
        <f>IF(#REF!="○", F772, "")</f>
        <v>#REF!</v>
      </c>
      <c r="AA772" s="46" t="e">
        <f>VLOOKUP('別紙様式2-3（個表） '!$G772,【参考】数式用!$P$4:$Q$54,2, FALSE)</f>
        <v>#N/A</v>
      </c>
      <c r="AB772" s="46" t="e">
        <f>VLOOKUP('別紙様式2-3（個表） '!$G772,【参考】数式用!$P$4:$W$54,8, FALSE)</f>
        <v>#N/A</v>
      </c>
      <c r="AC772" s="46" t="e">
        <f>VLOOKUP('別紙様式2-3（個表） '!$G772,【参考】数式用!$P$4:$AD$54,15, FALSE)</f>
        <v>#N/A</v>
      </c>
      <c r="AD772" s="46" t="str">
        <f t="shared" si="80"/>
        <v/>
      </c>
      <c r="AE772" s="46" t="str">
        <f t="shared" si="81"/>
        <v/>
      </c>
      <c r="AF772" s="46" t="str">
        <f t="shared" si="82"/>
        <v/>
      </c>
      <c r="AG772" s="46" t="str">
        <f>IF(G772="", "", VLOOKUP(G772,【参考】数式用!$A$4:$M$54,13,FALSE))</f>
        <v/>
      </c>
      <c r="AH772" s="46" t="str">
        <f t="shared" si="83"/>
        <v>―</v>
      </c>
    </row>
    <row r="773" spans="1:34" ht="45" customHeight="1">
      <c r="A773" s="113">
        <f t="shared" si="78"/>
        <v>759</v>
      </c>
      <c r="B773" s="114" t="str">
        <f>IF(基本情報入力シート!B808="","",基本情報入力シート!B808)</f>
        <v/>
      </c>
      <c r="C773" s="115" t="str">
        <f>IF(基本情報入力シート!L808="","",基本情報入力シート!L808)</f>
        <v/>
      </c>
      <c r="D773" s="115" t="str">
        <f>IF(基本情報入力シート!Q808="","",基本情報入力シート!Q808)</f>
        <v/>
      </c>
      <c r="E773" s="115" t="str">
        <f>IF(基本情報入力シート!V808="","",基本情報入力シート!V808)</f>
        <v/>
      </c>
      <c r="F773" s="115" t="str">
        <f>IF(基本情報入力シート!W808="","",基本情報入力シート!W808)</f>
        <v/>
      </c>
      <c r="G773" s="115" t="str">
        <f>IF(基本情報入力シート!Z808="","",基本情報入力シート!Z808)</f>
        <v/>
      </c>
      <c r="H773" s="211" t="str">
        <f>IF(基本情報入力シート!AD808="","",基本情報入力シート!AD808)</f>
        <v/>
      </c>
      <c r="I773" s="330" t="str">
        <f>IF(基本情報入力シート!AE808="","",基本情報入力シート!AE808)</f>
        <v/>
      </c>
      <c r="J773" s="427"/>
      <c r="K773" s="428"/>
      <c r="L773" s="426"/>
      <c r="M773" s="331" t="str">
        <f>IF(G773="", "", VLOOKUP(AF773,【参考】数式用!$AZ$3:$BA$6, 2, FALSE))</f>
        <v/>
      </c>
      <c r="N773" s="332" t="str">
        <f>IF(G773="","",VLOOKUP(G773,【参考】数式用!$A$4:$L$54,MATCH('別紙様式2-3（個表） '!M773,【参考】数式用!$J$3:$L$3,0)+9,FALSE))</f>
        <v/>
      </c>
      <c r="O773" s="429" t="s">
        <v>197</v>
      </c>
      <c r="P773" s="333" t="str">
        <f t="shared" si="79"/>
        <v>未入力あり</v>
      </c>
      <c r="Q773" s="253" t="str">
        <f>IFERROR(IF(P773="未入力あり","",ROUNDDOWN(ROUNDDOWN($H773*$I773,0)*VLOOKUP($G773,【参考】数式用!$A$4:$E$54,3, FALSE),0)),"")</f>
        <v/>
      </c>
      <c r="R773" s="253" t="str">
        <f>IF(AD773="×", 0,IF(P773="未入力あり","",ROUNDDOWN(ROUNDDOWN($H773*$I773,0)*VLOOKUP($G773,【参考】数式用!$A$4:$E$54,4,FALSE),0)))</f>
        <v/>
      </c>
      <c r="S773" s="334" t="str">
        <f>IF(AE773="×", 0,IF(P773="未入力あり","",ROUNDDOWN(ROUNDDOWN($H773*$I773,0)*VLOOKUP($G773,【参考】数式用!$A$4:$E$54,5, FALSE),0)))</f>
        <v/>
      </c>
      <c r="Z773" s="336" t="e">
        <f>IF(#REF!="○", F773, "")</f>
        <v>#REF!</v>
      </c>
      <c r="AA773" s="46" t="e">
        <f>VLOOKUP('別紙様式2-3（個表） '!$G773,【参考】数式用!$P$4:$Q$54,2, FALSE)</f>
        <v>#N/A</v>
      </c>
      <c r="AB773" s="46" t="e">
        <f>VLOOKUP('別紙様式2-3（個表） '!$G773,【参考】数式用!$P$4:$W$54,8, FALSE)</f>
        <v>#N/A</v>
      </c>
      <c r="AC773" s="46" t="e">
        <f>VLOOKUP('別紙様式2-3（個表） '!$G773,【参考】数式用!$P$4:$AD$54,15, FALSE)</f>
        <v>#N/A</v>
      </c>
      <c r="AD773" s="46" t="str">
        <f t="shared" si="80"/>
        <v/>
      </c>
      <c r="AE773" s="46" t="str">
        <f t="shared" si="81"/>
        <v/>
      </c>
      <c r="AF773" s="46" t="str">
        <f t="shared" si="82"/>
        <v/>
      </c>
      <c r="AG773" s="46" t="str">
        <f>IF(G773="", "", VLOOKUP(G773,【参考】数式用!$A$4:$M$54,13,FALSE))</f>
        <v/>
      </c>
      <c r="AH773" s="46" t="str">
        <f t="shared" si="83"/>
        <v>―</v>
      </c>
    </row>
    <row r="774" spans="1:34" ht="45" customHeight="1">
      <c r="A774" s="113">
        <f t="shared" ref="A774:A807" si="84">A773+1</f>
        <v>760</v>
      </c>
      <c r="B774" s="114" t="str">
        <f>IF(基本情報入力シート!B809="","",基本情報入力シート!B809)</f>
        <v/>
      </c>
      <c r="C774" s="115" t="str">
        <f>IF(基本情報入力シート!L809="","",基本情報入力シート!L809)</f>
        <v/>
      </c>
      <c r="D774" s="115" t="str">
        <f>IF(基本情報入力シート!Q809="","",基本情報入力シート!Q809)</f>
        <v/>
      </c>
      <c r="E774" s="115" t="str">
        <f>IF(基本情報入力シート!V809="","",基本情報入力シート!V809)</f>
        <v/>
      </c>
      <c r="F774" s="115" t="str">
        <f>IF(基本情報入力シート!W809="","",基本情報入力シート!W809)</f>
        <v/>
      </c>
      <c r="G774" s="115" t="str">
        <f>IF(基本情報入力シート!Z809="","",基本情報入力シート!Z809)</f>
        <v/>
      </c>
      <c r="H774" s="211" t="str">
        <f>IF(基本情報入力シート!AD809="","",基本情報入力シート!AD809)</f>
        <v/>
      </c>
      <c r="I774" s="330" t="str">
        <f>IF(基本情報入力シート!AE809="","",基本情報入力シート!AE809)</f>
        <v/>
      </c>
      <c r="J774" s="427"/>
      <c r="K774" s="428"/>
      <c r="L774" s="426"/>
      <c r="M774" s="331" t="str">
        <f>IF(G774="", "", VLOOKUP(AF774,【参考】数式用!$AZ$3:$BA$6, 2, FALSE))</f>
        <v/>
      </c>
      <c r="N774" s="332" t="str">
        <f>IF(G774="","",VLOOKUP(G774,【参考】数式用!$A$4:$L$54,MATCH('別紙様式2-3（個表） '!M774,【参考】数式用!$J$3:$L$3,0)+9,FALSE))</f>
        <v/>
      </c>
      <c r="O774" s="430" t="s">
        <v>197</v>
      </c>
      <c r="P774" s="333" t="str">
        <f t="shared" si="79"/>
        <v>未入力あり</v>
      </c>
      <c r="Q774" s="253" t="str">
        <f>IFERROR(IF(P774="未入力あり","",ROUNDDOWN(ROUNDDOWN($H774*$I774,0)*VLOOKUP($G774,【参考】数式用!$A$4:$E$54,3, FALSE),0)),"")</f>
        <v/>
      </c>
      <c r="R774" s="253" t="str">
        <f>IF(AD774="×", 0,IF(P774="未入力あり","",ROUNDDOWN(ROUNDDOWN($H774*$I774,0)*VLOOKUP($G774,【参考】数式用!$A$4:$E$54,4,FALSE),0)))</f>
        <v/>
      </c>
      <c r="S774" s="334" t="str">
        <f>IF(AE774="×", 0,IF(P774="未入力あり","",ROUNDDOWN(ROUNDDOWN($H774*$I774,0)*VLOOKUP($G774,【参考】数式用!$A$4:$E$54,5, FALSE),0)))</f>
        <v/>
      </c>
      <c r="Z774" s="336" t="e">
        <f>IF(#REF!="○", F774, "")</f>
        <v>#REF!</v>
      </c>
      <c r="AA774" s="46" t="e">
        <f>VLOOKUP('別紙様式2-3（個表） '!$G774,【参考】数式用!$P$4:$Q$54,2, FALSE)</f>
        <v>#N/A</v>
      </c>
      <c r="AB774" s="46" t="e">
        <f>VLOOKUP('別紙様式2-3（個表） '!$G774,【参考】数式用!$P$4:$W$54,8, FALSE)</f>
        <v>#N/A</v>
      </c>
      <c r="AC774" s="46" t="e">
        <f>VLOOKUP('別紙様式2-3（個表） '!$G774,【参考】数式用!$P$4:$AD$54,15, FALSE)</f>
        <v>#N/A</v>
      </c>
      <c r="AD774" s="46" t="str">
        <f t="shared" si="80"/>
        <v/>
      </c>
      <c r="AE774" s="46" t="str">
        <f t="shared" si="81"/>
        <v/>
      </c>
      <c r="AF774" s="46" t="str">
        <f t="shared" si="82"/>
        <v/>
      </c>
      <c r="AG774" s="46" t="str">
        <f>IF(G774="", "", VLOOKUP(G774,【参考】数式用!$A$4:$M$54,13,FALSE))</f>
        <v/>
      </c>
      <c r="AH774" s="46" t="str">
        <f t="shared" si="83"/>
        <v>―</v>
      </c>
    </row>
    <row r="775" spans="1:34" ht="45" customHeight="1">
      <c r="A775" s="113">
        <f t="shared" si="84"/>
        <v>761</v>
      </c>
      <c r="B775" s="114" t="str">
        <f>IF(基本情報入力シート!B810="","",基本情報入力シート!B810)</f>
        <v/>
      </c>
      <c r="C775" s="115" t="str">
        <f>IF(基本情報入力シート!L810="","",基本情報入力シート!L810)</f>
        <v/>
      </c>
      <c r="D775" s="115" t="str">
        <f>IF(基本情報入力シート!Q810="","",基本情報入力シート!Q810)</f>
        <v/>
      </c>
      <c r="E775" s="115" t="str">
        <f>IF(基本情報入力シート!V810="","",基本情報入力シート!V810)</f>
        <v/>
      </c>
      <c r="F775" s="115" t="str">
        <f>IF(基本情報入力シート!W810="","",基本情報入力シート!W810)</f>
        <v/>
      </c>
      <c r="G775" s="115" t="str">
        <f>IF(基本情報入力シート!Z810="","",基本情報入力シート!Z810)</f>
        <v/>
      </c>
      <c r="H775" s="211" t="str">
        <f>IF(基本情報入力シート!AD810="","",基本情報入力シート!AD810)</f>
        <v/>
      </c>
      <c r="I775" s="330" t="str">
        <f>IF(基本情報入力シート!AE810="","",基本情報入力シート!AE810)</f>
        <v/>
      </c>
      <c r="J775" s="427"/>
      <c r="K775" s="428"/>
      <c r="L775" s="426"/>
      <c r="M775" s="331" t="str">
        <f>IF(G775="", "", VLOOKUP(AF775,【参考】数式用!$AZ$3:$BA$6, 2, FALSE))</f>
        <v/>
      </c>
      <c r="N775" s="332" t="str">
        <f>IF(G775="","",VLOOKUP(G775,【参考】数式用!$A$4:$L$54,MATCH('別紙様式2-3（個表） '!M775,【参考】数式用!$J$3:$L$3,0)+9,FALSE))</f>
        <v/>
      </c>
      <c r="O775" s="430" t="s">
        <v>197</v>
      </c>
      <c r="P775" s="333" t="str">
        <f t="shared" si="79"/>
        <v>未入力あり</v>
      </c>
      <c r="Q775" s="253" t="str">
        <f>IFERROR(IF(P775="未入力あり","",ROUNDDOWN(ROUNDDOWN($H775*$I775,0)*VLOOKUP($G775,【参考】数式用!$A$4:$E$54,3, FALSE),0)),"")</f>
        <v/>
      </c>
      <c r="R775" s="253" t="str">
        <f>IF(AD775="×", 0,IF(P775="未入力あり","",ROUNDDOWN(ROUNDDOWN($H775*$I775,0)*VLOOKUP($G775,【参考】数式用!$A$4:$E$54,4,FALSE),0)))</f>
        <v/>
      </c>
      <c r="S775" s="334" t="str">
        <f>IF(AE775="×", 0,IF(P775="未入力あり","",ROUNDDOWN(ROUNDDOWN($H775*$I775,0)*VLOOKUP($G775,【参考】数式用!$A$4:$E$54,5, FALSE),0)))</f>
        <v/>
      </c>
      <c r="Z775" s="336" t="e">
        <f>IF(#REF!="○", F775, "")</f>
        <v>#REF!</v>
      </c>
      <c r="AA775" s="46" t="e">
        <f>VLOOKUP('別紙様式2-3（個表） '!$G775,【参考】数式用!$P$4:$Q$54,2, FALSE)</f>
        <v>#N/A</v>
      </c>
      <c r="AB775" s="46" t="e">
        <f>VLOOKUP('別紙様式2-3（個表） '!$G775,【参考】数式用!$P$4:$W$54,8, FALSE)</f>
        <v>#N/A</v>
      </c>
      <c r="AC775" s="46" t="e">
        <f>VLOOKUP('別紙様式2-3（個表） '!$G775,【参考】数式用!$P$4:$AD$54,15, FALSE)</f>
        <v>#N/A</v>
      </c>
      <c r="AD775" s="46" t="str">
        <f t="shared" si="80"/>
        <v/>
      </c>
      <c r="AE775" s="46" t="str">
        <f t="shared" si="81"/>
        <v/>
      </c>
      <c r="AF775" s="46" t="str">
        <f t="shared" si="82"/>
        <v/>
      </c>
      <c r="AG775" s="46" t="str">
        <f>IF(G775="", "", VLOOKUP(G775,【参考】数式用!$A$4:$M$54,13,FALSE))</f>
        <v/>
      </c>
      <c r="AH775" s="46" t="str">
        <f t="shared" si="83"/>
        <v>―</v>
      </c>
    </row>
    <row r="776" spans="1:34" ht="45" customHeight="1">
      <c r="A776" s="113">
        <f t="shared" si="84"/>
        <v>762</v>
      </c>
      <c r="B776" s="114" t="str">
        <f>IF(基本情報入力シート!B811="","",基本情報入力シート!B811)</f>
        <v/>
      </c>
      <c r="C776" s="115" t="str">
        <f>IF(基本情報入力シート!L811="","",基本情報入力シート!L811)</f>
        <v/>
      </c>
      <c r="D776" s="115" t="str">
        <f>IF(基本情報入力シート!Q811="","",基本情報入力シート!Q811)</f>
        <v/>
      </c>
      <c r="E776" s="115" t="str">
        <f>IF(基本情報入力シート!V811="","",基本情報入力シート!V811)</f>
        <v/>
      </c>
      <c r="F776" s="115" t="str">
        <f>IF(基本情報入力シート!W811="","",基本情報入力シート!W811)</f>
        <v/>
      </c>
      <c r="G776" s="115" t="str">
        <f>IF(基本情報入力シート!Z811="","",基本情報入力シート!Z811)</f>
        <v/>
      </c>
      <c r="H776" s="211" t="str">
        <f>IF(基本情報入力シート!AD811="","",基本情報入力シート!AD811)</f>
        <v/>
      </c>
      <c r="I776" s="330" t="str">
        <f>IF(基本情報入力シート!AE811="","",基本情報入力シート!AE811)</f>
        <v/>
      </c>
      <c r="J776" s="427"/>
      <c r="K776" s="428"/>
      <c r="L776" s="426"/>
      <c r="M776" s="331" t="str">
        <f>IF(G776="", "", VLOOKUP(AF776,【参考】数式用!$AZ$3:$BA$6, 2, FALSE))</f>
        <v/>
      </c>
      <c r="N776" s="332" t="str">
        <f>IF(G776="","",VLOOKUP(G776,【参考】数式用!$A$4:$L$54,MATCH('別紙様式2-3（個表） '!M776,【参考】数式用!$J$3:$L$3,0)+9,FALSE))</f>
        <v/>
      </c>
      <c r="O776" s="429" t="s">
        <v>197</v>
      </c>
      <c r="P776" s="333" t="str">
        <f t="shared" si="79"/>
        <v>未入力あり</v>
      </c>
      <c r="Q776" s="253" t="str">
        <f>IFERROR(IF(P776="未入力あり","",ROUNDDOWN(ROUNDDOWN($H776*$I776,0)*VLOOKUP($G776,【参考】数式用!$A$4:$E$54,3, FALSE),0)),"")</f>
        <v/>
      </c>
      <c r="R776" s="253" t="str">
        <f>IF(AD776="×", 0,IF(P776="未入力あり","",ROUNDDOWN(ROUNDDOWN($H776*$I776,0)*VLOOKUP($G776,【参考】数式用!$A$4:$E$54,4,FALSE),0)))</f>
        <v/>
      </c>
      <c r="S776" s="334" t="str">
        <f>IF(AE776="×", 0,IF(P776="未入力あり","",ROUNDDOWN(ROUNDDOWN($H776*$I776,0)*VLOOKUP($G776,【参考】数式用!$A$4:$E$54,5, FALSE),0)))</f>
        <v/>
      </c>
      <c r="Z776" s="336" t="e">
        <f>IF(#REF!="○", F776, "")</f>
        <v>#REF!</v>
      </c>
      <c r="AA776" s="46" t="e">
        <f>VLOOKUP('別紙様式2-3（個表） '!$G776,【参考】数式用!$P$4:$Q$54,2, FALSE)</f>
        <v>#N/A</v>
      </c>
      <c r="AB776" s="46" t="e">
        <f>VLOOKUP('別紙様式2-3（個表） '!$G776,【参考】数式用!$P$4:$W$54,8, FALSE)</f>
        <v>#N/A</v>
      </c>
      <c r="AC776" s="46" t="e">
        <f>VLOOKUP('別紙様式2-3（個表） '!$G776,【参考】数式用!$P$4:$AD$54,15, FALSE)</f>
        <v>#N/A</v>
      </c>
      <c r="AD776" s="46" t="str">
        <f t="shared" si="80"/>
        <v/>
      </c>
      <c r="AE776" s="46" t="str">
        <f t="shared" si="81"/>
        <v/>
      </c>
      <c r="AF776" s="46" t="str">
        <f t="shared" si="82"/>
        <v/>
      </c>
      <c r="AG776" s="46" t="str">
        <f>IF(G776="", "", VLOOKUP(G776,【参考】数式用!$A$4:$M$54,13,FALSE))</f>
        <v/>
      </c>
      <c r="AH776" s="46" t="str">
        <f t="shared" si="83"/>
        <v>―</v>
      </c>
    </row>
    <row r="777" spans="1:34" ht="45" customHeight="1">
      <c r="A777" s="113">
        <f t="shared" si="84"/>
        <v>763</v>
      </c>
      <c r="B777" s="114" t="str">
        <f>IF(基本情報入力シート!B812="","",基本情報入力シート!B812)</f>
        <v/>
      </c>
      <c r="C777" s="115" t="str">
        <f>IF(基本情報入力シート!L812="","",基本情報入力シート!L812)</f>
        <v/>
      </c>
      <c r="D777" s="115" t="str">
        <f>IF(基本情報入力シート!Q812="","",基本情報入力シート!Q812)</f>
        <v/>
      </c>
      <c r="E777" s="115" t="str">
        <f>IF(基本情報入力シート!V812="","",基本情報入力シート!V812)</f>
        <v/>
      </c>
      <c r="F777" s="115" t="str">
        <f>IF(基本情報入力シート!W812="","",基本情報入力シート!W812)</f>
        <v/>
      </c>
      <c r="G777" s="115" t="str">
        <f>IF(基本情報入力シート!Z812="","",基本情報入力シート!Z812)</f>
        <v/>
      </c>
      <c r="H777" s="211" t="str">
        <f>IF(基本情報入力シート!AD812="","",基本情報入力シート!AD812)</f>
        <v/>
      </c>
      <c r="I777" s="330" t="str">
        <f>IF(基本情報入力シート!AE812="","",基本情報入力シート!AE812)</f>
        <v/>
      </c>
      <c r="J777" s="427"/>
      <c r="K777" s="428"/>
      <c r="L777" s="426"/>
      <c r="M777" s="331" t="str">
        <f>IF(G777="", "", VLOOKUP(AF777,【参考】数式用!$AZ$3:$BA$6, 2, FALSE))</f>
        <v/>
      </c>
      <c r="N777" s="332" t="str">
        <f>IF(G777="","",VLOOKUP(G777,【参考】数式用!$A$4:$L$54,MATCH('別紙様式2-3（個表） '!M777,【参考】数式用!$J$3:$L$3,0)+9,FALSE))</f>
        <v/>
      </c>
      <c r="O777" s="430" t="s">
        <v>197</v>
      </c>
      <c r="P777" s="333" t="str">
        <f t="shared" si="79"/>
        <v>未入力あり</v>
      </c>
      <c r="Q777" s="253" t="str">
        <f>IFERROR(IF(P777="未入力あり","",ROUNDDOWN(ROUNDDOWN($H777*$I777,0)*VLOOKUP($G777,【参考】数式用!$A$4:$E$54,3, FALSE),0)),"")</f>
        <v/>
      </c>
      <c r="R777" s="253" t="str">
        <f>IF(AD777="×", 0,IF(P777="未入力あり","",ROUNDDOWN(ROUNDDOWN($H777*$I777,0)*VLOOKUP($G777,【参考】数式用!$A$4:$E$54,4,FALSE),0)))</f>
        <v/>
      </c>
      <c r="S777" s="334" t="str">
        <f>IF(AE777="×", 0,IF(P777="未入力あり","",ROUNDDOWN(ROUNDDOWN($H777*$I777,0)*VLOOKUP($G777,【参考】数式用!$A$4:$E$54,5, FALSE),0)))</f>
        <v/>
      </c>
      <c r="Z777" s="336" t="e">
        <f>IF(#REF!="○", F777, "")</f>
        <v>#REF!</v>
      </c>
      <c r="AA777" s="46" t="e">
        <f>VLOOKUP('別紙様式2-3（個表） '!$G777,【参考】数式用!$P$4:$Q$54,2, FALSE)</f>
        <v>#N/A</v>
      </c>
      <c r="AB777" s="46" t="e">
        <f>VLOOKUP('別紙様式2-3（個表） '!$G777,【参考】数式用!$P$4:$W$54,8, FALSE)</f>
        <v>#N/A</v>
      </c>
      <c r="AC777" s="46" t="e">
        <f>VLOOKUP('別紙様式2-3（個表） '!$G777,【参考】数式用!$P$4:$AD$54,15, FALSE)</f>
        <v>#N/A</v>
      </c>
      <c r="AD777" s="46" t="str">
        <f t="shared" si="80"/>
        <v/>
      </c>
      <c r="AE777" s="46" t="str">
        <f t="shared" si="81"/>
        <v/>
      </c>
      <c r="AF777" s="46" t="str">
        <f t="shared" si="82"/>
        <v/>
      </c>
      <c r="AG777" s="46" t="str">
        <f>IF(G777="", "", VLOOKUP(G777,【参考】数式用!$A$4:$M$54,13,FALSE))</f>
        <v/>
      </c>
      <c r="AH777" s="46" t="str">
        <f t="shared" si="83"/>
        <v>―</v>
      </c>
    </row>
    <row r="778" spans="1:34" ht="45" customHeight="1">
      <c r="A778" s="113">
        <f t="shared" si="84"/>
        <v>764</v>
      </c>
      <c r="B778" s="114" t="str">
        <f>IF(基本情報入力シート!B813="","",基本情報入力シート!B813)</f>
        <v/>
      </c>
      <c r="C778" s="115" t="str">
        <f>IF(基本情報入力シート!L813="","",基本情報入力シート!L813)</f>
        <v/>
      </c>
      <c r="D778" s="115" t="str">
        <f>IF(基本情報入力シート!Q813="","",基本情報入力シート!Q813)</f>
        <v/>
      </c>
      <c r="E778" s="115" t="str">
        <f>IF(基本情報入力シート!V813="","",基本情報入力シート!V813)</f>
        <v/>
      </c>
      <c r="F778" s="115" t="str">
        <f>IF(基本情報入力シート!W813="","",基本情報入力シート!W813)</f>
        <v/>
      </c>
      <c r="G778" s="115" t="str">
        <f>IF(基本情報入力シート!Z813="","",基本情報入力シート!Z813)</f>
        <v/>
      </c>
      <c r="H778" s="211" t="str">
        <f>IF(基本情報入力シート!AD813="","",基本情報入力シート!AD813)</f>
        <v/>
      </c>
      <c r="I778" s="330" t="str">
        <f>IF(基本情報入力シート!AE813="","",基本情報入力シート!AE813)</f>
        <v/>
      </c>
      <c r="J778" s="427"/>
      <c r="K778" s="428"/>
      <c r="L778" s="426"/>
      <c r="M778" s="331" t="str">
        <f>IF(G778="", "", VLOOKUP(AF778,【参考】数式用!$AZ$3:$BA$6, 2, FALSE))</f>
        <v/>
      </c>
      <c r="N778" s="332" t="str">
        <f>IF(G778="","",VLOOKUP(G778,【参考】数式用!$A$4:$L$54,MATCH('別紙様式2-3（個表） '!M778,【参考】数式用!$J$3:$L$3,0)+9,FALSE))</f>
        <v/>
      </c>
      <c r="O778" s="430" t="s">
        <v>197</v>
      </c>
      <c r="P778" s="333" t="str">
        <f t="shared" si="79"/>
        <v>未入力あり</v>
      </c>
      <c r="Q778" s="253" t="str">
        <f>IFERROR(IF(P778="未入力あり","",ROUNDDOWN(ROUNDDOWN($H778*$I778,0)*VLOOKUP($G778,【参考】数式用!$A$4:$E$54,3, FALSE),0)),"")</f>
        <v/>
      </c>
      <c r="R778" s="253" t="str">
        <f>IF(AD778="×", 0,IF(P778="未入力あり","",ROUNDDOWN(ROUNDDOWN($H778*$I778,0)*VLOOKUP($G778,【参考】数式用!$A$4:$E$54,4,FALSE),0)))</f>
        <v/>
      </c>
      <c r="S778" s="334" t="str">
        <f>IF(AE778="×", 0,IF(P778="未入力あり","",ROUNDDOWN(ROUNDDOWN($H778*$I778,0)*VLOOKUP($G778,【参考】数式用!$A$4:$E$54,5, FALSE),0)))</f>
        <v/>
      </c>
      <c r="Z778" s="336" t="e">
        <f>IF(#REF!="○", F778, "")</f>
        <v>#REF!</v>
      </c>
      <c r="AA778" s="46" t="e">
        <f>VLOOKUP('別紙様式2-3（個表） '!$G778,【参考】数式用!$P$4:$Q$54,2, FALSE)</f>
        <v>#N/A</v>
      </c>
      <c r="AB778" s="46" t="e">
        <f>VLOOKUP('別紙様式2-3（個表） '!$G778,【参考】数式用!$P$4:$W$54,8, FALSE)</f>
        <v>#N/A</v>
      </c>
      <c r="AC778" s="46" t="e">
        <f>VLOOKUP('別紙様式2-3（個表） '!$G778,【参考】数式用!$P$4:$AD$54,15, FALSE)</f>
        <v>#N/A</v>
      </c>
      <c r="AD778" s="46" t="str">
        <f t="shared" si="80"/>
        <v/>
      </c>
      <c r="AE778" s="46" t="str">
        <f t="shared" si="81"/>
        <v/>
      </c>
      <c r="AF778" s="46" t="str">
        <f t="shared" si="82"/>
        <v/>
      </c>
      <c r="AG778" s="46" t="str">
        <f>IF(G778="", "", VLOOKUP(G778,【参考】数式用!$A$4:$M$54,13,FALSE))</f>
        <v/>
      </c>
      <c r="AH778" s="46" t="str">
        <f t="shared" si="83"/>
        <v>―</v>
      </c>
    </row>
    <row r="779" spans="1:34" ht="45" customHeight="1">
      <c r="A779" s="113">
        <f t="shared" si="84"/>
        <v>765</v>
      </c>
      <c r="B779" s="114" t="str">
        <f>IF(基本情報入力シート!B814="","",基本情報入力シート!B814)</f>
        <v/>
      </c>
      <c r="C779" s="115" t="str">
        <f>IF(基本情報入力シート!L814="","",基本情報入力シート!L814)</f>
        <v/>
      </c>
      <c r="D779" s="115" t="str">
        <f>IF(基本情報入力シート!Q814="","",基本情報入力シート!Q814)</f>
        <v/>
      </c>
      <c r="E779" s="115" t="str">
        <f>IF(基本情報入力シート!V814="","",基本情報入力シート!V814)</f>
        <v/>
      </c>
      <c r="F779" s="115" t="str">
        <f>IF(基本情報入力シート!W814="","",基本情報入力シート!W814)</f>
        <v/>
      </c>
      <c r="G779" s="115" t="str">
        <f>IF(基本情報入力シート!Z814="","",基本情報入力シート!Z814)</f>
        <v/>
      </c>
      <c r="H779" s="211" t="str">
        <f>IF(基本情報入力シート!AD814="","",基本情報入力シート!AD814)</f>
        <v/>
      </c>
      <c r="I779" s="330" t="str">
        <f>IF(基本情報入力シート!AE814="","",基本情報入力シート!AE814)</f>
        <v/>
      </c>
      <c r="J779" s="427"/>
      <c r="K779" s="428"/>
      <c r="L779" s="426"/>
      <c r="M779" s="331" t="str">
        <f>IF(G779="", "", VLOOKUP(AF779,【参考】数式用!$AZ$3:$BA$6, 2, FALSE))</f>
        <v/>
      </c>
      <c r="N779" s="332" t="str">
        <f>IF(G779="","",VLOOKUP(G779,【参考】数式用!$A$4:$L$54,MATCH('別紙様式2-3（個表） '!M779,【参考】数式用!$J$3:$L$3,0)+9,FALSE))</f>
        <v/>
      </c>
      <c r="O779" s="429" t="s">
        <v>197</v>
      </c>
      <c r="P779" s="333" t="str">
        <f t="shared" si="79"/>
        <v>未入力あり</v>
      </c>
      <c r="Q779" s="253" t="str">
        <f>IFERROR(IF(P779="未入力あり","",ROUNDDOWN(ROUNDDOWN($H779*$I779,0)*VLOOKUP($G779,【参考】数式用!$A$4:$E$54,3, FALSE),0)),"")</f>
        <v/>
      </c>
      <c r="R779" s="253" t="str">
        <f>IF(AD779="×", 0,IF(P779="未入力あり","",ROUNDDOWN(ROUNDDOWN($H779*$I779,0)*VLOOKUP($G779,【参考】数式用!$A$4:$E$54,4,FALSE),0)))</f>
        <v/>
      </c>
      <c r="S779" s="334" t="str">
        <f>IF(AE779="×", 0,IF(P779="未入力あり","",ROUNDDOWN(ROUNDDOWN($H779*$I779,0)*VLOOKUP($G779,【参考】数式用!$A$4:$E$54,5, FALSE),0)))</f>
        <v/>
      </c>
      <c r="Z779" s="336" t="e">
        <f>IF(#REF!="○", F779, "")</f>
        <v>#REF!</v>
      </c>
      <c r="AA779" s="46" t="e">
        <f>VLOOKUP('別紙様式2-3（個表） '!$G779,【参考】数式用!$P$4:$Q$54,2, FALSE)</f>
        <v>#N/A</v>
      </c>
      <c r="AB779" s="46" t="e">
        <f>VLOOKUP('別紙様式2-3（個表） '!$G779,【参考】数式用!$P$4:$W$54,8, FALSE)</f>
        <v>#N/A</v>
      </c>
      <c r="AC779" s="46" t="e">
        <f>VLOOKUP('別紙様式2-3（個表） '!$G779,【参考】数式用!$P$4:$AD$54,15, FALSE)</f>
        <v>#N/A</v>
      </c>
      <c r="AD779" s="46" t="str">
        <f t="shared" si="80"/>
        <v/>
      </c>
      <c r="AE779" s="46" t="str">
        <f t="shared" si="81"/>
        <v/>
      </c>
      <c r="AF779" s="46" t="str">
        <f t="shared" si="82"/>
        <v/>
      </c>
      <c r="AG779" s="46" t="str">
        <f>IF(G779="", "", VLOOKUP(G779,【参考】数式用!$A$4:$M$54,13,FALSE))</f>
        <v/>
      </c>
      <c r="AH779" s="46" t="str">
        <f t="shared" si="83"/>
        <v>―</v>
      </c>
    </row>
    <row r="780" spans="1:34" ht="45" customHeight="1">
      <c r="A780" s="113">
        <f t="shared" si="84"/>
        <v>766</v>
      </c>
      <c r="B780" s="114" t="str">
        <f>IF(基本情報入力シート!B815="","",基本情報入力シート!B815)</f>
        <v/>
      </c>
      <c r="C780" s="115" t="str">
        <f>IF(基本情報入力シート!L815="","",基本情報入力シート!L815)</f>
        <v/>
      </c>
      <c r="D780" s="115" t="str">
        <f>IF(基本情報入力シート!Q815="","",基本情報入力シート!Q815)</f>
        <v/>
      </c>
      <c r="E780" s="115" t="str">
        <f>IF(基本情報入力シート!V815="","",基本情報入力シート!V815)</f>
        <v/>
      </c>
      <c r="F780" s="115" t="str">
        <f>IF(基本情報入力シート!W815="","",基本情報入力シート!W815)</f>
        <v/>
      </c>
      <c r="G780" s="115" t="str">
        <f>IF(基本情報入力シート!Z815="","",基本情報入力シート!Z815)</f>
        <v/>
      </c>
      <c r="H780" s="211" t="str">
        <f>IF(基本情報入力シート!AD815="","",基本情報入力シート!AD815)</f>
        <v/>
      </c>
      <c r="I780" s="330" t="str">
        <f>IF(基本情報入力シート!AE815="","",基本情報入力シート!AE815)</f>
        <v/>
      </c>
      <c r="J780" s="427"/>
      <c r="K780" s="428"/>
      <c r="L780" s="426"/>
      <c r="M780" s="331" t="str">
        <f>IF(G780="", "", VLOOKUP(AF780,【参考】数式用!$AZ$3:$BA$6, 2, FALSE))</f>
        <v/>
      </c>
      <c r="N780" s="332" t="str">
        <f>IF(G780="","",VLOOKUP(G780,【参考】数式用!$A$4:$L$54,MATCH('別紙様式2-3（個表） '!M780,【参考】数式用!$J$3:$L$3,0)+9,FALSE))</f>
        <v/>
      </c>
      <c r="O780" s="430" t="s">
        <v>197</v>
      </c>
      <c r="P780" s="333" t="str">
        <f t="shared" si="79"/>
        <v>未入力あり</v>
      </c>
      <c r="Q780" s="253" t="str">
        <f>IFERROR(IF(P780="未入力あり","",ROUNDDOWN(ROUNDDOWN($H780*$I780,0)*VLOOKUP($G780,【参考】数式用!$A$4:$E$54,3, FALSE),0)),"")</f>
        <v/>
      </c>
      <c r="R780" s="253" t="str">
        <f>IF(AD780="×", 0,IF(P780="未入力あり","",ROUNDDOWN(ROUNDDOWN($H780*$I780,0)*VLOOKUP($G780,【参考】数式用!$A$4:$E$54,4,FALSE),0)))</f>
        <v/>
      </c>
      <c r="S780" s="334" t="str">
        <f>IF(AE780="×", 0,IF(P780="未入力あり","",ROUNDDOWN(ROUNDDOWN($H780*$I780,0)*VLOOKUP($G780,【参考】数式用!$A$4:$E$54,5, FALSE),0)))</f>
        <v/>
      </c>
      <c r="Z780" s="336" t="e">
        <f>IF(#REF!="○", F780, "")</f>
        <v>#REF!</v>
      </c>
      <c r="AA780" s="46" t="e">
        <f>VLOOKUP('別紙様式2-3（個表） '!$G780,【参考】数式用!$P$4:$Q$54,2, FALSE)</f>
        <v>#N/A</v>
      </c>
      <c r="AB780" s="46" t="e">
        <f>VLOOKUP('別紙様式2-3（個表） '!$G780,【参考】数式用!$P$4:$W$54,8, FALSE)</f>
        <v>#N/A</v>
      </c>
      <c r="AC780" s="46" t="e">
        <f>VLOOKUP('別紙様式2-3（個表） '!$G780,【参考】数式用!$P$4:$AD$54,15, FALSE)</f>
        <v>#N/A</v>
      </c>
      <c r="AD780" s="46" t="str">
        <f t="shared" si="80"/>
        <v/>
      </c>
      <c r="AE780" s="46" t="str">
        <f t="shared" si="81"/>
        <v/>
      </c>
      <c r="AF780" s="46" t="str">
        <f t="shared" si="82"/>
        <v/>
      </c>
      <c r="AG780" s="46" t="str">
        <f>IF(G780="", "", VLOOKUP(G780,【参考】数式用!$A$4:$M$54,13,FALSE))</f>
        <v/>
      </c>
      <c r="AH780" s="46" t="str">
        <f t="shared" si="83"/>
        <v>―</v>
      </c>
    </row>
    <row r="781" spans="1:34" ht="45" customHeight="1">
      <c r="A781" s="113">
        <f t="shared" si="84"/>
        <v>767</v>
      </c>
      <c r="B781" s="114" t="str">
        <f>IF(基本情報入力シート!B816="","",基本情報入力シート!B816)</f>
        <v/>
      </c>
      <c r="C781" s="115" t="str">
        <f>IF(基本情報入力シート!L816="","",基本情報入力シート!L816)</f>
        <v/>
      </c>
      <c r="D781" s="115" t="str">
        <f>IF(基本情報入力シート!Q816="","",基本情報入力シート!Q816)</f>
        <v/>
      </c>
      <c r="E781" s="115" t="str">
        <f>IF(基本情報入力シート!V816="","",基本情報入力シート!V816)</f>
        <v/>
      </c>
      <c r="F781" s="115" t="str">
        <f>IF(基本情報入力シート!W816="","",基本情報入力シート!W816)</f>
        <v/>
      </c>
      <c r="G781" s="115" t="str">
        <f>IF(基本情報入力シート!Z816="","",基本情報入力シート!Z816)</f>
        <v/>
      </c>
      <c r="H781" s="211" t="str">
        <f>IF(基本情報入力シート!AD816="","",基本情報入力シート!AD816)</f>
        <v/>
      </c>
      <c r="I781" s="330" t="str">
        <f>IF(基本情報入力シート!AE816="","",基本情報入力シート!AE816)</f>
        <v/>
      </c>
      <c r="J781" s="427"/>
      <c r="K781" s="428"/>
      <c r="L781" s="426"/>
      <c r="M781" s="331" t="str">
        <f>IF(G781="", "", VLOOKUP(AF781,【参考】数式用!$AZ$3:$BA$6, 2, FALSE))</f>
        <v/>
      </c>
      <c r="N781" s="332" t="str">
        <f>IF(G781="","",VLOOKUP(G781,【参考】数式用!$A$4:$L$54,MATCH('別紙様式2-3（個表） '!M781,【参考】数式用!$J$3:$L$3,0)+9,FALSE))</f>
        <v/>
      </c>
      <c r="O781" s="430" t="s">
        <v>197</v>
      </c>
      <c r="P781" s="333" t="str">
        <f t="shared" si="79"/>
        <v>未入力あり</v>
      </c>
      <c r="Q781" s="253" t="str">
        <f>IFERROR(IF(P781="未入力あり","",ROUNDDOWN(ROUNDDOWN($H781*$I781,0)*VLOOKUP($G781,【参考】数式用!$A$4:$E$54,3, FALSE),0)),"")</f>
        <v/>
      </c>
      <c r="R781" s="253" t="str">
        <f>IF(AD781="×", 0,IF(P781="未入力あり","",ROUNDDOWN(ROUNDDOWN($H781*$I781,0)*VLOOKUP($G781,【参考】数式用!$A$4:$E$54,4,FALSE),0)))</f>
        <v/>
      </c>
      <c r="S781" s="334" t="str">
        <f>IF(AE781="×", 0,IF(P781="未入力あり","",ROUNDDOWN(ROUNDDOWN($H781*$I781,0)*VLOOKUP($G781,【参考】数式用!$A$4:$E$54,5, FALSE),0)))</f>
        <v/>
      </c>
      <c r="Z781" s="336" t="e">
        <f>IF(#REF!="○", F781, "")</f>
        <v>#REF!</v>
      </c>
      <c r="AA781" s="46" t="e">
        <f>VLOOKUP('別紙様式2-3（個表） '!$G781,【参考】数式用!$P$4:$Q$54,2, FALSE)</f>
        <v>#N/A</v>
      </c>
      <c r="AB781" s="46" t="e">
        <f>VLOOKUP('別紙様式2-3（個表） '!$G781,【参考】数式用!$P$4:$W$54,8, FALSE)</f>
        <v>#N/A</v>
      </c>
      <c r="AC781" s="46" t="e">
        <f>VLOOKUP('別紙様式2-3（個表） '!$G781,【参考】数式用!$P$4:$AD$54,15, FALSE)</f>
        <v>#N/A</v>
      </c>
      <c r="AD781" s="46" t="str">
        <f t="shared" si="80"/>
        <v/>
      </c>
      <c r="AE781" s="46" t="str">
        <f t="shared" si="81"/>
        <v/>
      </c>
      <c r="AF781" s="46" t="str">
        <f t="shared" si="82"/>
        <v/>
      </c>
      <c r="AG781" s="46" t="str">
        <f>IF(G781="", "", VLOOKUP(G781,【参考】数式用!$A$4:$M$54,13,FALSE))</f>
        <v/>
      </c>
      <c r="AH781" s="46" t="str">
        <f t="shared" si="83"/>
        <v>―</v>
      </c>
    </row>
    <row r="782" spans="1:34" ht="45" customHeight="1">
      <c r="A782" s="113">
        <f t="shared" si="84"/>
        <v>768</v>
      </c>
      <c r="B782" s="114" t="str">
        <f>IF(基本情報入力シート!B817="","",基本情報入力シート!B817)</f>
        <v/>
      </c>
      <c r="C782" s="115" t="str">
        <f>IF(基本情報入力シート!L817="","",基本情報入力シート!L817)</f>
        <v/>
      </c>
      <c r="D782" s="115" t="str">
        <f>IF(基本情報入力シート!Q817="","",基本情報入力シート!Q817)</f>
        <v/>
      </c>
      <c r="E782" s="115" t="str">
        <f>IF(基本情報入力シート!V817="","",基本情報入力シート!V817)</f>
        <v/>
      </c>
      <c r="F782" s="115" t="str">
        <f>IF(基本情報入力シート!W817="","",基本情報入力シート!W817)</f>
        <v/>
      </c>
      <c r="G782" s="115" t="str">
        <f>IF(基本情報入力シート!Z817="","",基本情報入力シート!Z817)</f>
        <v/>
      </c>
      <c r="H782" s="211" t="str">
        <f>IF(基本情報入力シート!AD817="","",基本情報入力シート!AD817)</f>
        <v/>
      </c>
      <c r="I782" s="330" t="str">
        <f>IF(基本情報入力シート!AE817="","",基本情報入力シート!AE817)</f>
        <v/>
      </c>
      <c r="J782" s="427"/>
      <c r="K782" s="428"/>
      <c r="L782" s="426"/>
      <c r="M782" s="331" t="str">
        <f>IF(G782="", "", VLOOKUP(AF782,【参考】数式用!$AZ$3:$BA$6, 2, FALSE))</f>
        <v/>
      </c>
      <c r="N782" s="332" t="str">
        <f>IF(G782="","",VLOOKUP(G782,【参考】数式用!$A$4:$L$54,MATCH('別紙様式2-3（個表） '!M782,【参考】数式用!$J$3:$L$3,0)+9,FALSE))</f>
        <v/>
      </c>
      <c r="O782" s="429" t="s">
        <v>197</v>
      </c>
      <c r="P782" s="333" t="str">
        <f t="shared" si="79"/>
        <v>未入力あり</v>
      </c>
      <c r="Q782" s="253" t="str">
        <f>IFERROR(IF(P782="未入力あり","",ROUNDDOWN(ROUNDDOWN($H782*$I782,0)*VLOOKUP($G782,【参考】数式用!$A$4:$E$54,3, FALSE),0)),"")</f>
        <v/>
      </c>
      <c r="R782" s="253" t="str">
        <f>IF(AD782="×", 0,IF(P782="未入力あり","",ROUNDDOWN(ROUNDDOWN($H782*$I782,0)*VLOOKUP($G782,【参考】数式用!$A$4:$E$54,4,FALSE),0)))</f>
        <v/>
      </c>
      <c r="S782" s="334" t="str">
        <f>IF(AE782="×", 0,IF(P782="未入力あり","",ROUNDDOWN(ROUNDDOWN($H782*$I782,0)*VLOOKUP($G782,【参考】数式用!$A$4:$E$54,5, FALSE),0)))</f>
        <v/>
      </c>
      <c r="Z782" s="336" t="e">
        <f>IF(#REF!="○", F782, "")</f>
        <v>#REF!</v>
      </c>
      <c r="AA782" s="46" t="e">
        <f>VLOOKUP('別紙様式2-3（個表） '!$G782,【参考】数式用!$P$4:$Q$54,2, FALSE)</f>
        <v>#N/A</v>
      </c>
      <c r="AB782" s="46" t="e">
        <f>VLOOKUP('別紙様式2-3（個表） '!$G782,【参考】数式用!$P$4:$W$54,8, FALSE)</f>
        <v>#N/A</v>
      </c>
      <c r="AC782" s="46" t="e">
        <f>VLOOKUP('別紙様式2-3（個表） '!$G782,【参考】数式用!$P$4:$AD$54,15, FALSE)</f>
        <v>#N/A</v>
      </c>
      <c r="AD782" s="46" t="str">
        <f t="shared" si="80"/>
        <v/>
      </c>
      <c r="AE782" s="46" t="str">
        <f t="shared" si="81"/>
        <v/>
      </c>
      <c r="AF782" s="46" t="str">
        <f t="shared" si="82"/>
        <v/>
      </c>
      <c r="AG782" s="46" t="str">
        <f>IF(G782="", "", VLOOKUP(G782,【参考】数式用!$A$4:$M$54,13,FALSE))</f>
        <v/>
      </c>
      <c r="AH782" s="46" t="str">
        <f t="shared" si="83"/>
        <v>―</v>
      </c>
    </row>
    <row r="783" spans="1:34" ht="45" customHeight="1">
      <c r="A783" s="113">
        <f t="shared" si="84"/>
        <v>769</v>
      </c>
      <c r="B783" s="114" t="str">
        <f>IF(基本情報入力シート!B818="","",基本情報入力シート!B818)</f>
        <v/>
      </c>
      <c r="C783" s="115" t="str">
        <f>IF(基本情報入力シート!L818="","",基本情報入力シート!L818)</f>
        <v/>
      </c>
      <c r="D783" s="115" t="str">
        <f>IF(基本情報入力シート!Q818="","",基本情報入力シート!Q818)</f>
        <v/>
      </c>
      <c r="E783" s="115" t="str">
        <f>IF(基本情報入力シート!V818="","",基本情報入力シート!V818)</f>
        <v/>
      </c>
      <c r="F783" s="115" t="str">
        <f>IF(基本情報入力シート!W818="","",基本情報入力シート!W818)</f>
        <v/>
      </c>
      <c r="G783" s="115" t="str">
        <f>IF(基本情報入力シート!Z818="","",基本情報入力シート!Z818)</f>
        <v/>
      </c>
      <c r="H783" s="211" t="str">
        <f>IF(基本情報入力シート!AD818="","",基本情報入力シート!AD818)</f>
        <v/>
      </c>
      <c r="I783" s="330" t="str">
        <f>IF(基本情報入力シート!AE818="","",基本情報入力シート!AE818)</f>
        <v/>
      </c>
      <c r="J783" s="427"/>
      <c r="K783" s="428"/>
      <c r="L783" s="426"/>
      <c r="M783" s="331" t="str">
        <f>IF(G783="", "", VLOOKUP(AF783,【参考】数式用!$AZ$3:$BA$6, 2, FALSE))</f>
        <v/>
      </c>
      <c r="N783" s="332" t="str">
        <f>IF(G783="","",VLOOKUP(G783,【参考】数式用!$A$4:$L$54,MATCH('別紙様式2-3（個表） '!M783,【参考】数式用!$J$3:$L$3,0)+9,FALSE))</f>
        <v/>
      </c>
      <c r="O783" s="430" t="s">
        <v>197</v>
      </c>
      <c r="P783" s="333" t="str">
        <f t="shared" si="79"/>
        <v>未入力あり</v>
      </c>
      <c r="Q783" s="253" t="str">
        <f>IFERROR(IF(P783="未入力あり","",ROUNDDOWN(ROUNDDOWN($H783*$I783,0)*VLOOKUP($G783,【参考】数式用!$A$4:$E$54,3, FALSE),0)),"")</f>
        <v/>
      </c>
      <c r="R783" s="253" t="str">
        <f>IF(AD783="×", 0,IF(P783="未入力あり","",ROUNDDOWN(ROUNDDOWN($H783*$I783,0)*VLOOKUP($G783,【参考】数式用!$A$4:$E$54,4,FALSE),0)))</f>
        <v/>
      </c>
      <c r="S783" s="334" t="str">
        <f>IF(AE783="×", 0,IF(P783="未入力あり","",ROUNDDOWN(ROUNDDOWN($H783*$I783,0)*VLOOKUP($G783,【参考】数式用!$A$4:$E$54,5, FALSE),0)))</f>
        <v/>
      </c>
      <c r="Z783" s="336" t="e">
        <f>IF(#REF!="○", F783, "")</f>
        <v>#REF!</v>
      </c>
      <c r="AA783" s="46" t="e">
        <f>VLOOKUP('別紙様式2-3（個表） '!$G783,【参考】数式用!$P$4:$Q$54,2, FALSE)</f>
        <v>#N/A</v>
      </c>
      <c r="AB783" s="46" t="e">
        <f>VLOOKUP('別紙様式2-3（個表） '!$G783,【参考】数式用!$P$4:$W$54,8, FALSE)</f>
        <v>#N/A</v>
      </c>
      <c r="AC783" s="46" t="e">
        <f>VLOOKUP('別紙様式2-3（個表） '!$G783,【参考】数式用!$P$4:$AD$54,15, FALSE)</f>
        <v>#N/A</v>
      </c>
      <c r="AD783" s="46" t="str">
        <f t="shared" si="80"/>
        <v/>
      </c>
      <c r="AE783" s="46" t="str">
        <f t="shared" si="81"/>
        <v/>
      </c>
      <c r="AF783" s="46" t="str">
        <f t="shared" si="82"/>
        <v/>
      </c>
      <c r="AG783" s="46" t="str">
        <f>IF(G783="", "", VLOOKUP(G783,【参考】数式用!$A$4:$M$54,13,FALSE))</f>
        <v/>
      </c>
      <c r="AH783" s="46" t="str">
        <f t="shared" si="83"/>
        <v>―</v>
      </c>
    </row>
    <row r="784" spans="1:34" ht="45" customHeight="1">
      <c r="A784" s="113">
        <f t="shared" si="84"/>
        <v>770</v>
      </c>
      <c r="B784" s="114" t="str">
        <f>IF(基本情報入力シート!B819="","",基本情報入力シート!B819)</f>
        <v/>
      </c>
      <c r="C784" s="115" t="str">
        <f>IF(基本情報入力シート!L819="","",基本情報入力シート!L819)</f>
        <v/>
      </c>
      <c r="D784" s="115" t="str">
        <f>IF(基本情報入力シート!Q819="","",基本情報入力シート!Q819)</f>
        <v/>
      </c>
      <c r="E784" s="115" t="str">
        <f>IF(基本情報入力シート!V819="","",基本情報入力シート!V819)</f>
        <v/>
      </c>
      <c r="F784" s="115" t="str">
        <f>IF(基本情報入力シート!W819="","",基本情報入力シート!W819)</f>
        <v/>
      </c>
      <c r="G784" s="115" t="str">
        <f>IF(基本情報入力シート!Z819="","",基本情報入力シート!Z819)</f>
        <v/>
      </c>
      <c r="H784" s="211" t="str">
        <f>IF(基本情報入力シート!AD819="","",基本情報入力シート!AD819)</f>
        <v/>
      </c>
      <c r="I784" s="330" t="str">
        <f>IF(基本情報入力シート!AE819="","",基本情報入力シート!AE819)</f>
        <v/>
      </c>
      <c r="J784" s="427"/>
      <c r="K784" s="428"/>
      <c r="L784" s="426"/>
      <c r="M784" s="331" t="str">
        <f>IF(G784="", "", VLOOKUP(AF784,【参考】数式用!$AZ$3:$BA$6, 2, FALSE))</f>
        <v/>
      </c>
      <c r="N784" s="332" t="str">
        <f>IF(G784="","",VLOOKUP(G784,【参考】数式用!$A$4:$L$54,MATCH('別紙様式2-3（個表） '!M784,【参考】数式用!$J$3:$L$3,0)+9,FALSE))</f>
        <v/>
      </c>
      <c r="O784" s="430" t="s">
        <v>197</v>
      </c>
      <c r="P784" s="333" t="str">
        <f t="shared" ref="P784:P847" si="85">IFERROR(ROUNDDOWN(ROUNDDOWN($H784*$I784,0)*$N784,0),"未入力あり")</f>
        <v>未入力あり</v>
      </c>
      <c r="Q784" s="253" t="str">
        <f>IFERROR(IF(P784="未入力あり","",ROUNDDOWN(ROUNDDOWN($H784*$I784,0)*VLOOKUP($G784,【参考】数式用!$A$4:$E$54,3, FALSE),0)),"")</f>
        <v/>
      </c>
      <c r="R784" s="253" t="str">
        <f>IF(AD784="×", 0,IF(P784="未入力あり","",ROUNDDOWN(ROUNDDOWN($H784*$I784,0)*VLOOKUP($G784,【参考】数式用!$A$4:$E$54,4,FALSE),0)))</f>
        <v/>
      </c>
      <c r="S784" s="334" t="str">
        <f>IF(AE784="×", 0,IF(P784="未入力あり","",ROUNDDOWN(ROUNDDOWN($H784*$I784,0)*VLOOKUP($G784,【参考】数式用!$A$4:$E$54,5, FALSE),0)))</f>
        <v/>
      </c>
      <c r="Z784" s="336" t="e">
        <f>IF(#REF!="○", F784, "")</f>
        <v>#REF!</v>
      </c>
      <c r="AA784" s="46" t="e">
        <f>VLOOKUP('別紙様式2-3（個表） '!$G784,【参考】数式用!$P$4:$Q$54,2, FALSE)</f>
        <v>#N/A</v>
      </c>
      <c r="AB784" s="46" t="e">
        <f>VLOOKUP('別紙様式2-3（個表） '!$G784,【参考】数式用!$P$4:$W$54,8, FALSE)</f>
        <v>#N/A</v>
      </c>
      <c r="AC784" s="46" t="e">
        <f>VLOOKUP('別紙様式2-3（個表） '!$G784,【参考】数式用!$P$4:$AD$54,15, FALSE)</f>
        <v>#N/A</v>
      </c>
      <c r="AD784" s="46" t="str">
        <f t="shared" si="80"/>
        <v/>
      </c>
      <c r="AE784" s="46" t="str">
        <f t="shared" si="81"/>
        <v/>
      </c>
      <c r="AF784" s="46" t="str">
        <f t="shared" si="82"/>
        <v/>
      </c>
      <c r="AG784" s="46" t="str">
        <f>IF(G784="", "", VLOOKUP(G784,【参考】数式用!$A$4:$M$54,13,FALSE))</f>
        <v/>
      </c>
      <c r="AH784" s="46" t="str">
        <f t="shared" si="83"/>
        <v>―</v>
      </c>
    </row>
    <row r="785" spans="1:34" ht="45" customHeight="1">
      <c r="A785" s="113">
        <f t="shared" si="84"/>
        <v>771</v>
      </c>
      <c r="B785" s="114" t="str">
        <f>IF(基本情報入力シート!B820="","",基本情報入力シート!B820)</f>
        <v/>
      </c>
      <c r="C785" s="115" t="str">
        <f>IF(基本情報入力シート!L820="","",基本情報入力シート!L820)</f>
        <v/>
      </c>
      <c r="D785" s="115" t="str">
        <f>IF(基本情報入力シート!Q820="","",基本情報入力シート!Q820)</f>
        <v/>
      </c>
      <c r="E785" s="115" t="str">
        <f>IF(基本情報入力シート!V820="","",基本情報入力シート!V820)</f>
        <v/>
      </c>
      <c r="F785" s="115" t="str">
        <f>IF(基本情報入力シート!W820="","",基本情報入力シート!W820)</f>
        <v/>
      </c>
      <c r="G785" s="115" t="str">
        <f>IF(基本情報入力シート!Z820="","",基本情報入力シート!Z820)</f>
        <v/>
      </c>
      <c r="H785" s="211" t="str">
        <f>IF(基本情報入力シート!AD820="","",基本情報入力シート!AD820)</f>
        <v/>
      </c>
      <c r="I785" s="330" t="str">
        <f>IF(基本情報入力シート!AE820="","",基本情報入力シート!AE820)</f>
        <v/>
      </c>
      <c r="J785" s="427"/>
      <c r="K785" s="428"/>
      <c r="L785" s="426"/>
      <c r="M785" s="331" t="str">
        <f>IF(G785="", "", VLOOKUP(AF785,【参考】数式用!$AZ$3:$BA$6, 2, FALSE))</f>
        <v/>
      </c>
      <c r="N785" s="332" t="str">
        <f>IF(G785="","",VLOOKUP(G785,【参考】数式用!$A$4:$L$54,MATCH('別紙様式2-3（個表） '!M785,【参考】数式用!$J$3:$L$3,0)+9,FALSE))</f>
        <v/>
      </c>
      <c r="O785" s="429" t="s">
        <v>197</v>
      </c>
      <c r="P785" s="333" t="str">
        <f t="shared" si="85"/>
        <v>未入力あり</v>
      </c>
      <c r="Q785" s="253" t="str">
        <f>IFERROR(IF(P785="未入力あり","",ROUNDDOWN(ROUNDDOWN($H785*$I785,0)*VLOOKUP($G785,【参考】数式用!$A$4:$E$54,3, FALSE),0)),"")</f>
        <v/>
      </c>
      <c r="R785" s="253" t="str">
        <f>IF(AD785="×", 0,IF(P785="未入力あり","",ROUNDDOWN(ROUNDDOWN($H785*$I785,0)*VLOOKUP($G785,【参考】数式用!$A$4:$E$54,4,FALSE),0)))</f>
        <v/>
      </c>
      <c r="S785" s="334" t="str">
        <f>IF(AE785="×", 0,IF(P785="未入力あり","",ROUNDDOWN(ROUNDDOWN($H785*$I785,0)*VLOOKUP($G785,【参考】数式用!$A$4:$E$54,5, FALSE),0)))</f>
        <v/>
      </c>
      <c r="Z785" s="336" t="e">
        <f>IF(#REF!="○", F785, "")</f>
        <v>#REF!</v>
      </c>
      <c r="AA785" s="46" t="e">
        <f>VLOOKUP('別紙様式2-3（個表） '!$G785,【参考】数式用!$P$4:$Q$54,2, FALSE)</f>
        <v>#N/A</v>
      </c>
      <c r="AB785" s="46" t="e">
        <f>VLOOKUP('別紙様式2-3（個表） '!$G785,【参考】数式用!$P$4:$W$54,8, FALSE)</f>
        <v>#N/A</v>
      </c>
      <c r="AC785" s="46" t="e">
        <f>VLOOKUP('別紙様式2-3（個表） '!$G785,【参考】数式用!$P$4:$AD$54,15, FALSE)</f>
        <v>#N/A</v>
      </c>
      <c r="AD785" s="46" t="str">
        <f t="shared" si="80"/>
        <v/>
      </c>
      <c r="AE785" s="46" t="str">
        <f t="shared" si="81"/>
        <v/>
      </c>
      <c r="AF785" s="46" t="str">
        <f t="shared" si="82"/>
        <v/>
      </c>
      <c r="AG785" s="46" t="str">
        <f>IF(G785="", "", VLOOKUP(G785,【参考】数式用!$A$4:$M$54,13,FALSE))</f>
        <v/>
      </c>
      <c r="AH785" s="46" t="str">
        <f t="shared" si="83"/>
        <v>―</v>
      </c>
    </row>
    <row r="786" spans="1:34" ht="45" customHeight="1">
      <c r="A786" s="113">
        <f t="shared" si="84"/>
        <v>772</v>
      </c>
      <c r="B786" s="114" t="str">
        <f>IF(基本情報入力シート!B821="","",基本情報入力シート!B821)</f>
        <v/>
      </c>
      <c r="C786" s="115" t="str">
        <f>IF(基本情報入力シート!L821="","",基本情報入力シート!L821)</f>
        <v/>
      </c>
      <c r="D786" s="115" t="str">
        <f>IF(基本情報入力シート!Q821="","",基本情報入力シート!Q821)</f>
        <v/>
      </c>
      <c r="E786" s="115" t="str">
        <f>IF(基本情報入力シート!V821="","",基本情報入力シート!V821)</f>
        <v/>
      </c>
      <c r="F786" s="115" t="str">
        <f>IF(基本情報入力シート!W821="","",基本情報入力シート!W821)</f>
        <v/>
      </c>
      <c r="G786" s="115" t="str">
        <f>IF(基本情報入力シート!Z821="","",基本情報入力シート!Z821)</f>
        <v/>
      </c>
      <c r="H786" s="211" t="str">
        <f>IF(基本情報入力シート!AD821="","",基本情報入力シート!AD821)</f>
        <v/>
      </c>
      <c r="I786" s="330" t="str">
        <f>IF(基本情報入力シート!AE821="","",基本情報入力シート!AE821)</f>
        <v/>
      </c>
      <c r="J786" s="427"/>
      <c r="K786" s="428"/>
      <c r="L786" s="426"/>
      <c r="M786" s="331" t="str">
        <f>IF(G786="", "", VLOOKUP(AF786,【参考】数式用!$AZ$3:$BA$6, 2, FALSE))</f>
        <v/>
      </c>
      <c r="N786" s="332" t="str">
        <f>IF(G786="","",VLOOKUP(G786,【参考】数式用!$A$4:$L$54,MATCH('別紙様式2-3（個表） '!M786,【参考】数式用!$J$3:$L$3,0)+9,FALSE))</f>
        <v/>
      </c>
      <c r="O786" s="430" t="s">
        <v>197</v>
      </c>
      <c r="P786" s="333" t="str">
        <f t="shared" si="85"/>
        <v>未入力あり</v>
      </c>
      <c r="Q786" s="253" t="str">
        <f>IFERROR(IF(P786="未入力あり","",ROUNDDOWN(ROUNDDOWN($H786*$I786,0)*VLOOKUP($G786,【参考】数式用!$A$4:$E$54,3, FALSE),0)),"")</f>
        <v/>
      </c>
      <c r="R786" s="253" t="str">
        <f>IF(AD786="×", 0,IF(P786="未入力あり","",ROUNDDOWN(ROUNDDOWN($H786*$I786,0)*VLOOKUP($G786,【参考】数式用!$A$4:$E$54,4,FALSE),0)))</f>
        <v/>
      </c>
      <c r="S786" s="334" t="str">
        <f>IF(AE786="×", 0,IF(P786="未入力あり","",ROUNDDOWN(ROUNDDOWN($H786*$I786,0)*VLOOKUP($G786,【参考】数式用!$A$4:$E$54,5, FALSE),0)))</f>
        <v/>
      </c>
      <c r="Z786" s="336" t="e">
        <f>IF(#REF!="○", F786, "")</f>
        <v>#REF!</v>
      </c>
      <c r="AA786" s="46" t="e">
        <f>VLOOKUP('別紙様式2-3（個表） '!$G786,【参考】数式用!$P$4:$Q$54,2, FALSE)</f>
        <v>#N/A</v>
      </c>
      <c r="AB786" s="46" t="e">
        <f>VLOOKUP('別紙様式2-3（個表） '!$G786,【参考】数式用!$P$4:$W$54,8, FALSE)</f>
        <v>#N/A</v>
      </c>
      <c r="AC786" s="46" t="e">
        <f>VLOOKUP('別紙様式2-3（個表） '!$G786,【参考】数式用!$P$4:$AD$54,15, FALSE)</f>
        <v>#N/A</v>
      </c>
      <c r="AD786" s="46" t="str">
        <f t="shared" si="80"/>
        <v/>
      </c>
      <c r="AE786" s="46" t="str">
        <f t="shared" si="81"/>
        <v/>
      </c>
      <c r="AF786" s="46" t="str">
        <f t="shared" si="82"/>
        <v/>
      </c>
      <c r="AG786" s="46" t="str">
        <f>IF(G786="", "", VLOOKUP(G786,【参考】数式用!$A$4:$M$54,13,FALSE))</f>
        <v/>
      </c>
      <c r="AH786" s="46" t="str">
        <f t="shared" si="83"/>
        <v>―</v>
      </c>
    </row>
    <row r="787" spans="1:34" ht="45" customHeight="1">
      <c r="A787" s="113">
        <f t="shared" si="84"/>
        <v>773</v>
      </c>
      <c r="B787" s="114" t="str">
        <f>IF(基本情報入力シート!B822="","",基本情報入力シート!B822)</f>
        <v/>
      </c>
      <c r="C787" s="115" t="str">
        <f>IF(基本情報入力シート!L822="","",基本情報入力シート!L822)</f>
        <v/>
      </c>
      <c r="D787" s="115" t="str">
        <f>IF(基本情報入力シート!Q822="","",基本情報入力シート!Q822)</f>
        <v/>
      </c>
      <c r="E787" s="115" t="str">
        <f>IF(基本情報入力シート!V822="","",基本情報入力シート!V822)</f>
        <v/>
      </c>
      <c r="F787" s="115" t="str">
        <f>IF(基本情報入力シート!W822="","",基本情報入力シート!W822)</f>
        <v/>
      </c>
      <c r="G787" s="115" t="str">
        <f>IF(基本情報入力シート!Z822="","",基本情報入力シート!Z822)</f>
        <v/>
      </c>
      <c r="H787" s="211" t="str">
        <f>IF(基本情報入力シート!AD822="","",基本情報入力シート!AD822)</f>
        <v/>
      </c>
      <c r="I787" s="330" t="str">
        <f>IF(基本情報入力シート!AE822="","",基本情報入力シート!AE822)</f>
        <v/>
      </c>
      <c r="J787" s="427"/>
      <c r="K787" s="428"/>
      <c r="L787" s="426"/>
      <c r="M787" s="331" t="str">
        <f>IF(G787="", "", VLOOKUP(AF787,【参考】数式用!$AZ$3:$BA$6, 2, FALSE))</f>
        <v/>
      </c>
      <c r="N787" s="332" t="str">
        <f>IF(G787="","",VLOOKUP(G787,【参考】数式用!$A$4:$L$54,MATCH('別紙様式2-3（個表） '!M787,【参考】数式用!$J$3:$L$3,0)+9,FALSE))</f>
        <v/>
      </c>
      <c r="O787" s="429" t="s">
        <v>197</v>
      </c>
      <c r="P787" s="333" t="str">
        <f t="shared" si="85"/>
        <v>未入力あり</v>
      </c>
      <c r="Q787" s="253" t="str">
        <f>IFERROR(IF(P787="未入力あり","",ROUNDDOWN(ROUNDDOWN($H787*$I787,0)*VLOOKUP($G787,【参考】数式用!$A$4:$E$54,3, FALSE),0)),"")</f>
        <v/>
      </c>
      <c r="R787" s="253" t="str">
        <f>IF(AD787="×", 0,IF(P787="未入力あり","",ROUNDDOWN(ROUNDDOWN($H787*$I787,0)*VLOOKUP($G787,【参考】数式用!$A$4:$E$54,4,FALSE),0)))</f>
        <v/>
      </c>
      <c r="S787" s="334" t="str">
        <f>IF(AE787="×", 0,IF(P787="未入力あり","",ROUNDDOWN(ROUNDDOWN($H787*$I787,0)*VLOOKUP($G787,【参考】数式用!$A$4:$E$54,5, FALSE),0)))</f>
        <v/>
      </c>
      <c r="Z787" s="336" t="e">
        <f>IF(#REF!="○", F787, "")</f>
        <v>#REF!</v>
      </c>
      <c r="AA787" s="46" t="e">
        <f>VLOOKUP('別紙様式2-3（個表） '!$G787,【参考】数式用!$P$4:$Q$54,2, FALSE)</f>
        <v>#N/A</v>
      </c>
      <c r="AB787" s="46" t="e">
        <f>VLOOKUP('別紙様式2-3（個表） '!$G787,【参考】数式用!$P$4:$W$54,8, FALSE)</f>
        <v>#N/A</v>
      </c>
      <c r="AC787" s="46" t="e">
        <f>VLOOKUP('別紙様式2-3（個表） '!$G787,【参考】数式用!$P$4:$AD$54,15, FALSE)</f>
        <v>#N/A</v>
      </c>
      <c r="AD787" s="46" t="str">
        <f t="shared" si="80"/>
        <v/>
      </c>
      <c r="AE787" s="46" t="str">
        <f t="shared" si="81"/>
        <v/>
      </c>
      <c r="AF787" s="46" t="str">
        <f t="shared" si="82"/>
        <v/>
      </c>
      <c r="AG787" s="46" t="str">
        <f>IF(G787="", "", VLOOKUP(G787,【参考】数式用!$A$4:$M$54,13,FALSE))</f>
        <v/>
      </c>
      <c r="AH787" s="46" t="str">
        <f t="shared" si="83"/>
        <v>―</v>
      </c>
    </row>
    <row r="788" spans="1:34" ht="45" customHeight="1">
      <c r="A788" s="113">
        <f t="shared" si="84"/>
        <v>774</v>
      </c>
      <c r="B788" s="114" t="str">
        <f>IF(基本情報入力シート!B823="","",基本情報入力シート!B823)</f>
        <v/>
      </c>
      <c r="C788" s="115" t="str">
        <f>IF(基本情報入力シート!L823="","",基本情報入力シート!L823)</f>
        <v/>
      </c>
      <c r="D788" s="115" t="str">
        <f>IF(基本情報入力シート!Q823="","",基本情報入力シート!Q823)</f>
        <v/>
      </c>
      <c r="E788" s="115" t="str">
        <f>IF(基本情報入力シート!V823="","",基本情報入力シート!V823)</f>
        <v/>
      </c>
      <c r="F788" s="115" t="str">
        <f>IF(基本情報入力シート!W823="","",基本情報入力シート!W823)</f>
        <v/>
      </c>
      <c r="G788" s="115" t="str">
        <f>IF(基本情報入力シート!Z823="","",基本情報入力シート!Z823)</f>
        <v/>
      </c>
      <c r="H788" s="211" t="str">
        <f>IF(基本情報入力シート!AD823="","",基本情報入力シート!AD823)</f>
        <v/>
      </c>
      <c r="I788" s="330" t="str">
        <f>IF(基本情報入力シート!AE823="","",基本情報入力シート!AE823)</f>
        <v/>
      </c>
      <c r="J788" s="427"/>
      <c r="K788" s="428"/>
      <c r="L788" s="426"/>
      <c r="M788" s="331" t="str">
        <f>IF(G788="", "", VLOOKUP(AF788,【参考】数式用!$AZ$3:$BA$6, 2, FALSE))</f>
        <v/>
      </c>
      <c r="N788" s="332" t="str">
        <f>IF(G788="","",VLOOKUP(G788,【参考】数式用!$A$4:$L$54,MATCH('別紙様式2-3（個表） '!M788,【参考】数式用!$J$3:$L$3,0)+9,FALSE))</f>
        <v/>
      </c>
      <c r="O788" s="430" t="s">
        <v>197</v>
      </c>
      <c r="P788" s="333" t="str">
        <f t="shared" si="85"/>
        <v>未入力あり</v>
      </c>
      <c r="Q788" s="253" t="str">
        <f>IFERROR(IF(P788="未入力あり","",ROUNDDOWN(ROUNDDOWN($H788*$I788,0)*VLOOKUP($G788,【参考】数式用!$A$4:$E$54,3, FALSE),0)),"")</f>
        <v/>
      </c>
      <c r="R788" s="253" t="str">
        <f>IF(AD788="×", 0,IF(P788="未入力あり","",ROUNDDOWN(ROUNDDOWN($H788*$I788,0)*VLOOKUP($G788,【参考】数式用!$A$4:$E$54,4,FALSE),0)))</f>
        <v/>
      </c>
      <c r="S788" s="334" t="str">
        <f>IF(AE788="×", 0,IF(P788="未入力あり","",ROUNDDOWN(ROUNDDOWN($H788*$I788,0)*VLOOKUP($G788,【参考】数式用!$A$4:$E$54,5, FALSE),0)))</f>
        <v/>
      </c>
      <c r="Z788" s="336" t="e">
        <f>IF(#REF!="○", F788, "")</f>
        <v>#REF!</v>
      </c>
      <c r="AA788" s="46" t="e">
        <f>VLOOKUP('別紙様式2-3（個表） '!$G788,【参考】数式用!$P$4:$Q$54,2, FALSE)</f>
        <v>#N/A</v>
      </c>
      <c r="AB788" s="46" t="e">
        <f>VLOOKUP('別紙様式2-3（個表） '!$G788,【参考】数式用!$P$4:$W$54,8, FALSE)</f>
        <v>#N/A</v>
      </c>
      <c r="AC788" s="46" t="e">
        <f>VLOOKUP('別紙様式2-3（個表） '!$G788,【参考】数式用!$P$4:$AD$54,15, FALSE)</f>
        <v>#N/A</v>
      </c>
      <c r="AD788" s="46" t="str">
        <f t="shared" si="80"/>
        <v/>
      </c>
      <c r="AE788" s="46" t="str">
        <f t="shared" si="81"/>
        <v/>
      </c>
      <c r="AF788" s="46" t="str">
        <f t="shared" si="82"/>
        <v/>
      </c>
      <c r="AG788" s="46" t="str">
        <f>IF(G788="", "", VLOOKUP(G788,【参考】数式用!$A$4:$M$54,13,FALSE))</f>
        <v/>
      </c>
      <c r="AH788" s="46" t="str">
        <f t="shared" si="83"/>
        <v>―</v>
      </c>
    </row>
    <row r="789" spans="1:34" ht="45" customHeight="1">
      <c r="A789" s="113">
        <f t="shared" si="84"/>
        <v>775</v>
      </c>
      <c r="B789" s="114" t="str">
        <f>IF(基本情報入力シート!B824="","",基本情報入力シート!B824)</f>
        <v/>
      </c>
      <c r="C789" s="115" t="str">
        <f>IF(基本情報入力シート!L824="","",基本情報入力シート!L824)</f>
        <v/>
      </c>
      <c r="D789" s="115" t="str">
        <f>IF(基本情報入力シート!Q824="","",基本情報入力シート!Q824)</f>
        <v/>
      </c>
      <c r="E789" s="115" t="str">
        <f>IF(基本情報入力シート!V824="","",基本情報入力シート!V824)</f>
        <v/>
      </c>
      <c r="F789" s="115" t="str">
        <f>IF(基本情報入力シート!W824="","",基本情報入力シート!W824)</f>
        <v/>
      </c>
      <c r="G789" s="115" t="str">
        <f>IF(基本情報入力シート!Z824="","",基本情報入力シート!Z824)</f>
        <v/>
      </c>
      <c r="H789" s="211" t="str">
        <f>IF(基本情報入力シート!AD824="","",基本情報入力シート!AD824)</f>
        <v/>
      </c>
      <c r="I789" s="330" t="str">
        <f>IF(基本情報入力シート!AE824="","",基本情報入力シート!AE824)</f>
        <v/>
      </c>
      <c r="J789" s="427"/>
      <c r="K789" s="428"/>
      <c r="L789" s="426"/>
      <c r="M789" s="331" t="str">
        <f>IF(G789="", "", VLOOKUP(AF789,【参考】数式用!$AZ$3:$BA$6, 2, FALSE))</f>
        <v/>
      </c>
      <c r="N789" s="332" t="str">
        <f>IF(G789="","",VLOOKUP(G789,【参考】数式用!$A$4:$L$54,MATCH('別紙様式2-3（個表） '!M789,【参考】数式用!$J$3:$L$3,0)+9,FALSE))</f>
        <v/>
      </c>
      <c r="O789" s="430" t="s">
        <v>197</v>
      </c>
      <c r="P789" s="333" t="str">
        <f t="shared" si="85"/>
        <v>未入力あり</v>
      </c>
      <c r="Q789" s="253" t="str">
        <f>IFERROR(IF(P789="未入力あり","",ROUNDDOWN(ROUNDDOWN($H789*$I789,0)*VLOOKUP($G789,【参考】数式用!$A$4:$E$54,3, FALSE),0)),"")</f>
        <v/>
      </c>
      <c r="R789" s="253" t="str">
        <f>IF(AD789="×", 0,IF(P789="未入力あり","",ROUNDDOWN(ROUNDDOWN($H789*$I789,0)*VLOOKUP($G789,【参考】数式用!$A$4:$E$54,4,FALSE),0)))</f>
        <v/>
      </c>
      <c r="S789" s="334" t="str">
        <f>IF(AE789="×", 0,IF(P789="未入力あり","",ROUNDDOWN(ROUNDDOWN($H789*$I789,0)*VLOOKUP($G789,【参考】数式用!$A$4:$E$54,5, FALSE),0)))</f>
        <v/>
      </c>
      <c r="Z789" s="336" t="e">
        <f>IF(#REF!="○", F789, "")</f>
        <v>#REF!</v>
      </c>
      <c r="AA789" s="46" t="e">
        <f>VLOOKUP('別紙様式2-3（個表） '!$G789,【参考】数式用!$P$4:$Q$54,2, FALSE)</f>
        <v>#N/A</v>
      </c>
      <c r="AB789" s="46" t="e">
        <f>VLOOKUP('別紙様式2-3（個表） '!$G789,【参考】数式用!$P$4:$W$54,8, FALSE)</f>
        <v>#N/A</v>
      </c>
      <c r="AC789" s="46" t="e">
        <f>VLOOKUP('別紙様式2-3（個表） '!$G789,【参考】数式用!$P$4:$AD$54,15, FALSE)</f>
        <v>#N/A</v>
      </c>
      <c r="AD789" s="46" t="str">
        <f t="shared" si="80"/>
        <v/>
      </c>
      <c r="AE789" s="46" t="str">
        <f t="shared" si="81"/>
        <v/>
      </c>
      <c r="AF789" s="46" t="str">
        <f t="shared" si="82"/>
        <v/>
      </c>
      <c r="AG789" s="46" t="str">
        <f>IF(G789="", "", VLOOKUP(G789,【参考】数式用!$A$4:$M$54,13,FALSE))</f>
        <v/>
      </c>
      <c r="AH789" s="46" t="str">
        <f t="shared" si="83"/>
        <v>―</v>
      </c>
    </row>
    <row r="790" spans="1:34" ht="45" customHeight="1">
      <c r="A790" s="113">
        <f t="shared" si="84"/>
        <v>776</v>
      </c>
      <c r="B790" s="114" t="str">
        <f>IF(基本情報入力シート!B825="","",基本情報入力シート!B825)</f>
        <v/>
      </c>
      <c r="C790" s="115" t="str">
        <f>IF(基本情報入力シート!L825="","",基本情報入力シート!L825)</f>
        <v/>
      </c>
      <c r="D790" s="115" t="str">
        <f>IF(基本情報入力シート!Q825="","",基本情報入力シート!Q825)</f>
        <v/>
      </c>
      <c r="E790" s="115" t="str">
        <f>IF(基本情報入力シート!V825="","",基本情報入力シート!V825)</f>
        <v/>
      </c>
      <c r="F790" s="115" t="str">
        <f>IF(基本情報入力シート!W825="","",基本情報入力シート!W825)</f>
        <v/>
      </c>
      <c r="G790" s="115" t="str">
        <f>IF(基本情報入力シート!Z825="","",基本情報入力シート!Z825)</f>
        <v/>
      </c>
      <c r="H790" s="211" t="str">
        <f>IF(基本情報入力シート!AD825="","",基本情報入力シート!AD825)</f>
        <v/>
      </c>
      <c r="I790" s="330" t="str">
        <f>IF(基本情報入力シート!AE825="","",基本情報入力シート!AE825)</f>
        <v/>
      </c>
      <c r="J790" s="427"/>
      <c r="K790" s="428"/>
      <c r="L790" s="426"/>
      <c r="M790" s="331" t="str">
        <f>IF(G790="", "", VLOOKUP(AF790,【参考】数式用!$AZ$3:$BA$6, 2, FALSE))</f>
        <v/>
      </c>
      <c r="N790" s="332" t="str">
        <f>IF(G790="","",VLOOKUP(G790,【参考】数式用!$A$4:$L$54,MATCH('別紙様式2-3（個表） '!M790,【参考】数式用!$J$3:$L$3,0)+9,FALSE))</f>
        <v/>
      </c>
      <c r="O790" s="429" t="s">
        <v>197</v>
      </c>
      <c r="P790" s="333" t="str">
        <f t="shared" si="85"/>
        <v>未入力あり</v>
      </c>
      <c r="Q790" s="253" t="str">
        <f>IFERROR(IF(P790="未入力あり","",ROUNDDOWN(ROUNDDOWN($H790*$I790,0)*VLOOKUP($G790,【参考】数式用!$A$4:$E$54,3, FALSE),0)),"")</f>
        <v/>
      </c>
      <c r="R790" s="253" t="str">
        <f>IF(AD790="×", 0,IF(P790="未入力あり","",ROUNDDOWN(ROUNDDOWN($H790*$I790,0)*VLOOKUP($G790,【参考】数式用!$A$4:$E$54,4,FALSE),0)))</f>
        <v/>
      </c>
      <c r="S790" s="334" t="str">
        <f>IF(AE790="×", 0,IF(P790="未入力あり","",ROUNDDOWN(ROUNDDOWN($H790*$I790,0)*VLOOKUP($G790,【参考】数式用!$A$4:$E$54,5, FALSE),0)))</f>
        <v/>
      </c>
      <c r="Z790" s="336" t="e">
        <f>IF(#REF!="○", F790, "")</f>
        <v>#REF!</v>
      </c>
      <c r="AA790" s="46" t="e">
        <f>VLOOKUP('別紙様式2-3（個表） '!$G790,【参考】数式用!$P$4:$Q$54,2, FALSE)</f>
        <v>#N/A</v>
      </c>
      <c r="AB790" s="46" t="e">
        <f>VLOOKUP('別紙様式2-3（個表） '!$G790,【参考】数式用!$P$4:$W$54,8, FALSE)</f>
        <v>#N/A</v>
      </c>
      <c r="AC790" s="46" t="e">
        <f>VLOOKUP('別紙様式2-3（個表） '!$G790,【参考】数式用!$P$4:$AD$54,15, FALSE)</f>
        <v>#N/A</v>
      </c>
      <c r="AD790" s="46" t="str">
        <f t="shared" si="80"/>
        <v/>
      </c>
      <c r="AE790" s="46" t="str">
        <f t="shared" si="81"/>
        <v/>
      </c>
      <c r="AF790" s="46" t="str">
        <f t="shared" si="82"/>
        <v/>
      </c>
      <c r="AG790" s="46" t="str">
        <f>IF(G790="", "", VLOOKUP(G790,【参考】数式用!$A$4:$M$54,13,FALSE))</f>
        <v/>
      </c>
      <c r="AH790" s="46" t="str">
        <f t="shared" si="83"/>
        <v>―</v>
      </c>
    </row>
    <row r="791" spans="1:34" ht="45" customHeight="1">
      <c r="A791" s="113">
        <f t="shared" si="84"/>
        <v>777</v>
      </c>
      <c r="B791" s="114" t="str">
        <f>IF(基本情報入力シート!B826="","",基本情報入力シート!B826)</f>
        <v/>
      </c>
      <c r="C791" s="115" t="str">
        <f>IF(基本情報入力シート!L826="","",基本情報入力シート!L826)</f>
        <v/>
      </c>
      <c r="D791" s="115" t="str">
        <f>IF(基本情報入力シート!Q826="","",基本情報入力シート!Q826)</f>
        <v/>
      </c>
      <c r="E791" s="115" t="str">
        <f>IF(基本情報入力シート!V826="","",基本情報入力シート!V826)</f>
        <v/>
      </c>
      <c r="F791" s="115" t="str">
        <f>IF(基本情報入力シート!W826="","",基本情報入力シート!W826)</f>
        <v/>
      </c>
      <c r="G791" s="115" t="str">
        <f>IF(基本情報入力シート!Z826="","",基本情報入力シート!Z826)</f>
        <v/>
      </c>
      <c r="H791" s="211" t="str">
        <f>IF(基本情報入力シート!AD826="","",基本情報入力シート!AD826)</f>
        <v/>
      </c>
      <c r="I791" s="330" t="str">
        <f>IF(基本情報入力シート!AE826="","",基本情報入力シート!AE826)</f>
        <v/>
      </c>
      <c r="J791" s="427"/>
      <c r="K791" s="428"/>
      <c r="L791" s="426"/>
      <c r="M791" s="331" t="str">
        <f>IF(G791="", "", VLOOKUP(AF791,【参考】数式用!$AZ$3:$BA$6, 2, FALSE))</f>
        <v/>
      </c>
      <c r="N791" s="332" t="str">
        <f>IF(G791="","",VLOOKUP(G791,【参考】数式用!$A$4:$L$54,MATCH('別紙様式2-3（個表） '!M791,【参考】数式用!$J$3:$L$3,0)+9,FALSE))</f>
        <v/>
      </c>
      <c r="O791" s="430" t="s">
        <v>197</v>
      </c>
      <c r="P791" s="333" t="str">
        <f t="shared" si="85"/>
        <v>未入力あり</v>
      </c>
      <c r="Q791" s="253" t="str">
        <f>IFERROR(IF(P791="未入力あり","",ROUNDDOWN(ROUNDDOWN($H791*$I791,0)*VLOOKUP($G791,【参考】数式用!$A$4:$E$54,3, FALSE),0)),"")</f>
        <v/>
      </c>
      <c r="R791" s="253" t="str">
        <f>IF(AD791="×", 0,IF(P791="未入力あり","",ROUNDDOWN(ROUNDDOWN($H791*$I791,0)*VLOOKUP($G791,【参考】数式用!$A$4:$E$54,4,FALSE),0)))</f>
        <v/>
      </c>
      <c r="S791" s="334" t="str">
        <f>IF(AE791="×", 0,IF(P791="未入力あり","",ROUNDDOWN(ROUNDDOWN($H791*$I791,0)*VLOOKUP($G791,【参考】数式用!$A$4:$E$54,5, FALSE),0)))</f>
        <v/>
      </c>
      <c r="Z791" s="336" t="e">
        <f>IF(#REF!="○", F791, "")</f>
        <v>#REF!</v>
      </c>
      <c r="AA791" s="46" t="e">
        <f>VLOOKUP('別紙様式2-3（個表） '!$G791,【参考】数式用!$P$4:$Q$54,2, FALSE)</f>
        <v>#N/A</v>
      </c>
      <c r="AB791" s="46" t="e">
        <f>VLOOKUP('別紙様式2-3（個表） '!$G791,【参考】数式用!$P$4:$W$54,8, FALSE)</f>
        <v>#N/A</v>
      </c>
      <c r="AC791" s="46" t="e">
        <f>VLOOKUP('別紙様式2-3（個表） '!$G791,【参考】数式用!$P$4:$AD$54,15, FALSE)</f>
        <v>#N/A</v>
      </c>
      <c r="AD791" s="46" t="str">
        <f t="shared" si="80"/>
        <v/>
      </c>
      <c r="AE791" s="46" t="str">
        <f t="shared" si="81"/>
        <v/>
      </c>
      <c r="AF791" s="46" t="str">
        <f t="shared" si="82"/>
        <v/>
      </c>
      <c r="AG791" s="46" t="str">
        <f>IF(G791="", "", VLOOKUP(G791,【参考】数式用!$A$4:$M$54,13,FALSE))</f>
        <v/>
      </c>
      <c r="AH791" s="46" t="str">
        <f t="shared" si="83"/>
        <v>―</v>
      </c>
    </row>
    <row r="792" spans="1:34" ht="45" customHeight="1">
      <c r="A792" s="113">
        <f t="shared" si="84"/>
        <v>778</v>
      </c>
      <c r="B792" s="114" t="str">
        <f>IF(基本情報入力シート!B827="","",基本情報入力シート!B827)</f>
        <v/>
      </c>
      <c r="C792" s="115" t="str">
        <f>IF(基本情報入力シート!L827="","",基本情報入力シート!L827)</f>
        <v/>
      </c>
      <c r="D792" s="115" t="str">
        <f>IF(基本情報入力シート!Q827="","",基本情報入力シート!Q827)</f>
        <v/>
      </c>
      <c r="E792" s="115" t="str">
        <f>IF(基本情報入力シート!V827="","",基本情報入力シート!V827)</f>
        <v/>
      </c>
      <c r="F792" s="115" t="str">
        <f>IF(基本情報入力シート!W827="","",基本情報入力シート!W827)</f>
        <v/>
      </c>
      <c r="G792" s="115" t="str">
        <f>IF(基本情報入力シート!Z827="","",基本情報入力シート!Z827)</f>
        <v/>
      </c>
      <c r="H792" s="211" t="str">
        <f>IF(基本情報入力シート!AD827="","",基本情報入力シート!AD827)</f>
        <v/>
      </c>
      <c r="I792" s="330" t="str">
        <f>IF(基本情報入力シート!AE827="","",基本情報入力シート!AE827)</f>
        <v/>
      </c>
      <c r="J792" s="427"/>
      <c r="K792" s="428"/>
      <c r="L792" s="426"/>
      <c r="M792" s="331" t="str">
        <f>IF(G792="", "", VLOOKUP(AF792,【参考】数式用!$AZ$3:$BA$6, 2, FALSE))</f>
        <v/>
      </c>
      <c r="N792" s="332" t="str">
        <f>IF(G792="","",VLOOKUP(G792,【参考】数式用!$A$4:$L$54,MATCH('別紙様式2-3（個表） '!M792,【参考】数式用!$J$3:$L$3,0)+9,FALSE))</f>
        <v/>
      </c>
      <c r="O792" s="430" t="s">
        <v>197</v>
      </c>
      <c r="P792" s="333" t="str">
        <f t="shared" si="85"/>
        <v>未入力あり</v>
      </c>
      <c r="Q792" s="253" t="str">
        <f>IFERROR(IF(P792="未入力あり","",ROUNDDOWN(ROUNDDOWN($H792*$I792,0)*VLOOKUP($G792,【参考】数式用!$A$4:$E$54,3, FALSE),0)),"")</f>
        <v/>
      </c>
      <c r="R792" s="253" t="str">
        <f>IF(AD792="×", 0,IF(P792="未入力あり","",ROUNDDOWN(ROUNDDOWN($H792*$I792,0)*VLOOKUP($G792,【参考】数式用!$A$4:$E$54,4,FALSE),0)))</f>
        <v/>
      </c>
      <c r="S792" s="334" t="str">
        <f>IF(AE792="×", 0,IF(P792="未入力あり","",ROUNDDOWN(ROUNDDOWN($H792*$I792,0)*VLOOKUP($G792,【参考】数式用!$A$4:$E$54,5, FALSE),0)))</f>
        <v/>
      </c>
      <c r="Z792" s="336" t="e">
        <f>IF(#REF!="○", F792, "")</f>
        <v>#REF!</v>
      </c>
      <c r="AA792" s="46" t="e">
        <f>VLOOKUP('別紙様式2-3（個表） '!$G792,【参考】数式用!$P$4:$Q$54,2, FALSE)</f>
        <v>#N/A</v>
      </c>
      <c r="AB792" s="46" t="e">
        <f>VLOOKUP('別紙様式2-3（個表） '!$G792,【参考】数式用!$P$4:$W$54,8, FALSE)</f>
        <v>#N/A</v>
      </c>
      <c r="AC792" s="46" t="e">
        <f>VLOOKUP('別紙様式2-3（個表） '!$G792,【参考】数式用!$P$4:$AD$54,15, FALSE)</f>
        <v>#N/A</v>
      </c>
      <c r="AD792" s="46" t="str">
        <f t="shared" si="80"/>
        <v/>
      </c>
      <c r="AE792" s="46" t="str">
        <f t="shared" si="81"/>
        <v/>
      </c>
      <c r="AF792" s="46" t="str">
        <f t="shared" si="82"/>
        <v/>
      </c>
      <c r="AG792" s="46" t="str">
        <f>IF(G792="", "", VLOOKUP(G792,【参考】数式用!$A$4:$M$54,13,FALSE))</f>
        <v/>
      </c>
      <c r="AH792" s="46" t="str">
        <f t="shared" si="83"/>
        <v>―</v>
      </c>
    </row>
    <row r="793" spans="1:34" ht="45" customHeight="1">
      <c r="A793" s="113">
        <f t="shared" si="84"/>
        <v>779</v>
      </c>
      <c r="B793" s="114" t="str">
        <f>IF(基本情報入力シート!B828="","",基本情報入力シート!B828)</f>
        <v/>
      </c>
      <c r="C793" s="115" t="str">
        <f>IF(基本情報入力シート!L828="","",基本情報入力シート!L828)</f>
        <v/>
      </c>
      <c r="D793" s="115" t="str">
        <f>IF(基本情報入力シート!Q828="","",基本情報入力シート!Q828)</f>
        <v/>
      </c>
      <c r="E793" s="115" t="str">
        <f>IF(基本情報入力シート!V828="","",基本情報入力シート!V828)</f>
        <v/>
      </c>
      <c r="F793" s="115" t="str">
        <f>IF(基本情報入力シート!W828="","",基本情報入力シート!W828)</f>
        <v/>
      </c>
      <c r="G793" s="115" t="str">
        <f>IF(基本情報入力シート!Z828="","",基本情報入力シート!Z828)</f>
        <v/>
      </c>
      <c r="H793" s="211" t="str">
        <f>IF(基本情報入力シート!AD828="","",基本情報入力シート!AD828)</f>
        <v/>
      </c>
      <c r="I793" s="330" t="str">
        <f>IF(基本情報入力シート!AE828="","",基本情報入力シート!AE828)</f>
        <v/>
      </c>
      <c r="J793" s="427"/>
      <c r="K793" s="428"/>
      <c r="L793" s="426"/>
      <c r="M793" s="331" t="str">
        <f>IF(G793="", "", VLOOKUP(AF793,【参考】数式用!$AZ$3:$BA$6, 2, FALSE))</f>
        <v/>
      </c>
      <c r="N793" s="332" t="str">
        <f>IF(G793="","",VLOOKUP(G793,【参考】数式用!$A$4:$L$54,MATCH('別紙様式2-3（個表） '!M793,【参考】数式用!$J$3:$L$3,0)+9,FALSE))</f>
        <v/>
      </c>
      <c r="O793" s="429" t="s">
        <v>197</v>
      </c>
      <c r="P793" s="333" t="str">
        <f t="shared" si="85"/>
        <v>未入力あり</v>
      </c>
      <c r="Q793" s="253" t="str">
        <f>IFERROR(IF(P793="未入力あり","",ROUNDDOWN(ROUNDDOWN($H793*$I793,0)*VLOOKUP($G793,【参考】数式用!$A$4:$E$54,3, FALSE),0)),"")</f>
        <v/>
      </c>
      <c r="R793" s="253" t="str">
        <f>IF(AD793="×", 0,IF(P793="未入力あり","",ROUNDDOWN(ROUNDDOWN($H793*$I793,0)*VLOOKUP($G793,【参考】数式用!$A$4:$E$54,4,FALSE),0)))</f>
        <v/>
      </c>
      <c r="S793" s="334" t="str">
        <f>IF(AE793="×", 0,IF(P793="未入力あり","",ROUNDDOWN(ROUNDDOWN($H793*$I793,0)*VLOOKUP($G793,【参考】数式用!$A$4:$E$54,5, FALSE),0)))</f>
        <v/>
      </c>
      <c r="Z793" s="336" t="e">
        <f>IF(#REF!="○", F793, "")</f>
        <v>#REF!</v>
      </c>
      <c r="AA793" s="46" t="e">
        <f>VLOOKUP('別紙様式2-3（個表） '!$G793,【参考】数式用!$P$4:$Q$54,2, FALSE)</f>
        <v>#N/A</v>
      </c>
      <c r="AB793" s="46" t="e">
        <f>VLOOKUP('別紙様式2-3（個表） '!$G793,【参考】数式用!$P$4:$W$54,8, FALSE)</f>
        <v>#N/A</v>
      </c>
      <c r="AC793" s="46" t="e">
        <f>VLOOKUP('別紙様式2-3（個表） '!$G793,【参考】数式用!$P$4:$AD$54,15, FALSE)</f>
        <v>#N/A</v>
      </c>
      <c r="AD793" s="46" t="str">
        <f t="shared" si="80"/>
        <v/>
      </c>
      <c r="AE793" s="46" t="str">
        <f t="shared" si="81"/>
        <v/>
      </c>
      <c r="AF793" s="46" t="str">
        <f t="shared" si="82"/>
        <v/>
      </c>
      <c r="AG793" s="46" t="str">
        <f>IF(G793="", "", VLOOKUP(G793,【参考】数式用!$A$4:$M$54,13,FALSE))</f>
        <v/>
      </c>
      <c r="AH793" s="46" t="str">
        <f t="shared" si="83"/>
        <v>―</v>
      </c>
    </row>
    <row r="794" spans="1:34" ht="45" customHeight="1">
      <c r="A794" s="113">
        <f t="shared" si="84"/>
        <v>780</v>
      </c>
      <c r="B794" s="114" t="str">
        <f>IF(基本情報入力シート!B829="","",基本情報入力シート!B829)</f>
        <v/>
      </c>
      <c r="C794" s="115" t="str">
        <f>IF(基本情報入力シート!L829="","",基本情報入力シート!L829)</f>
        <v/>
      </c>
      <c r="D794" s="115" t="str">
        <f>IF(基本情報入力シート!Q829="","",基本情報入力シート!Q829)</f>
        <v/>
      </c>
      <c r="E794" s="115" t="str">
        <f>IF(基本情報入力シート!V829="","",基本情報入力シート!V829)</f>
        <v/>
      </c>
      <c r="F794" s="115" t="str">
        <f>IF(基本情報入力シート!W829="","",基本情報入力シート!W829)</f>
        <v/>
      </c>
      <c r="G794" s="115" t="str">
        <f>IF(基本情報入力シート!Z829="","",基本情報入力シート!Z829)</f>
        <v/>
      </c>
      <c r="H794" s="211" t="str">
        <f>IF(基本情報入力シート!AD829="","",基本情報入力シート!AD829)</f>
        <v/>
      </c>
      <c r="I794" s="330" t="str">
        <f>IF(基本情報入力シート!AE829="","",基本情報入力シート!AE829)</f>
        <v/>
      </c>
      <c r="J794" s="427"/>
      <c r="K794" s="428"/>
      <c r="L794" s="426"/>
      <c r="M794" s="331" t="str">
        <f>IF(G794="", "", VLOOKUP(AF794,【参考】数式用!$AZ$3:$BA$6, 2, FALSE))</f>
        <v/>
      </c>
      <c r="N794" s="332" t="str">
        <f>IF(G794="","",VLOOKUP(G794,【参考】数式用!$A$4:$L$54,MATCH('別紙様式2-3（個表） '!M794,【参考】数式用!$J$3:$L$3,0)+9,FALSE))</f>
        <v/>
      </c>
      <c r="O794" s="430" t="s">
        <v>197</v>
      </c>
      <c r="P794" s="333" t="str">
        <f t="shared" si="85"/>
        <v>未入力あり</v>
      </c>
      <c r="Q794" s="253" t="str">
        <f>IFERROR(IF(P794="未入力あり","",ROUNDDOWN(ROUNDDOWN($H794*$I794,0)*VLOOKUP($G794,【参考】数式用!$A$4:$E$54,3, FALSE),0)),"")</f>
        <v/>
      </c>
      <c r="R794" s="253" t="str">
        <f>IF(AD794="×", 0,IF(P794="未入力あり","",ROUNDDOWN(ROUNDDOWN($H794*$I794,0)*VLOOKUP($G794,【参考】数式用!$A$4:$E$54,4,FALSE),0)))</f>
        <v/>
      </c>
      <c r="S794" s="334" t="str">
        <f>IF(AE794="×", 0,IF(P794="未入力あり","",ROUNDDOWN(ROUNDDOWN($H794*$I794,0)*VLOOKUP($G794,【参考】数式用!$A$4:$E$54,5, FALSE),0)))</f>
        <v/>
      </c>
      <c r="Z794" s="336" t="e">
        <f>IF(#REF!="○", F794, "")</f>
        <v>#REF!</v>
      </c>
      <c r="AA794" s="46" t="e">
        <f>VLOOKUP('別紙様式2-3（個表） '!$G794,【参考】数式用!$P$4:$Q$54,2, FALSE)</f>
        <v>#N/A</v>
      </c>
      <c r="AB794" s="46" t="e">
        <f>VLOOKUP('別紙様式2-3（個表） '!$G794,【参考】数式用!$P$4:$W$54,8, FALSE)</f>
        <v>#N/A</v>
      </c>
      <c r="AC794" s="46" t="e">
        <f>VLOOKUP('別紙様式2-3（個表） '!$G794,【参考】数式用!$P$4:$AD$54,15, FALSE)</f>
        <v>#N/A</v>
      </c>
      <c r="AD794" s="46" t="str">
        <f t="shared" si="80"/>
        <v/>
      </c>
      <c r="AE794" s="46" t="str">
        <f t="shared" si="81"/>
        <v/>
      </c>
      <c r="AF794" s="46" t="str">
        <f t="shared" si="82"/>
        <v/>
      </c>
      <c r="AG794" s="46" t="str">
        <f>IF(G794="", "", VLOOKUP(G794,【参考】数式用!$A$4:$M$54,13,FALSE))</f>
        <v/>
      </c>
      <c r="AH794" s="46" t="str">
        <f t="shared" si="83"/>
        <v>―</v>
      </c>
    </row>
    <row r="795" spans="1:34" ht="45" customHeight="1">
      <c r="A795" s="113">
        <f t="shared" si="84"/>
        <v>781</v>
      </c>
      <c r="B795" s="114" t="str">
        <f>IF(基本情報入力シート!B830="","",基本情報入力シート!B830)</f>
        <v/>
      </c>
      <c r="C795" s="115" t="str">
        <f>IF(基本情報入力シート!L830="","",基本情報入力シート!L830)</f>
        <v/>
      </c>
      <c r="D795" s="115" t="str">
        <f>IF(基本情報入力シート!Q830="","",基本情報入力シート!Q830)</f>
        <v/>
      </c>
      <c r="E795" s="115" t="str">
        <f>IF(基本情報入力シート!V830="","",基本情報入力シート!V830)</f>
        <v/>
      </c>
      <c r="F795" s="115" t="str">
        <f>IF(基本情報入力シート!W830="","",基本情報入力シート!W830)</f>
        <v/>
      </c>
      <c r="G795" s="115" t="str">
        <f>IF(基本情報入力シート!Z830="","",基本情報入力シート!Z830)</f>
        <v/>
      </c>
      <c r="H795" s="211" t="str">
        <f>IF(基本情報入力シート!AD830="","",基本情報入力シート!AD830)</f>
        <v/>
      </c>
      <c r="I795" s="330" t="str">
        <f>IF(基本情報入力シート!AE830="","",基本情報入力シート!AE830)</f>
        <v/>
      </c>
      <c r="J795" s="427"/>
      <c r="K795" s="428"/>
      <c r="L795" s="426"/>
      <c r="M795" s="331" t="str">
        <f>IF(G795="", "", VLOOKUP(AF795,【参考】数式用!$AZ$3:$BA$6, 2, FALSE))</f>
        <v/>
      </c>
      <c r="N795" s="332" t="str">
        <f>IF(G795="","",VLOOKUP(G795,【参考】数式用!$A$4:$L$54,MATCH('別紙様式2-3（個表） '!M795,【参考】数式用!$J$3:$L$3,0)+9,FALSE))</f>
        <v/>
      </c>
      <c r="O795" s="430" t="s">
        <v>197</v>
      </c>
      <c r="P795" s="333" t="str">
        <f t="shared" si="85"/>
        <v>未入力あり</v>
      </c>
      <c r="Q795" s="253" t="str">
        <f>IFERROR(IF(P795="未入力あり","",ROUNDDOWN(ROUNDDOWN($H795*$I795,0)*VLOOKUP($G795,【参考】数式用!$A$4:$E$54,3, FALSE),0)),"")</f>
        <v/>
      </c>
      <c r="R795" s="253" t="str">
        <f>IF(AD795="×", 0,IF(P795="未入力あり","",ROUNDDOWN(ROUNDDOWN($H795*$I795,0)*VLOOKUP($G795,【参考】数式用!$A$4:$E$54,4,FALSE),0)))</f>
        <v/>
      </c>
      <c r="S795" s="334" t="str">
        <f>IF(AE795="×", 0,IF(P795="未入力あり","",ROUNDDOWN(ROUNDDOWN($H795*$I795,0)*VLOOKUP($G795,【参考】数式用!$A$4:$E$54,5, FALSE),0)))</f>
        <v/>
      </c>
      <c r="Z795" s="336" t="e">
        <f>IF(#REF!="○", F795, "")</f>
        <v>#REF!</v>
      </c>
      <c r="AA795" s="46" t="e">
        <f>VLOOKUP('別紙様式2-3（個表） '!$G795,【参考】数式用!$P$4:$Q$54,2, FALSE)</f>
        <v>#N/A</v>
      </c>
      <c r="AB795" s="46" t="e">
        <f>VLOOKUP('別紙様式2-3（個表） '!$G795,【参考】数式用!$P$4:$W$54,8, FALSE)</f>
        <v>#N/A</v>
      </c>
      <c r="AC795" s="46" t="e">
        <f>VLOOKUP('別紙様式2-3（個表） '!$G795,【参考】数式用!$P$4:$AD$54,15, FALSE)</f>
        <v>#N/A</v>
      </c>
      <c r="AD795" s="46" t="str">
        <f t="shared" si="80"/>
        <v/>
      </c>
      <c r="AE795" s="46" t="str">
        <f t="shared" si="81"/>
        <v/>
      </c>
      <c r="AF795" s="46" t="str">
        <f t="shared" si="82"/>
        <v/>
      </c>
      <c r="AG795" s="46" t="str">
        <f>IF(G795="", "", VLOOKUP(G795,【参考】数式用!$A$4:$M$54,13,FALSE))</f>
        <v/>
      </c>
      <c r="AH795" s="46" t="str">
        <f t="shared" si="83"/>
        <v>―</v>
      </c>
    </row>
    <row r="796" spans="1:34" ht="45" customHeight="1">
      <c r="A796" s="113">
        <f t="shared" si="84"/>
        <v>782</v>
      </c>
      <c r="B796" s="114" t="str">
        <f>IF(基本情報入力シート!B831="","",基本情報入力シート!B831)</f>
        <v/>
      </c>
      <c r="C796" s="115" t="str">
        <f>IF(基本情報入力シート!L831="","",基本情報入力シート!L831)</f>
        <v/>
      </c>
      <c r="D796" s="115" t="str">
        <f>IF(基本情報入力シート!Q831="","",基本情報入力シート!Q831)</f>
        <v/>
      </c>
      <c r="E796" s="115" t="str">
        <f>IF(基本情報入力シート!V831="","",基本情報入力シート!V831)</f>
        <v/>
      </c>
      <c r="F796" s="115" t="str">
        <f>IF(基本情報入力シート!W831="","",基本情報入力シート!W831)</f>
        <v/>
      </c>
      <c r="G796" s="115" t="str">
        <f>IF(基本情報入力シート!Z831="","",基本情報入力シート!Z831)</f>
        <v/>
      </c>
      <c r="H796" s="211" t="str">
        <f>IF(基本情報入力シート!AD831="","",基本情報入力シート!AD831)</f>
        <v/>
      </c>
      <c r="I796" s="330" t="str">
        <f>IF(基本情報入力シート!AE831="","",基本情報入力シート!AE831)</f>
        <v/>
      </c>
      <c r="J796" s="427"/>
      <c r="K796" s="428"/>
      <c r="L796" s="426"/>
      <c r="M796" s="331" t="str">
        <f>IF(G796="", "", VLOOKUP(AF796,【参考】数式用!$AZ$3:$BA$6, 2, FALSE))</f>
        <v/>
      </c>
      <c r="N796" s="332" t="str">
        <f>IF(G796="","",VLOOKUP(G796,【参考】数式用!$A$4:$L$54,MATCH('別紙様式2-3（個表） '!M796,【参考】数式用!$J$3:$L$3,0)+9,FALSE))</f>
        <v/>
      </c>
      <c r="O796" s="429" t="s">
        <v>197</v>
      </c>
      <c r="P796" s="333" t="str">
        <f t="shared" si="85"/>
        <v>未入力あり</v>
      </c>
      <c r="Q796" s="253" t="str">
        <f>IFERROR(IF(P796="未入力あり","",ROUNDDOWN(ROUNDDOWN($H796*$I796,0)*VLOOKUP($G796,【参考】数式用!$A$4:$E$54,3, FALSE),0)),"")</f>
        <v/>
      </c>
      <c r="R796" s="253" t="str">
        <f>IF(AD796="×", 0,IF(P796="未入力あり","",ROUNDDOWN(ROUNDDOWN($H796*$I796,0)*VLOOKUP($G796,【参考】数式用!$A$4:$E$54,4,FALSE),0)))</f>
        <v/>
      </c>
      <c r="S796" s="334" t="str">
        <f>IF(AE796="×", 0,IF(P796="未入力あり","",ROUNDDOWN(ROUNDDOWN($H796*$I796,0)*VLOOKUP($G796,【参考】数式用!$A$4:$E$54,5, FALSE),0)))</f>
        <v/>
      </c>
      <c r="Z796" s="336" t="e">
        <f>IF(#REF!="○", F796, "")</f>
        <v>#REF!</v>
      </c>
      <c r="AA796" s="46" t="e">
        <f>VLOOKUP('別紙様式2-3（個表） '!$G796,【参考】数式用!$P$4:$Q$54,2, FALSE)</f>
        <v>#N/A</v>
      </c>
      <c r="AB796" s="46" t="e">
        <f>VLOOKUP('別紙様式2-3（個表） '!$G796,【参考】数式用!$P$4:$W$54,8, FALSE)</f>
        <v>#N/A</v>
      </c>
      <c r="AC796" s="46" t="e">
        <f>VLOOKUP('別紙様式2-3（個表） '!$G796,【参考】数式用!$P$4:$AD$54,15, FALSE)</f>
        <v>#N/A</v>
      </c>
      <c r="AD796" s="46" t="str">
        <f t="shared" si="80"/>
        <v/>
      </c>
      <c r="AE796" s="46" t="str">
        <f t="shared" si="81"/>
        <v/>
      </c>
      <c r="AF796" s="46" t="str">
        <f t="shared" si="82"/>
        <v/>
      </c>
      <c r="AG796" s="46" t="str">
        <f>IF(G796="", "", VLOOKUP(G796,【参考】数式用!$A$4:$M$54,13,FALSE))</f>
        <v/>
      </c>
      <c r="AH796" s="46" t="str">
        <f t="shared" si="83"/>
        <v>―</v>
      </c>
    </row>
    <row r="797" spans="1:34" ht="45" customHeight="1">
      <c r="A797" s="113">
        <f t="shared" si="84"/>
        <v>783</v>
      </c>
      <c r="B797" s="114" t="str">
        <f>IF(基本情報入力シート!B832="","",基本情報入力シート!B832)</f>
        <v/>
      </c>
      <c r="C797" s="115" t="str">
        <f>IF(基本情報入力シート!L832="","",基本情報入力シート!L832)</f>
        <v/>
      </c>
      <c r="D797" s="115" t="str">
        <f>IF(基本情報入力シート!Q832="","",基本情報入力シート!Q832)</f>
        <v/>
      </c>
      <c r="E797" s="115" t="str">
        <f>IF(基本情報入力シート!V832="","",基本情報入力シート!V832)</f>
        <v/>
      </c>
      <c r="F797" s="115" t="str">
        <f>IF(基本情報入力シート!W832="","",基本情報入力シート!W832)</f>
        <v/>
      </c>
      <c r="G797" s="115" t="str">
        <f>IF(基本情報入力シート!Z832="","",基本情報入力シート!Z832)</f>
        <v/>
      </c>
      <c r="H797" s="211" t="str">
        <f>IF(基本情報入力シート!AD832="","",基本情報入力シート!AD832)</f>
        <v/>
      </c>
      <c r="I797" s="330" t="str">
        <f>IF(基本情報入力シート!AE832="","",基本情報入力シート!AE832)</f>
        <v/>
      </c>
      <c r="J797" s="427"/>
      <c r="K797" s="428"/>
      <c r="L797" s="426"/>
      <c r="M797" s="331" t="str">
        <f>IF(G797="", "", VLOOKUP(AF797,【参考】数式用!$AZ$3:$BA$6, 2, FALSE))</f>
        <v/>
      </c>
      <c r="N797" s="332" t="str">
        <f>IF(G797="","",VLOOKUP(G797,【参考】数式用!$A$4:$L$54,MATCH('別紙様式2-3（個表） '!M797,【参考】数式用!$J$3:$L$3,0)+9,FALSE))</f>
        <v/>
      </c>
      <c r="O797" s="430" t="s">
        <v>197</v>
      </c>
      <c r="P797" s="333" t="str">
        <f t="shared" si="85"/>
        <v>未入力あり</v>
      </c>
      <c r="Q797" s="253" t="str">
        <f>IFERROR(IF(P797="未入力あり","",ROUNDDOWN(ROUNDDOWN($H797*$I797,0)*VLOOKUP($G797,【参考】数式用!$A$4:$E$54,3, FALSE),0)),"")</f>
        <v/>
      </c>
      <c r="R797" s="253" t="str">
        <f>IF(AD797="×", 0,IF(P797="未入力あり","",ROUNDDOWN(ROUNDDOWN($H797*$I797,0)*VLOOKUP($G797,【参考】数式用!$A$4:$E$54,4,FALSE),0)))</f>
        <v/>
      </c>
      <c r="S797" s="334" t="str">
        <f>IF(AE797="×", 0,IF(P797="未入力あり","",ROUNDDOWN(ROUNDDOWN($H797*$I797,0)*VLOOKUP($G797,【参考】数式用!$A$4:$E$54,5, FALSE),0)))</f>
        <v/>
      </c>
      <c r="Z797" s="336" t="e">
        <f>IF(#REF!="○", F797, "")</f>
        <v>#REF!</v>
      </c>
      <c r="AA797" s="46" t="e">
        <f>VLOOKUP('別紙様式2-3（個表） '!$G797,【参考】数式用!$P$4:$Q$54,2, FALSE)</f>
        <v>#N/A</v>
      </c>
      <c r="AB797" s="46" t="e">
        <f>VLOOKUP('別紙様式2-3（個表） '!$G797,【参考】数式用!$P$4:$W$54,8, FALSE)</f>
        <v>#N/A</v>
      </c>
      <c r="AC797" s="46" t="e">
        <f>VLOOKUP('別紙様式2-3（個表） '!$G797,【参考】数式用!$P$4:$AD$54,15, FALSE)</f>
        <v>#N/A</v>
      </c>
      <c r="AD797" s="46" t="str">
        <f t="shared" si="80"/>
        <v/>
      </c>
      <c r="AE797" s="46" t="str">
        <f t="shared" si="81"/>
        <v/>
      </c>
      <c r="AF797" s="46" t="str">
        <f t="shared" si="82"/>
        <v/>
      </c>
      <c r="AG797" s="46" t="str">
        <f>IF(G797="", "", VLOOKUP(G797,【参考】数式用!$A$4:$M$54,13,FALSE))</f>
        <v/>
      </c>
      <c r="AH797" s="46" t="str">
        <f t="shared" si="83"/>
        <v>―</v>
      </c>
    </row>
    <row r="798" spans="1:34" ht="45" customHeight="1">
      <c r="A798" s="113">
        <f t="shared" si="84"/>
        <v>784</v>
      </c>
      <c r="B798" s="114" t="str">
        <f>IF(基本情報入力シート!B833="","",基本情報入力シート!B833)</f>
        <v/>
      </c>
      <c r="C798" s="115" t="str">
        <f>IF(基本情報入力シート!L833="","",基本情報入力シート!L833)</f>
        <v/>
      </c>
      <c r="D798" s="115" t="str">
        <f>IF(基本情報入力シート!Q833="","",基本情報入力シート!Q833)</f>
        <v/>
      </c>
      <c r="E798" s="115" t="str">
        <f>IF(基本情報入力シート!V833="","",基本情報入力シート!V833)</f>
        <v/>
      </c>
      <c r="F798" s="115" t="str">
        <f>IF(基本情報入力シート!W833="","",基本情報入力シート!W833)</f>
        <v/>
      </c>
      <c r="G798" s="115" t="str">
        <f>IF(基本情報入力シート!Z833="","",基本情報入力シート!Z833)</f>
        <v/>
      </c>
      <c r="H798" s="211" t="str">
        <f>IF(基本情報入力シート!AD833="","",基本情報入力シート!AD833)</f>
        <v/>
      </c>
      <c r="I798" s="330" t="str">
        <f>IF(基本情報入力シート!AE833="","",基本情報入力シート!AE833)</f>
        <v/>
      </c>
      <c r="J798" s="427"/>
      <c r="K798" s="428"/>
      <c r="L798" s="426"/>
      <c r="M798" s="331" t="str">
        <f>IF(G798="", "", VLOOKUP(AF798,【参考】数式用!$AZ$3:$BA$6, 2, FALSE))</f>
        <v/>
      </c>
      <c r="N798" s="332" t="str">
        <f>IF(G798="","",VLOOKUP(G798,【参考】数式用!$A$4:$L$54,MATCH('別紙様式2-3（個表） '!M798,【参考】数式用!$J$3:$L$3,0)+9,FALSE))</f>
        <v/>
      </c>
      <c r="O798" s="430" t="s">
        <v>197</v>
      </c>
      <c r="P798" s="333" t="str">
        <f t="shared" si="85"/>
        <v>未入力あり</v>
      </c>
      <c r="Q798" s="253" t="str">
        <f>IFERROR(IF(P798="未入力あり","",ROUNDDOWN(ROUNDDOWN($H798*$I798,0)*VLOOKUP($G798,【参考】数式用!$A$4:$E$54,3, FALSE),0)),"")</f>
        <v/>
      </c>
      <c r="R798" s="253" t="str">
        <f>IF(AD798="×", 0,IF(P798="未入力あり","",ROUNDDOWN(ROUNDDOWN($H798*$I798,0)*VLOOKUP($G798,【参考】数式用!$A$4:$E$54,4,FALSE),0)))</f>
        <v/>
      </c>
      <c r="S798" s="334" t="str">
        <f>IF(AE798="×", 0,IF(P798="未入力あり","",ROUNDDOWN(ROUNDDOWN($H798*$I798,0)*VLOOKUP($G798,【参考】数式用!$A$4:$E$54,5, FALSE),0)))</f>
        <v/>
      </c>
      <c r="Z798" s="336" t="e">
        <f>IF(#REF!="○", F798, "")</f>
        <v>#REF!</v>
      </c>
      <c r="AA798" s="46" t="e">
        <f>VLOOKUP('別紙様式2-3（個表） '!$G798,【参考】数式用!$P$4:$Q$54,2, FALSE)</f>
        <v>#N/A</v>
      </c>
      <c r="AB798" s="46" t="e">
        <f>VLOOKUP('別紙様式2-3（個表） '!$G798,【参考】数式用!$P$4:$W$54,8, FALSE)</f>
        <v>#N/A</v>
      </c>
      <c r="AC798" s="46" t="e">
        <f>VLOOKUP('別紙様式2-3（個表） '!$G798,【参考】数式用!$P$4:$AD$54,15, FALSE)</f>
        <v>#N/A</v>
      </c>
      <c r="AD798" s="46" t="str">
        <f t="shared" si="80"/>
        <v/>
      </c>
      <c r="AE798" s="46" t="str">
        <f t="shared" si="81"/>
        <v/>
      </c>
      <c r="AF798" s="46" t="str">
        <f t="shared" si="82"/>
        <v/>
      </c>
      <c r="AG798" s="46" t="str">
        <f>IF(G798="", "", VLOOKUP(G798,【参考】数式用!$A$4:$M$54,13,FALSE))</f>
        <v/>
      </c>
      <c r="AH798" s="46" t="str">
        <f t="shared" si="83"/>
        <v>―</v>
      </c>
    </row>
    <row r="799" spans="1:34" ht="45" customHeight="1">
      <c r="A799" s="113">
        <f t="shared" si="84"/>
        <v>785</v>
      </c>
      <c r="B799" s="114" t="str">
        <f>IF(基本情報入力シート!B834="","",基本情報入力シート!B834)</f>
        <v/>
      </c>
      <c r="C799" s="115" t="str">
        <f>IF(基本情報入力シート!L834="","",基本情報入力シート!L834)</f>
        <v/>
      </c>
      <c r="D799" s="115" t="str">
        <f>IF(基本情報入力シート!Q834="","",基本情報入力シート!Q834)</f>
        <v/>
      </c>
      <c r="E799" s="115" t="str">
        <f>IF(基本情報入力シート!V834="","",基本情報入力シート!V834)</f>
        <v/>
      </c>
      <c r="F799" s="115" t="str">
        <f>IF(基本情報入力シート!W834="","",基本情報入力シート!W834)</f>
        <v/>
      </c>
      <c r="G799" s="115" t="str">
        <f>IF(基本情報入力シート!Z834="","",基本情報入力シート!Z834)</f>
        <v/>
      </c>
      <c r="H799" s="211" t="str">
        <f>IF(基本情報入力シート!AD834="","",基本情報入力シート!AD834)</f>
        <v/>
      </c>
      <c r="I799" s="330" t="str">
        <f>IF(基本情報入力シート!AE834="","",基本情報入力シート!AE834)</f>
        <v/>
      </c>
      <c r="J799" s="427"/>
      <c r="K799" s="428"/>
      <c r="L799" s="426"/>
      <c r="M799" s="331" t="str">
        <f>IF(G799="", "", VLOOKUP(AF799,【参考】数式用!$AZ$3:$BA$6, 2, FALSE))</f>
        <v/>
      </c>
      <c r="N799" s="332" t="str">
        <f>IF(G799="","",VLOOKUP(G799,【参考】数式用!$A$4:$L$54,MATCH('別紙様式2-3（個表） '!M799,【参考】数式用!$J$3:$L$3,0)+9,FALSE))</f>
        <v/>
      </c>
      <c r="O799" s="429" t="s">
        <v>197</v>
      </c>
      <c r="P799" s="333" t="str">
        <f t="shared" si="85"/>
        <v>未入力あり</v>
      </c>
      <c r="Q799" s="253" t="str">
        <f>IFERROR(IF(P799="未入力あり","",ROUNDDOWN(ROUNDDOWN($H799*$I799,0)*VLOOKUP($G799,【参考】数式用!$A$4:$E$54,3, FALSE),0)),"")</f>
        <v/>
      </c>
      <c r="R799" s="253" t="str">
        <f>IF(AD799="×", 0,IF(P799="未入力あり","",ROUNDDOWN(ROUNDDOWN($H799*$I799,0)*VLOOKUP($G799,【参考】数式用!$A$4:$E$54,4,FALSE),0)))</f>
        <v/>
      </c>
      <c r="S799" s="334" t="str">
        <f>IF(AE799="×", 0,IF(P799="未入力あり","",ROUNDDOWN(ROUNDDOWN($H799*$I799,0)*VLOOKUP($G799,【参考】数式用!$A$4:$E$54,5, FALSE),0)))</f>
        <v/>
      </c>
      <c r="Z799" s="336" t="e">
        <f>IF(#REF!="○", F799, "")</f>
        <v>#REF!</v>
      </c>
      <c r="AA799" s="46" t="e">
        <f>VLOOKUP('別紙様式2-3（個表） '!$G799,【参考】数式用!$P$4:$Q$54,2, FALSE)</f>
        <v>#N/A</v>
      </c>
      <c r="AB799" s="46" t="e">
        <f>VLOOKUP('別紙様式2-3（個表） '!$G799,【参考】数式用!$P$4:$W$54,8, FALSE)</f>
        <v>#N/A</v>
      </c>
      <c r="AC799" s="46" t="e">
        <f>VLOOKUP('別紙様式2-3（個表） '!$G799,【参考】数式用!$P$4:$AD$54,15, FALSE)</f>
        <v>#N/A</v>
      </c>
      <c r="AD799" s="46" t="str">
        <f t="shared" si="80"/>
        <v/>
      </c>
      <c r="AE799" s="46" t="str">
        <f t="shared" si="81"/>
        <v/>
      </c>
      <c r="AF799" s="46" t="str">
        <f t="shared" si="82"/>
        <v/>
      </c>
      <c r="AG799" s="46" t="str">
        <f>IF(G799="", "", VLOOKUP(G799,【参考】数式用!$A$4:$M$54,13,FALSE))</f>
        <v/>
      </c>
      <c r="AH799" s="46" t="str">
        <f t="shared" si="83"/>
        <v>―</v>
      </c>
    </row>
    <row r="800" spans="1:34" ht="45" customHeight="1">
      <c r="A800" s="113">
        <f t="shared" si="84"/>
        <v>786</v>
      </c>
      <c r="B800" s="114" t="str">
        <f>IF(基本情報入力シート!B835="","",基本情報入力シート!B835)</f>
        <v/>
      </c>
      <c r="C800" s="115" t="str">
        <f>IF(基本情報入力シート!L835="","",基本情報入力シート!L835)</f>
        <v/>
      </c>
      <c r="D800" s="115" t="str">
        <f>IF(基本情報入力シート!Q835="","",基本情報入力シート!Q835)</f>
        <v/>
      </c>
      <c r="E800" s="115" t="str">
        <f>IF(基本情報入力シート!V835="","",基本情報入力シート!V835)</f>
        <v/>
      </c>
      <c r="F800" s="115" t="str">
        <f>IF(基本情報入力シート!W835="","",基本情報入力シート!W835)</f>
        <v/>
      </c>
      <c r="G800" s="115" t="str">
        <f>IF(基本情報入力シート!Z835="","",基本情報入力シート!Z835)</f>
        <v/>
      </c>
      <c r="H800" s="211" t="str">
        <f>IF(基本情報入力シート!AD835="","",基本情報入力シート!AD835)</f>
        <v/>
      </c>
      <c r="I800" s="330" t="str">
        <f>IF(基本情報入力シート!AE835="","",基本情報入力シート!AE835)</f>
        <v/>
      </c>
      <c r="J800" s="427"/>
      <c r="K800" s="428"/>
      <c r="L800" s="426"/>
      <c r="M800" s="331" t="str">
        <f>IF(G800="", "", VLOOKUP(AF800,【参考】数式用!$AZ$3:$BA$6, 2, FALSE))</f>
        <v/>
      </c>
      <c r="N800" s="332" t="str">
        <f>IF(G800="","",VLOOKUP(G800,【参考】数式用!$A$4:$L$54,MATCH('別紙様式2-3（個表） '!M800,【参考】数式用!$J$3:$L$3,0)+9,FALSE))</f>
        <v/>
      </c>
      <c r="O800" s="430" t="s">
        <v>197</v>
      </c>
      <c r="P800" s="333" t="str">
        <f t="shared" si="85"/>
        <v>未入力あり</v>
      </c>
      <c r="Q800" s="253" t="str">
        <f>IFERROR(IF(P800="未入力あり","",ROUNDDOWN(ROUNDDOWN($H800*$I800,0)*VLOOKUP($G800,【参考】数式用!$A$4:$E$54,3, FALSE),0)),"")</f>
        <v/>
      </c>
      <c r="R800" s="253" t="str">
        <f>IF(AD800="×", 0,IF(P800="未入力あり","",ROUNDDOWN(ROUNDDOWN($H800*$I800,0)*VLOOKUP($G800,【参考】数式用!$A$4:$E$54,4,FALSE),0)))</f>
        <v/>
      </c>
      <c r="S800" s="334" t="str">
        <f>IF(AE800="×", 0,IF(P800="未入力あり","",ROUNDDOWN(ROUNDDOWN($H800*$I800,0)*VLOOKUP($G800,【参考】数式用!$A$4:$E$54,5, FALSE),0)))</f>
        <v/>
      </c>
      <c r="Z800" s="336" t="e">
        <f>IF(#REF!="○", F800, "")</f>
        <v>#REF!</v>
      </c>
      <c r="AA800" s="46" t="e">
        <f>VLOOKUP('別紙様式2-3（個表） '!$G800,【参考】数式用!$P$4:$Q$54,2, FALSE)</f>
        <v>#N/A</v>
      </c>
      <c r="AB800" s="46" t="e">
        <f>VLOOKUP('別紙様式2-3（個表） '!$G800,【参考】数式用!$P$4:$W$54,8, FALSE)</f>
        <v>#N/A</v>
      </c>
      <c r="AC800" s="46" t="e">
        <f>VLOOKUP('別紙様式2-3（個表） '!$G800,【参考】数式用!$P$4:$AD$54,15, FALSE)</f>
        <v>#N/A</v>
      </c>
      <c r="AD800" s="46" t="str">
        <f t="shared" si="80"/>
        <v/>
      </c>
      <c r="AE800" s="46" t="str">
        <f t="shared" si="81"/>
        <v/>
      </c>
      <c r="AF800" s="46" t="str">
        <f t="shared" si="82"/>
        <v/>
      </c>
      <c r="AG800" s="46" t="str">
        <f>IF(G800="", "", VLOOKUP(G800,【参考】数式用!$A$4:$M$54,13,FALSE))</f>
        <v/>
      </c>
      <c r="AH800" s="46" t="str">
        <f t="shared" si="83"/>
        <v>―</v>
      </c>
    </row>
    <row r="801" spans="1:34" ht="45" customHeight="1">
      <c r="A801" s="113">
        <f t="shared" si="84"/>
        <v>787</v>
      </c>
      <c r="B801" s="114" t="str">
        <f>IF(基本情報入力シート!B836="","",基本情報入力シート!B836)</f>
        <v/>
      </c>
      <c r="C801" s="115" t="str">
        <f>IF(基本情報入力シート!L836="","",基本情報入力シート!L836)</f>
        <v/>
      </c>
      <c r="D801" s="115" t="str">
        <f>IF(基本情報入力シート!Q836="","",基本情報入力シート!Q836)</f>
        <v/>
      </c>
      <c r="E801" s="115" t="str">
        <f>IF(基本情報入力シート!V836="","",基本情報入力シート!V836)</f>
        <v/>
      </c>
      <c r="F801" s="115" t="str">
        <f>IF(基本情報入力シート!W836="","",基本情報入力シート!W836)</f>
        <v/>
      </c>
      <c r="G801" s="115" t="str">
        <f>IF(基本情報入力シート!Z836="","",基本情報入力シート!Z836)</f>
        <v/>
      </c>
      <c r="H801" s="211" t="str">
        <f>IF(基本情報入力シート!AD836="","",基本情報入力シート!AD836)</f>
        <v/>
      </c>
      <c r="I801" s="330" t="str">
        <f>IF(基本情報入力シート!AE836="","",基本情報入力シート!AE836)</f>
        <v/>
      </c>
      <c r="J801" s="427"/>
      <c r="K801" s="428"/>
      <c r="L801" s="426"/>
      <c r="M801" s="331" t="str">
        <f>IF(G801="", "", VLOOKUP(AF801,【参考】数式用!$AZ$3:$BA$6, 2, FALSE))</f>
        <v/>
      </c>
      <c r="N801" s="332" t="str">
        <f>IF(G801="","",VLOOKUP(G801,【参考】数式用!$A$4:$L$54,MATCH('別紙様式2-3（個表） '!M801,【参考】数式用!$J$3:$L$3,0)+9,FALSE))</f>
        <v/>
      </c>
      <c r="O801" s="430" t="s">
        <v>197</v>
      </c>
      <c r="P801" s="333" t="str">
        <f t="shared" si="85"/>
        <v>未入力あり</v>
      </c>
      <c r="Q801" s="253" t="str">
        <f>IFERROR(IF(P801="未入力あり","",ROUNDDOWN(ROUNDDOWN($H801*$I801,0)*VLOOKUP($G801,【参考】数式用!$A$4:$E$54,3, FALSE),0)),"")</f>
        <v/>
      </c>
      <c r="R801" s="253" t="str">
        <f>IF(AD801="×", 0,IF(P801="未入力あり","",ROUNDDOWN(ROUNDDOWN($H801*$I801,0)*VLOOKUP($G801,【参考】数式用!$A$4:$E$54,4,FALSE),0)))</f>
        <v/>
      </c>
      <c r="S801" s="334" t="str">
        <f>IF(AE801="×", 0,IF(P801="未入力あり","",ROUNDDOWN(ROUNDDOWN($H801*$I801,0)*VLOOKUP($G801,【参考】数式用!$A$4:$E$54,5, FALSE),0)))</f>
        <v/>
      </c>
      <c r="Z801" s="336" t="e">
        <f>IF(#REF!="○", F801, "")</f>
        <v>#REF!</v>
      </c>
      <c r="AA801" s="46" t="e">
        <f>VLOOKUP('別紙様式2-3（個表） '!$G801,【参考】数式用!$P$4:$Q$54,2, FALSE)</f>
        <v>#N/A</v>
      </c>
      <c r="AB801" s="46" t="e">
        <f>VLOOKUP('別紙様式2-3（個表） '!$G801,【参考】数式用!$P$4:$W$54,8, FALSE)</f>
        <v>#N/A</v>
      </c>
      <c r="AC801" s="46" t="e">
        <f>VLOOKUP('別紙様式2-3（個表） '!$G801,【参考】数式用!$P$4:$AD$54,15, FALSE)</f>
        <v>#N/A</v>
      </c>
      <c r="AD801" s="46" t="str">
        <f t="shared" si="80"/>
        <v/>
      </c>
      <c r="AE801" s="46" t="str">
        <f t="shared" si="81"/>
        <v/>
      </c>
      <c r="AF801" s="46" t="str">
        <f t="shared" si="82"/>
        <v/>
      </c>
      <c r="AG801" s="46" t="str">
        <f>IF(G801="", "", VLOOKUP(G801,【参考】数式用!$A$4:$M$54,13,FALSE))</f>
        <v/>
      </c>
      <c r="AH801" s="46" t="str">
        <f t="shared" si="83"/>
        <v>―</v>
      </c>
    </row>
    <row r="802" spans="1:34" ht="45" customHeight="1">
      <c r="A802" s="113">
        <f t="shared" si="84"/>
        <v>788</v>
      </c>
      <c r="B802" s="114" t="str">
        <f>IF(基本情報入力シート!B837="","",基本情報入力シート!B837)</f>
        <v/>
      </c>
      <c r="C802" s="115" t="str">
        <f>IF(基本情報入力シート!L837="","",基本情報入力シート!L837)</f>
        <v/>
      </c>
      <c r="D802" s="115" t="str">
        <f>IF(基本情報入力シート!Q837="","",基本情報入力シート!Q837)</f>
        <v/>
      </c>
      <c r="E802" s="115" t="str">
        <f>IF(基本情報入力シート!V837="","",基本情報入力シート!V837)</f>
        <v/>
      </c>
      <c r="F802" s="115" t="str">
        <f>IF(基本情報入力シート!W837="","",基本情報入力シート!W837)</f>
        <v/>
      </c>
      <c r="G802" s="115" t="str">
        <f>IF(基本情報入力シート!Z837="","",基本情報入力シート!Z837)</f>
        <v/>
      </c>
      <c r="H802" s="211" t="str">
        <f>IF(基本情報入力シート!AD837="","",基本情報入力シート!AD837)</f>
        <v/>
      </c>
      <c r="I802" s="330" t="str">
        <f>IF(基本情報入力シート!AE837="","",基本情報入力シート!AE837)</f>
        <v/>
      </c>
      <c r="J802" s="427"/>
      <c r="K802" s="428"/>
      <c r="L802" s="426"/>
      <c r="M802" s="331" t="str">
        <f>IF(G802="", "", VLOOKUP(AF802,【参考】数式用!$AZ$3:$BA$6, 2, FALSE))</f>
        <v/>
      </c>
      <c r="N802" s="332" t="str">
        <f>IF(G802="","",VLOOKUP(G802,【参考】数式用!$A$4:$L$54,MATCH('別紙様式2-3（個表） '!M802,【参考】数式用!$J$3:$L$3,0)+9,FALSE))</f>
        <v/>
      </c>
      <c r="O802" s="429" t="s">
        <v>197</v>
      </c>
      <c r="P802" s="333" t="str">
        <f t="shared" si="85"/>
        <v>未入力あり</v>
      </c>
      <c r="Q802" s="253" t="str">
        <f>IFERROR(IF(P802="未入力あり","",ROUNDDOWN(ROUNDDOWN($H802*$I802,0)*VLOOKUP($G802,【参考】数式用!$A$4:$E$54,3, FALSE),0)),"")</f>
        <v/>
      </c>
      <c r="R802" s="253" t="str">
        <f>IF(AD802="×", 0,IF(P802="未入力あり","",ROUNDDOWN(ROUNDDOWN($H802*$I802,0)*VLOOKUP($G802,【参考】数式用!$A$4:$E$54,4,FALSE),0)))</f>
        <v/>
      </c>
      <c r="S802" s="334" t="str">
        <f>IF(AE802="×", 0,IF(P802="未入力あり","",ROUNDDOWN(ROUNDDOWN($H802*$I802,0)*VLOOKUP($G802,【参考】数式用!$A$4:$E$54,5, FALSE),0)))</f>
        <v/>
      </c>
      <c r="Z802" s="336" t="e">
        <f>IF(#REF!="○", F802, "")</f>
        <v>#REF!</v>
      </c>
      <c r="AA802" s="46" t="e">
        <f>VLOOKUP('別紙様式2-3（個表） '!$G802,【参考】数式用!$P$4:$Q$54,2, FALSE)</f>
        <v>#N/A</v>
      </c>
      <c r="AB802" s="46" t="e">
        <f>VLOOKUP('別紙様式2-3（個表） '!$G802,【参考】数式用!$P$4:$W$54,8, FALSE)</f>
        <v>#N/A</v>
      </c>
      <c r="AC802" s="46" t="e">
        <f>VLOOKUP('別紙様式2-3（個表） '!$G802,【参考】数式用!$P$4:$AD$54,15, FALSE)</f>
        <v>#N/A</v>
      </c>
      <c r="AD802" s="46" t="str">
        <f t="shared" si="80"/>
        <v/>
      </c>
      <c r="AE802" s="46" t="str">
        <f t="shared" si="81"/>
        <v/>
      </c>
      <c r="AF802" s="46" t="str">
        <f t="shared" si="82"/>
        <v/>
      </c>
      <c r="AG802" s="46" t="str">
        <f>IF(G802="", "", VLOOKUP(G802,【参考】数式用!$A$4:$M$54,13,FALSE))</f>
        <v/>
      </c>
      <c r="AH802" s="46" t="str">
        <f t="shared" si="83"/>
        <v>―</v>
      </c>
    </row>
    <row r="803" spans="1:34" ht="45" customHeight="1">
      <c r="A803" s="113">
        <f t="shared" si="84"/>
        <v>789</v>
      </c>
      <c r="B803" s="114" t="str">
        <f>IF(基本情報入力シート!B838="","",基本情報入力シート!B838)</f>
        <v/>
      </c>
      <c r="C803" s="115" t="str">
        <f>IF(基本情報入力シート!L838="","",基本情報入力シート!L838)</f>
        <v/>
      </c>
      <c r="D803" s="115" t="str">
        <f>IF(基本情報入力シート!Q838="","",基本情報入力シート!Q838)</f>
        <v/>
      </c>
      <c r="E803" s="115" t="str">
        <f>IF(基本情報入力シート!V838="","",基本情報入力シート!V838)</f>
        <v/>
      </c>
      <c r="F803" s="115" t="str">
        <f>IF(基本情報入力シート!W838="","",基本情報入力シート!W838)</f>
        <v/>
      </c>
      <c r="G803" s="115" t="str">
        <f>IF(基本情報入力シート!Z838="","",基本情報入力シート!Z838)</f>
        <v/>
      </c>
      <c r="H803" s="211" t="str">
        <f>IF(基本情報入力シート!AD838="","",基本情報入力シート!AD838)</f>
        <v/>
      </c>
      <c r="I803" s="330" t="str">
        <f>IF(基本情報入力シート!AE838="","",基本情報入力シート!AE838)</f>
        <v/>
      </c>
      <c r="J803" s="427"/>
      <c r="K803" s="428"/>
      <c r="L803" s="426"/>
      <c r="M803" s="331" t="str">
        <f>IF(G803="", "", VLOOKUP(AF803,【参考】数式用!$AZ$3:$BA$6, 2, FALSE))</f>
        <v/>
      </c>
      <c r="N803" s="332" t="str">
        <f>IF(G803="","",VLOOKUP(G803,【参考】数式用!$A$4:$L$54,MATCH('別紙様式2-3（個表） '!M803,【参考】数式用!$J$3:$L$3,0)+9,FALSE))</f>
        <v/>
      </c>
      <c r="O803" s="430" t="s">
        <v>197</v>
      </c>
      <c r="P803" s="333" t="str">
        <f t="shared" si="85"/>
        <v>未入力あり</v>
      </c>
      <c r="Q803" s="253" t="str">
        <f>IFERROR(IF(P803="未入力あり","",ROUNDDOWN(ROUNDDOWN($H803*$I803,0)*VLOOKUP($G803,【参考】数式用!$A$4:$E$54,3, FALSE),0)),"")</f>
        <v/>
      </c>
      <c r="R803" s="253" t="str">
        <f>IF(AD803="×", 0,IF(P803="未入力あり","",ROUNDDOWN(ROUNDDOWN($H803*$I803,0)*VLOOKUP($G803,【参考】数式用!$A$4:$E$54,4,FALSE),0)))</f>
        <v/>
      </c>
      <c r="S803" s="334" t="str">
        <f>IF(AE803="×", 0,IF(P803="未入力あり","",ROUNDDOWN(ROUNDDOWN($H803*$I803,0)*VLOOKUP($G803,【参考】数式用!$A$4:$E$54,5, FALSE),0)))</f>
        <v/>
      </c>
      <c r="Z803" s="336" t="e">
        <f>IF(#REF!="○", F803, "")</f>
        <v>#REF!</v>
      </c>
      <c r="AA803" s="46" t="e">
        <f>VLOOKUP('別紙様式2-3（個表） '!$G803,【参考】数式用!$P$4:$Q$54,2, FALSE)</f>
        <v>#N/A</v>
      </c>
      <c r="AB803" s="46" t="e">
        <f>VLOOKUP('別紙様式2-3（個表） '!$G803,【参考】数式用!$P$4:$W$54,8, FALSE)</f>
        <v>#N/A</v>
      </c>
      <c r="AC803" s="46" t="e">
        <f>VLOOKUP('別紙様式2-3（個表） '!$G803,【参考】数式用!$P$4:$AD$54,15, FALSE)</f>
        <v>#N/A</v>
      </c>
      <c r="AD803" s="46" t="str">
        <f t="shared" si="80"/>
        <v/>
      </c>
      <c r="AE803" s="46" t="str">
        <f t="shared" si="81"/>
        <v/>
      </c>
      <c r="AF803" s="46" t="str">
        <f t="shared" si="82"/>
        <v/>
      </c>
      <c r="AG803" s="46" t="str">
        <f>IF(G803="", "", VLOOKUP(G803,【参考】数式用!$A$4:$M$54,13,FALSE))</f>
        <v/>
      </c>
      <c r="AH803" s="46" t="str">
        <f t="shared" si="83"/>
        <v>―</v>
      </c>
    </row>
    <row r="804" spans="1:34" ht="45" customHeight="1">
      <c r="A804" s="113">
        <f t="shared" si="84"/>
        <v>790</v>
      </c>
      <c r="B804" s="114" t="str">
        <f>IF(基本情報入力シート!B839="","",基本情報入力シート!B839)</f>
        <v/>
      </c>
      <c r="C804" s="115" t="str">
        <f>IF(基本情報入力シート!L839="","",基本情報入力シート!L839)</f>
        <v/>
      </c>
      <c r="D804" s="115" t="str">
        <f>IF(基本情報入力シート!Q839="","",基本情報入力シート!Q839)</f>
        <v/>
      </c>
      <c r="E804" s="115" t="str">
        <f>IF(基本情報入力シート!V839="","",基本情報入力シート!V839)</f>
        <v/>
      </c>
      <c r="F804" s="115" t="str">
        <f>IF(基本情報入力シート!W839="","",基本情報入力シート!W839)</f>
        <v/>
      </c>
      <c r="G804" s="115" t="str">
        <f>IF(基本情報入力シート!Z839="","",基本情報入力シート!Z839)</f>
        <v/>
      </c>
      <c r="H804" s="211" t="str">
        <f>IF(基本情報入力シート!AD839="","",基本情報入力シート!AD839)</f>
        <v/>
      </c>
      <c r="I804" s="330" t="str">
        <f>IF(基本情報入力シート!AE839="","",基本情報入力シート!AE839)</f>
        <v/>
      </c>
      <c r="J804" s="427"/>
      <c r="K804" s="428"/>
      <c r="L804" s="426"/>
      <c r="M804" s="331" t="str">
        <f>IF(G804="", "", VLOOKUP(AF804,【参考】数式用!$AZ$3:$BA$6, 2, FALSE))</f>
        <v/>
      </c>
      <c r="N804" s="332" t="str">
        <f>IF(G804="","",VLOOKUP(G804,【参考】数式用!$A$4:$L$54,MATCH('別紙様式2-3（個表） '!M804,【参考】数式用!$J$3:$L$3,0)+9,FALSE))</f>
        <v/>
      </c>
      <c r="O804" s="430" t="s">
        <v>197</v>
      </c>
      <c r="P804" s="333" t="str">
        <f t="shared" si="85"/>
        <v>未入力あり</v>
      </c>
      <c r="Q804" s="253" t="str">
        <f>IFERROR(IF(P804="未入力あり","",ROUNDDOWN(ROUNDDOWN($H804*$I804,0)*VLOOKUP($G804,【参考】数式用!$A$4:$E$54,3, FALSE),0)),"")</f>
        <v/>
      </c>
      <c r="R804" s="253" t="str">
        <f>IF(AD804="×", 0,IF(P804="未入力あり","",ROUNDDOWN(ROUNDDOWN($H804*$I804,0)*VLOOKUP($G804,【参考】数式用!$A$4:$E$54,4,FALSE),0)))</f>
        <v/>
      </c>
      <c r="S804" s="334" t="str">
        <f>IF(AE804="×", 0,IF(P804="未入力あり","",ROUNDDOWN(ROUNDDOWN($H804*$I804,0)*VLOOKUP($G804,【参考】数式用!$A$4:$E$54,5, FALSE),0)))</f>
        <v/>
      </c>
      <c r="Z804" s="336" t="e">
        <f>IF(#REF!="○", F804, "")</f>
        <v>#REF!</v>
      </c>
      <c r="AA804" s="46" t="e">
        <f>VLOOKUP('別紙様式2-3（個表） '!$G804,【参考】数式用!$P$4:$Q$54,2, FALSE)</f>
        <v>#N/A</v>
      </c>
      <c r="AB804" s="46" t="e">
        <f>VLOOKUP('別紙様式2-3（個表） '!$G804,【参考】数式用!$P$4:$W$54,8, FALSE)</f>
        <v>#N/A</v>
      </c>
      <c r="AC804" s="46" t="e">
        <f>VLOOKUP('別紙様式2-3（個表） '!$G804,【参考】数式用!$P$4:$AD$54,15, FALSE)</f>
        <v>#N/A</v>
      </c>
      <c r="AD804" s="46" t="str">
        <f t="shared" si="80"/>
        <v/>
      </c>
      <c r="AE804" s="46" t="str">
        <f t="shared" si="81"/>
        <v/>
      </c>
      <c r="AF804" s="46" t="str">
        <f t="shared" si="82"/>
        <v/>
      </c>
      <c r="AG804" s="46" t="str">
        <f>IF(G804="", "", VLOOKUP(G804,【参考】数式用!$A$4:$M$54,13,FALSE))</f>
        <v/>
      </c>
      <c r="AH804" s="46" t="str">
        <f t="shared" si="83"/>
        <v>―</v>
      </c>
    </row>
    <row r="805" spans="1:34" ht="45" customHeight="1">
      <c r="A805" s="113">
        <f t="shared" si="84"/>
        <v>791</v>
      </c>
      <c r="B805" s="114" t="str">
        <f>IF(基本情報入力シート!B840="","",基本情報入力シート!B840)</f>
        <v/>
      </c>
      <c r="C805" s="115" t="str">
        <f>IF(基本情報入力シート!L840="","",基本情報入力シート!L840)</f>
        <v/>
      </c>
      <c r="D805" s="115" t="str">
        <f>IF(基本情報入力シート!Q840="","",基本情報入力シート!Q840)</f>
        <v/>
      </c>
      <c r="E805" s="115" t="str">
        <f>IF(基本情報入力シート!V840="","",基本情報入力シート!V840)</f>
        <v/>
      </c>
      <c r="F805" s="115" t="str">
        <f>IF(基本情報入力シート!W840="","",基本情報入力シート!W840)</f>
        <v/>
      </c>
      <c r="G805" s="115" t="str">
        <f>IF(基本情報入力シート!Z840="","",基本情報入力シート!Z840)</f>
        <v/>
      </c>
      <c r="H805" s="211" t="str">
        <f>IF(基本情報入力シート!AD840="","",基本情報入力シート!AD840)</f>
        <v/>
      </c>
      <c r="I805" s="330" t="str">
        <f>IF(基本情報入力シート!AE840="","",基本情報入力シート!AE840)</f>
        <v/>
      </c>
      <c r="J805" s="427"/>
      <c r="K805" s="428"/>
      <c r="L805" s="426"/>
      <c r="M805" s="331" t="str">
        <f>IF(G805="", "", VLOOKUP(AF805,【参考】数式用!$AZ$3:$BA$6, 2, FALSE))</f>
        <v/>
      </c>
      <c r="N805" s="332" t="str">
        <f>IF(G805="","",VLOOKUP(G805,【参考】数式用!$A$4:$L$54,MATCH('別紙様式2-3（個表） '!M805,【参考】数式用!$J$3:$L$3,0)+9,FALSE))</f>
        <v/>
      </c>
      <c r="O805" s="429" t="s">
        <v>197</v>
      </c>
      <c r="P805" s="333" t="str">
        <f t="shared" si="85"/>
        <v>未入力あり</v>
      </c>
      <c r="Q805" s="253" t="str">
        <f>IFERROR(IF(P805="未入力あり","",ROUNDDOWN(ROUNDDOWN($H805*$I805,0)*VLOOKUP($G805,【参考】数式用!$A$4:$E$54,3, FALSE),0)),"")</f>
        <v/>
      </c>
      <c r="R805" s="253" t="str">
        <f>IF(AD805="×", 0,IF(P805="未入力あり","",ROUNDDOWN(ROUNDDOWN($H805*$I805,0)*VLOOKUP($G805,【参考】数式用!$A$4:$E$54,4,FALSE),0)))</f>
        <v/>
      </c>
      <c r="S805" s="334" t="str">
        <f>IF(AE805="×", 0,IF(P805="未入力あり","",ROUNDDOWN(ROUNDDOWN($H805*$I805,0)*VLOOKUP($G805,【参考】数式用!$A$4:$E$54,5, FALSE),0)))</f>
        <v/>
      </c>
      <c r="Z805" s="336" t="e">
        <f>IF(#REF!="○", F805, "")</f>
        <v>#REF!</v>
      </c>
      <c r="AA805" s="46" t="e">
        <f>VLOOKUP('別紙様式2-3（個表） '!$G805,【参考】数式用!$P$4:$Q$54,2, FALSE)</f>
        <v>#N/A</v>
      </c>
      <c r="AB805" s="46" t="e">
        <f>VLOOKUP('別紙様式2-3（個表） '!$G805,【参考】数式用!$P$4:$W$54,8, FALSE)</f>
        <v>#N/A</v>
      </c>
      <c r="AC805" s="46" t="e">
        <f>VLOOKUP('別紙様式2-3（個表） '!$G805,【参考】数式用!$P$4:$AD$54,15, FALSE)</f>
        <v>#N/A</v>
      </c>
      <c r="AD805" s="46" t="str">
        <f t="shared" si="80"/>
        <v/>
      </c>
      <c r="AE805" s="46" t="str">
        <f t="shared" si="81"/>
        <v/>
      </c>
      <c r="AF805" s="46" t="str">
        <f t="shared" si="82"/>
        <v/>
      </c>
      <c r="AG805" s="46" t="str">
        <f>IF(G805="", "", VLOOKUP(G805,【参考】数式用!$A$4:$M$54,13,FALSE))</f>
        <v/>
      </c>
      <c r="AH805" s="46" t="str">
        <f t="shared" si="83"/>
        <v>―</v>
      </c>
    </row>
    <row r="806" spans="1:34" ht="45" customHeight="1">
      <c r="A806" s="113">
        <f t="shared" si="84"/>
        <v>792</v>
      </c>
      <c r="B806" s="114" t="str">
        <f>IF(基本情報入力シート!B841="","",基本情報入力シート!B841)</f>
        <v/>
      </c>
      <c r="C806" s="115" t="str">
        <f>IF(基本情報入力シート!L841="","",基本情報入力シート!L841)</f>
        <v/>
      </c>
      <c r="D806" s="115" t="str">
        <f>IF(基本情報入力シート!Q841="","",基本情報入力シート!Q841)</f>
        <v/>
      </c>
      <c r="E806" s="115" t="str">
        <f>IF(基本情報入力シート!V841="","",基本情報入力シート!V841)</f>
        <v/>
      </c>
      <c r="F806" s="115" t="str">
        <f>IF(基本情報入力シート!W841="","",基本情報入力シート!W841)</f>
        <v/>
      </c>
      <c r="G806" s="115" t="str">
        <f>IF(基本情報入力シート!Z841="","",基本情報入力シート!Z841)</f>
        <v/>
      </c>
      <c r="H806" s="211" t="str">
        <f>IF(基本情報入力シート!AD841="","",基本情報入力シート!AD841)</f>
        <v/>
      </c>
      <c r="I806" s="330" t="str">
        <f>IF(基本情報入力シート!AE841="","",基本情報入力シート!AE841)</f>
        <v/>
      </c>
      <c r="J806" s="427"/>
      <c r="K806" s="428"/>
      <c r="L806" s="426"/>
      <c r="M806" s="331" t="str">
        <f>IF(G806="", "", VLOOKUP(AF806,【参考】数式用!$AZ$3:$BA$6, 2, FALSE))</f>
        <v/>
      </c>
      <c r="N806" s="332" t="str">
        <f>IF(G806="","",VLOOKUP(G806,【参考】数式用!$A$4:$L$54,MATCH('別紙様式2-3（個表） '!M806,【参考】数式用!$J$3:$L$3,0)+9,FALSE))</f>
        <v/>
      </c>
      <c r="O806" s="430" t="s">
        <v>197</v>
      </c>
      <c r="P806" s="333" t="str">
        <f t="shared" si="85"/>
        <v>未入力あり</v>
      </c>
      <c r="Q806" s="253" t="str">
        <f>IFERROR(IF(P806="未入力あり","",ROUNDDOWN(ROUNDDOWN($H806*$I806,0)*VLOOKUP($G806,【参考】数式用!$A$4:$E$54,3, FALSE),0)),"")</f>
        <v/>
      </c>
      <c r="R806" s="253" t="str">
        <f>IF(AD806="×", 0,IF(P806="未入力あり","",ROUNDDOWN(ROUNDDOWN($H806*$I806,0)*VLOOKUP($G806,【参考】数式用!$A$4:$E$54,4,FALSE),0)))</f>
        <v/>
      </c>
      <c r="S806" s="334" t="str">
        <f>IF(AE806="×", 0,IF(P806="未入力あり","",ROUNDDOWN(ROUNDDOWN($H806*$I806,0)*VLOOKUP($G806,【参考】数式用!$A$4:$E$54,5, FALSE),0)))</f>
        <v/>
      </c>
      <c r="Z806" s="336" t="e">
        <f>IF(#REF!="○", F806, "")</f>
        <v>#REF!</v>
      </c>
      <c r="AA806" s="46" t="e">
        <f>VLOOKUP('別紙様式2-3（個表） '!$G806,【参考】数式用!$P$4:$Q$54,2, FALSE)</f>
        <v>#N/A</v>
      </c>
      <c r="AB806" s="46" t="e">
        <f>VLOOKUP('別紙様式2-3（個表） '!$G806,【参考】数式用!$P$4:$W$54,8, FALSE)</f>
        <v>#N/A</v>
      </c>
      <c r="AC806" s="46" t="e">
        <f>VLOOKUP('別紙様式2-3（個表） '!$G806,【参考】数式用!$P$4:$AD$54,15, FALSE)</f>
        <v>#N/A</v>
      </c>
      <c r="AD806" s="46" t="str">
        <f t="shared" si="80"/>
        <v/>
      </c>
      <c r="AE806" s="46" t="str">
        <f t="shared" si="81"/>
        <v/>
      </c>
      <c r="AF806" s="46" t="str">
        <f t="shared" si="82"/>
        <v/>
      </c>
      <c r="AG806" s="46" t="str">
        <f>IF(G806="", "", VLOOKUP(G806,【参考】数式用!$A$4:$M$54,13,FALSE))</f>
        <v/>
      </c>
      <c r="AH806" s="46" t="str">
        <f t="shared" si="83"/>
        <v>―</v>
      </c>
    </row>
    <row r="807" spans="1:34" ht="45" customHeight="1">
      <c r="A807" s="113">
        <f t="shared" si="84"/>
        <v>793</v>
      </c>
      <c r="B807" s="114" t="str">
        <f>IF(基本情報入力シート!B842="","",基本情報入力シート!B842)</f>
        <v/>
      </c>
      <c r="C807" s="115" t="str">
        <f>IF(基本情報入力シート!L842="","",基本情報入力シート!L842)</f>
        <v/>
      </c>
      <c r="D807" s="115" t="str">
        <f>IF(基本情報入力シート!Q842="","",基本情報入力シート!Q842)</f>
        <v/>
      </c>
      <c r="E807" s="115" t="str">
        <f>IF(基本情報入力シート!V842="","",基本情報入力シート!V842)</f>
        <v/>
      </c>
      <c r="F807" s="115" t="str">
        <f>IF(基本情報入力シート!W842="","",基本情報入力シート!W842)</f>
        <v/>
      </c>
      <c r="G807" s="115" t="str">
        <f>IF(基本情報入力シート!Z842="","",基本情報入力シート!Z842)</f>
        <v/>
      </c>
      <c r="H807" s="211" t="str">
        <f>IF(基本情報入力シート!AD842="","",基本情報入力シート!AD842)</f>
        <v/>
      </c>
      <c r="I807" s="330" t="str">
        <f>IF(基本情報入力シート!AE842="","",基本情報入力シート!AE842)</f>
        <v/>
      </c>
      <c r="J807" s="427"/>
      <c r="K807" s="428"/>
      <c r="L807" s="426"/>
      <c r="M807" s="331" t="str">
        <f>IF(G807="", "", VLOOKUP(AF807,【参考】数式用!$AZ$3:$BA$6, 2, FALSE))</f>
        <v/>
      </c>
      <c r="N807" s="332" t="str">
        <f>IF(G807="","",VLOOKUP(G807,【参考】数式用!$A$4:$L$54,MATCH('別紙様式2-3（個表） '!M807,【参考】数式用!$J$3:$L$3,0)+9,FALSE))</f>
        <v/>
      </c>
      <c r="O807" s="430" t="s">
        <v>197</v>
      </c>
      <c r="P807" s="333" t="str">
        <f t="shared" si="85"/>
        <v>未入力あり</v>
      </c>
      <c r="Q807" s="253" t="str">
        <f>IFERROR(IF(P807="未入力あり","",ROUNDDOWN(ROUNDDOWN($H807*$I807,0)*VLOOKUP($G807,【参考】数式用!$A$4:$E$54,3, FALSE),0)),"")</f>
        <v/>
      </c>
      <c r="R807" s="253" t="str">
        <f>IF(AD807="×", 0,IF(P807="未入力あり","",ROUNDDOWN(ROUNDDOWN($H807*$I807,0)*VLOOKUP($G807,【参考】数式用!$A$4:$E$54,4,FALSE),0)))</f>
        <v/>
      </c>
      <c r="S807" s="334" t="str">
        <f>IF(AE807="×", 0,IF(P807="未入力あり","",ROUNDDOWN(ROUNDDOWN($H807*$I807,0)*VLOOKUP($G807,【参考】数式用!$A$4:$E$54,5, FALSE),0)))</f>
        <v/>
      </c>
      <c r="Z807" s="336" t="e">
        <f>IF(#REF!="○", F807, "")</f>
        <v>#REF!</v>
      </c>
      <c r="AA807" s="46" t="e">
        <f>VLOOKUP('別紙様式2-3（個表） '!$G807,【参考】数式用!$P$4:$Q$54,2, FALSE)</f>
        <v>#N/A</v>
      </c>
      <c r="AB807" s="46" t="e">
        <f>VLOOKUP('別紙様式2-3（個表） '!$G807,【参考】数式用!$P$4:$W$54,8, FALSE)</f>
        <v>#N/A</v>
      </c>
      <c r="AC807" s="46" t="e">
        <f>VLOOKUP('別紙様式2-3（個表） '!$G807,【参考】数式用!$P$4:$AD$54,15, FALSE)</f>
        <v>#N/A</v>
      </c>
      <c r="AD807" s="46" t="str">
        <f t="shared" si="80"/>
        <v/>
      </c>
      <c r="AE807" s="46" t="str">
        <f t="shared" si="81"/>
        <v/>
      </c>
      <c r="AF807" s="46" t="str">
        <f t="shared" si="82"/>
        <v/>
      </c>
      <c r="AG807" s="46" t="str">
        <f>IF(G807="", "", VLOOKUP(G807,【参考】数式用!$A$4:$M$54,13,FALSE))</f>
        <v/>
      </c>
      <c r="AH807" s="46" t="str">
        <f t="shared" si="83"/>
        <v>―</v>
      </c>
    </row>
    <row r="808" spans="1:34" ht="45" customHeight="1">
      <c r="A808" s="113">
        <f>A807+1</f>
        <v>794</v>
      </c>
      <c r="B808" s="114" t="str">
        <f>IF(基本情報入力シート!B843="","",基本情報入力シート!B843)</f>
        <v/>
      </c>
      <c r="C808" s="115" t="str">
        <f>IF(基本情報入力シート!L843="","",基本情報入力シート!L843)</f>
        <v/>
      </c>
      <c r="D808" s="115" t="str">
        <f>IF(基本情報入力シート!Q843="","",基本情報入力シート!Q843)</f>
        <v/>
      </c>
      <c r="E808" s="115" t="str">
        <f>IF(基本情報入力シート!V843="","",基本情報入力シート!V843)</f>
        <v/>
      </c>
      <c r="F808" s="115" t="str">
        <f>IF(基本情報入力シート!W843="","",基本情報入力シート!W843)</f>
        <v/>
      </c>
      <c r="G808" s="115" t="str">
        <f>IF(基本情報入力シート!Z843="","",基本情報入力シート!Z843)</f>
        <v/>
      </c>
      <c r="H808" s="211" t="str">
        <f>IF(基本情報入力シート!AD843="","",基本情報入力シート!AD843)</f>
        <v/>
      </c>
      <c r="I808" s="330" t="str">
        <f>IF(基本情報入力シート!AE843="","",基本情報入力シート!AE843)</f>
        <v/>
      </c>
      <c r="J808" s="427"/>
      <c r="K808" s="426"/>
      <c r="L808" s="426"/>
      <c r="M808" s="331" t="str">
        <f>IF(G808="", "", VLOOKUP(AF808,【参考】数式用!$AZ$3:$BA$6, 2, FALSE))</f>
        <v/>
      </c>
      <c r="N808" s="332" t="str">
        <f>IF(G808="","",VLOOKUP(G808,【参考】数式用!$A$4:$L$54,MATCH('別紙様式2-3（個表） '!M808,【参考】数式用!$J$3:$L$3,0)+9,FALSE))</f>
        <v/>
      </c>
      <c r="O808" s="429" t="s">
        <v>197</v>
      </c>
      <c r="P808" s="333" t="str">
        <f t="shared" si="85"/>
        <v>未入力あり</v>
      </c>
      <c r="Q808" s="253" t="str">
        <f>IFERROR(IF(P808="未入力あり","",ROUNDDOWN(ROUNDDOWN($H808*$I808,0)*VLOOKUP($G808,【参考】数式用!$A$4:$E$54,3, FALSE),0)),"")</f>
        <v/>
      </c>
      <c r="R808" s="253" t="str">
        <f>IF(AD808="×", 0,IF(P808="未入力あり","",ROUNDDOWN(ROUNDDOWN($H808*$I808,0)*VLOOKUP($G808,【参考】数式用!$A$4:$E$54,4,FALSE),0)))</f>
        <v/>
      </c>
      <c r="S808" s="334" t="str">
        <f>IF(AE808="×", 0,IF(P808="未入力あり","",ROUNDDOWN(ROUNDDOWN($H808*$I808,0)*VLOOKUP($G808,【参考】数式用!$A$4:$E$54,5, FALSE),0)))</f>
        <v/>
      </c>
      <c r="Z808" s="336" t="e">
        <f>IF(#REF!="○", F808, "")</f>
        <v>#REF!</v>
      </c>
      <c r="AA808" s="46" t="e">
        <f>VLOOKUP('別紙様式2-3（個表） '!$G808,【参考】数式用!$P$4:$Q$54,2, FALSE)</f>
        <v>#N/A</v>
      </c>
      <c r="AB808" s="46" t="e">
        <f>VLOOKUP('別紙様式2-3（個表） '!$G808,【参考】数式用!$P$4:$W$54,8, FALSE)</f>
        <v>#N/A</v>
      </c>
      <c r="AC808" s="46" t="e">
        <f>VLOOKUP('別紙様式2-3（個表） '!$G808,【参考】数式用!$P$4:$AD$54,15, FALSE)</f>
        <v>#N/A</v>
      </c>
      <c r="AD808" s="46" t="str">
        <f t="shared" si="80"/>
        <v/>
      </c>
      <c r="AE808" s="46" t="str">
        <f t="shared" si="81"/>
        <v/>
      </c>
      <c r="AF808" s="46" t="str">
        <f t="shared" si="82"/>
        <v/>
      </c>
      <c r="AG808" s="46" t="str">
        <f>IF(G808="", "", VLOOKUP(G808,【参考】数式用!$A$4:$M$54,13,FALSE))</f>
        <v/>
      </c>
      <c r="AH808" s="46" t="str">
        <f t="shared" si="83"/>
        <v>―</v>
      </c>
    </row>
    <row r="809" spans="1:34" ht="45" customHeight="1">
      <c r="A809" s="113">
        <f t="shared" ref="A809:A872" si="86">A808+1</f>
        <v>795</v>
      </c>
      <c r="B809" s="114" t="str">
        <f>IF(基本情報入力シート!B844="","",基本情報入力シート!B844)</f>
        <v/>
      </c>
      <c r="C809" s="115" t="str">
        <f>IF(基本情報入力シート!L844="","",基本情報入力シート!L844)</f>
        <v/>
      </c>
      <c r="D809" s="115" t="str">
        <f>IF(基本情報入力シート!Q844="","",基本情報入力シート!Q844)</f>
        <v/>
      </c>
      <c r="E809" s="115" t="str">
        <f>IF(基本情報入力シート!V844="","",基本情報入力シート!V844)</f>
        <v/>
      </c>
      <c r="F809" s="115" t="str">
        <f>IF(基本情報入力シート!W844="","",基本情報入力シート!W844)</f>
        <v/>
      </c>
      <c r="G809" s="115" t="str">
        <f>IF(基本情報入力シート!Z844="","",基本情報入力シート!Z844)</f>
        <v/>
      </c>
      <c r="H809" s="211" t="str">
        <f>IF(基本情報入力シート!AD844="","",基本情報入力シート!AD844)</f>
        <v/>
      </c>
      <c r="I809" s="330" t="str">
        <f>IF(基本情報入力シート!AE844="","",基本情報入力シート!AE844)</f>
        <v/>
      </c>
      <c r="J809" s="427"/>
      <c r="K809" s="426"/>
      <c r="L809" s="426"/>
      <c r="M809" s="331" t="str">
        <f>IF(G809="", "", VLOOKUP(AF809,【参考】数式用!$AZ$3:$BA$6, 2, FALSE))</f>
        <v/>
      </c>
      <c r="N809" s="332" t="str">
        <f>IF(G809="","",VLOOKUP(G809,【参考】数式用!$A$4:$L$54,MATCH('別紙様式2-3（個表） '!M809,【参考】数式用!$J$3:$L$3,0)+9,FALSE))</f>
        <v/>
      </c>
      <c r="O809" s="430" t="s">
        <v>197</v>
      </c>
      <c r="P809" s="333" t="str">
        <f t="shared" si="85"/>
        <v>未入力あり</v>
      </c>
      <c r="Q809" s="253" t="str">
        <f>IFERROR(IF(P809="未入力あり","",ROUNDDOWN(ROUNDDOWN($H809*$I809,0)*VLOOKUP($G809,【参考】数式用!$A$4:$E$54,3, FALSE),0)),"")</f>
        <v/>
      </c>
      <c r="R809" s="253" t="str">
        <f>IF(AD809="×", 0,IF(P809="未入力あり","",ROUNDDOWN(ROUNDDOWN($H809*$I809,0)*VLOOKUP($G809,【参考】数式用!$A$4:$E$54,4,FALSE),0)))</f>
        <v/>
      </c>
      <c r="S809" s="334" t="str">
        <f>IF(AE809="×", 0,IF(P809="未入力あり","",ROUNDDOWN(ROUNDDOWN($H809*$I809,0)*VLOOKUP($G809,【参考】数式用!$A$4:$E$54,5, FALSE),0)))</f>
        <v/>
      </c>
      <c r="Z809" s="336" t="e">
        <f>IF(#REF!="○", F809, "")</f>
        <v>#REF!</v>
      </c>
      <c r="AA809" s="46" t="e">
        <f>VLOOKUP('別紙様式2-3（個表） '!$G809,【参考】数式用!$P$4:$Q$54,2, FALSE)</f>
        <v>#N/A</v>
      </c>
      <c r="AB809" s="46" t="e">
        <f>VLOOKUP('別紙様式2-3（個表） '!$G809,【参考】数式用!$P$4:$W$54,8, FALSE)</f>
        <v>#N/A</v>
      </c>
      <c r="AC809" s="46" t="e">
        <f>VLOOKUP('別紙様式2-3（個表） '!$G809,【参考】数式用!$P$4:$AD$54,15, FALSE)</f>
        <v>#N/A</v>
      </c>
      <c r="AD809" s="46" t="str">
        <f t="shared" si="80"/>
        <v/>
      </c>
      <c r="AE809" s="46" t="str">
        <f t="shared" si="81"/>
        <v/>
      </c>
      <c r="AF809" s="46" t="str">
        <f t="shared" si="82"/>
        <v/>
      </c>
      <c r="AG809" s="46" t="str">
        <f>IF(G809="", "", VLOOKUP(G809,【参考】数式用!$A$4:$M$54,13,FALSE))</f>
        <v/>
      </c>
      <c r="AH809" s="46" t="str">
        <f t="shared" si="83"/>
        <v>―</v>
      </c>
    </row>
    <row r="810" spans="1:34" ht="45" customHeight="1">
      <c r="A810" s="113">
        <f>A809+1</f>
        <v>796</v>
      </c>
      <c r="B810" s="114" t="str">
        <f>IF(基本情報入力シート!B845="","",基本情報入力シート!B845)</f>
        <v/>
      </c>
      <c r="C810" s="115" t="str">
        <f>IF(基本情報入力シート!L845="","",基本情報入力シート!L845)</f>
        <v/>
      </c>
      <c r="D810" s="115" t="str">
        <f>IF(基本情報入力シート!Q845="","",基本情報入力シート!Q845)</f>
        <v/>
      </c>
      <c r="E810" s="115" t="str">
        <f>IF(基本情報入力シート!V845="","",基本情報入力シート!V845)</f>
        <v/>
      </c>
      <c r="F810" s="115" t="str">
        <f>IF(基本情報入力シート!W845="","",基本情報入力シート!W845)</f>
        <v/>
      </c>
      <c r="G810" s="115" t="str">
        <f>IF(基本情報入力シート!Z845="","",基本情報入力シート!Z845)</f>
        <v/>
      </c>
      <c r="H810" s="211" t="str">
        <f>IF(基本情報入力シート!AD845="","",基本情報入力シート!AD845)</f>
        <v/>
      </c>
      <c r="I810" s="330" t="str">
        <f>IF(基本情報入力シート!AE845="","",基本情報入力シート!AE845)</f>
        <v/>
      </c>
      <c r="J810" s="427"/>
      <c r="K810" s="426"/>
      <c r="L810" s="426"/>
      <c r="M810" s="331" t="str">
        <f>IF(G810="", "", VLOOKUP(AF810,【参考】数式用!$AZ$3:$BA$6, 2, FALSE))</f>
        <v/>
      </c>
      <c r="N810" s="332" t="str">
        <f>IF(G810="","",VLOOKUP(G810,【参考】数式用!$A$4:$L$54,MATCH('別紙様式2-3（個表） '!M810,【参考】数式用!$J$3:$L$3,0)+9,FALSE))</f>
        <v/>
      </c>
      <c r="O810" s="430" t="s">
        <v>197</v>
      </c>
      <c r="P810" s="333" t="str">
        <f t="shared" si="85"/>
        <v>未入力あり</v>
      </c>
      <c r="Q810" s="253" t="str">
        <f>IFERROR(IF(P810="未入力あり","",ROUNDDOWN(ROUNDDOWN($H810*$I810,0)*VLOOKUP($G810,【参考】数式用!$A$4:$E$54,3, FALSE),0)),"")</f>
        <v/>
      </c>
      <c r="R810" s="253" t="str">
        <f>IF(AD810="×", 0,IF(P810="未入力あり","",ROUNDDOWN(ROUNDDOWN($H810*$I810,0)*VLOOKUP($G810,【参考】数式用!$A$4:$E$54,4,FALSE),0)))</f>
        <v/>
      </c>
      <c r="S810" s="334" t="str">
        <f>IF(AE810="×", 0,IF(P810="未入力あり","",ROUNDDOWN(ROUNDDOWN($H810*$I810,0)*VLOOKUP($G810,【参考】数式用!$A$4:$E$54,5, FALSE),0)))</f>
        <v/>
      </c>
      <c r="Z810" s="336" t="e">
        <f>IF(#REF!="○", F810, "")</f>
        <v>#REF!</v>
      </c>
      <c r="AA810" s="46" t="e">
        <f>VLOOKUP('別紙様式2-3（個表） '!$G810,【参考】数式用!$P$4:$Q$54,2, FALSE)</f>
        <v>#N/A</v>
      </c>
      <c r="AB810" s="46" t="e">
        <f>VLOOKUP('別紙様式2-3（個表） '!$G810,【参考】数式用!$P$4:$W$54,8, FALSE)</f>
        <v>#N/A</v>
      </c>
      <c r="AC810" s="46" t="e">
        <f>VLOOKUP('別紙様式2-3（個表） '!$G810,【参考】数式用!$P$4:$AD$54,15, FALSE)</f>
        <v>#N/A</v>
      </c>
      <c r="AD810" s="46" t="str">
        <f t="shared" si="80"/>
        <v/>
      </c>
      <c r="AE810" s="46" t="str">
        <f t="shared" si="81"/>
        <v/>
      </c>
      <c r="AF810" s="46" t="str">
        <f t="shared" si="82"/>
        <v/>
      </c>
      <c r="AG810" s="46" t="str">
        <f>IF(G810="", "", VLOOKUP(G810,【参考】数式用!$A$4:$M$54,13,FALSE))</f>
        <v/>
      </c>
      <c r="AH810" s="46" t="str">
        <f t="shared" si="83"/>
        <v>―</v>
      </c>
    </row>
    <row r="811" spans="1:34" ht="45" customHeight="1">
      <c r="A811" s="113">
        <f t="shared" si="86"/>
        <v>797</v>
      </c>
      <c r="B811" s="114" t="str">
        <f>IF(基本情報入力シート!B846="","",基本情報入力シート!B846)</f>
        <v/>
      </c>
      <c r="C811" s="115" t="str">
        <f>IF(基本情報入力シート!L846="","",基本情報入力シート!L846)</f>
        <v/>
      </c>
      <c r="D811" s="115" t="str">
        <f>IF(基本情報入力シート!Q846="","",基本情報入力シート!Q846)</f>
        <v/>
      </c>
      <c r="E811" s="115" t="str">
        <f>IF(基本情報入力シート!V846="","",基本情報入力シート!V846)</f>
        <v/>
      </c>
      <c r="F811" s="115" t="str">
        <f>IF(基本情報入力シート!W846="","",基本情報入力シート!W846)</f>
        <v/>
      </c>
      <c r="G811" s="115" t="str">
        <f>IF(基本情報入力シート!Z846="","",基本情報入力シート!Z846)</f>
        <v/>
      </c>
      <c r="H811" s="211" t="str">
        <f>IF(基本情報入力シート!AD846="","",基本情報入力シート!AD846)</f>
        <v/>
      </c>
      <c r="I811" s="330" t="str">
        <f>IF(基本情報入力シート!AE846="","",基本情報入力シート!AE846)</f>
        <v/>
      </c>
      <c r="J811" s="427"/>
      <c r="K811" s="428"/>
      <c r="L811" s="426"/>
      <c r="M811" s="331" t="str">
        <f>IF(G811="", "", VLOOKUP(AF811,【参考】数式用!$AZ$3:$BA$6, 2, FALSE))</f>
        <v/>
      </c>
      <c r="N811" s="332" t="str">
        <f>IF(G811="","",VLOOKUP(G811,【参考】数式用!$A$4:$L$54,MATCH('別紙様式2-3（個表） '!M811,【参考】数式用!$J$3:$L$3,0)+9,FALSE))</f>
        <v/>
      </c>
      <c r="O811" s="429" t="s">
        <v>197</v>
      </c>
      <c r="P811" s="333" t="str">
        <f t="shared" si="85"/>
        <v>未入力あり</v>
      </c>
      <c r="Q811" s="253" t="str">
        <f>IFERROR(IF(P811="未入力あり","",ROUNDDOWN(ROUNDDOWN($H811*$I811,0)*VLOOKUP($G811,【参考】数式用!$A$4:$E$54,3, FALSE),0)),"")</f>
        <v/>
      </c>
      <c r="R811" s="253" t="str">
        <f>IF(AD811="×", 0,IF(P811="未入力あり","",ROUNDDOWN(ROUNDDOWN($H811*$I811,0)*VLOOKUP($G811,【参考】数式用!$A$4:$E$54,4,FALSE),0)))</f>
        <v/>
      </c>
      <c r="S811" s="334" t="str">
        <f>IF(AE811="×", 0,IF(P811="未入力あり","",ROUNDDOWN(ROUNDDOWN($H811*$I811,0)*VLOOKUP($G811,【参考】数式用!$A$4:$E$54,5, FALSE),0)))</f>
        <v/>
      </c>
      <c r="Z811" s="336" t="e">
        <f>IF(#REF!="○", F811, "")</f>
        <v>#REF!</v>
      </c>
      <c r="AA811" s="46" t="e">
        <f>VLOOKUP('別紙様式2-3（個表） '!$G811,【参考】数式用!$P$4:$Q$54,2, FALSE)</f>
        <v>#N/A</v>
      </c>
      <c r="AB811" s="46" t="e">
        <f>VLOOKUP('別紙様式2-3（個表） '!$G811,【参考】数式用!$P$4:$W$54,8, FALSE)</f>
        <v>#N/A</v>
      </c>
      <c r="AC811" s="46" t="e">
        <f>VLOOKUP('別紙様式2-3（個表） '!$G811,【参考】数式用!$P$4:$AD$54,15, FALSE)</f>
        <v>#N/A</v>
      </c>
      <c r="AD811" s="46" t="str">
        <f t="shared" si="80"/>
        <v/>
      </c>
      <c r="AE811" s="46" t="str">
        <f t="shared" si="81"/>
        <v/>
      </c>
      <c r="AF811" s="46" t="str">
        <f t="shared" si="82"/>
        <v/>
      </c>
      <c r="AG811" s="46" t="str">
        <f>IF(G811="", "", VLOOKUP(G811,【参考】数式用!$A$4:$M$54,13,FALSE))</f>
        <v/>
      </c>
      <c r="AH811" s="46" t="str">
        <f t="shared" si="83"/>
        <v>―</v>
      </c>
    </row>
    <row r="812" spans="1:34" ht="45" customHeight="1">
      <c r="A812" s="113">
        <f t="shared" si="86"/>
        <v>798</v>
      </c>
      <c r="B812" s="114" t="str">
        <f>IF(基本情報入力シート!B847="","",基本情報入力シート!B847)</f>
        <v/>
      </c>
      <c r="C812" s="115" t="str">
        <f>IF(基本情報入力シート!L847="","",基本情報入力シート!L847)</f>
        <v/>
      </c>
      <c r="D812" s="115" t="str">
        <f>IF(基本情報入力シート!Q847="","",基本情報入力シート!Q847)</f>
        <v/>
      </c>
      <c r="E812" s="115" t="str">
        <f>IF(基本情報入力シート!V847="","",基本情報入力シート!V847)</f>
        <v/>
      </c>
      <c r="F812" s="115" t="str">
        <f>IF(基本情報入力シート!W847="","",基本情報入力シート!W847)</f>
        <v/>
      </c>
      <c r="G812" s="115" t="str">
        <f>IF(基本情報入力シート!Z847="","",基本情報入力シート!Z847)</f>
        <v/>
      </c>
      <c r="H812" s="211" t="str">
        <f>IF(基本情報入力シート!AD847="","",基本情報入力シート!AD847)</f>
        <v/>
      </c>
      <c r="I812" s="330" t="str">
        <f>IF(基本情報入力シート!AE847="","",基本情報入力シート!AE847)</f>
        <v/>
      </c>
      <c r="J812" s="427"/>
      <c r="K812" s="428"/>
      <c r="L812" s="426"/>
      <c r="M812" s="331" t="str">
        <f>IF(G812="", "", VLOOKUP(AF812,【参考】数式用!$AZ$3:$BA$6, 2, FALSE))</f>
        <v/>
      </c>
      <c r="N812" s="332" t="str">
        <f>IF(G812="","",VLOOKUP(G812,【参考】数式用!$A$4:$L$54,MATCH('別紙様式2-3（個表） '!M812,【参考】数式用!$J$3:$L$3,0)+9,FALSE))</f>
        <v/>
      </c>
      <c r="O812" s="430" t="s">
        <v>197</v>
      </c>
      <c r="P812" s="333" t="str">
        <f t="shared" si="85"/>
        <v>未入力あり</v>
      </c>
      <c r="Q812" s="253" t="str">
        <f>IFERROR(IF(P812="未入力あり","",ROUNDDOWN(ROUNDDOWN($H812*$I812,0)*VLOOKUP($G812,【参考】数式用!$A$4:$E$54,3, FALSE),0)),"")</f>
        <v/>
      </c>
      <c r="R812" s="253" t="str">
        <f>IF(AD812="×", 0,IF(P812="未入力あり","",ROUNDDOWN(ROUNDDOWN($H812*$I812,0)*VLOOKUP($G812,【参考】数式用!$A$4:$E$54,4,FALSE),0)))</f>
        <v/>
      </c>
      <c r="S812" s="334" t="str">
        <f>IF(AE812="×", 0,IF(P812="未入力あり","",ROUNDDOWN(ROUNDDOWN($H812*$I812,0)*VLOOKUP($G812,【参考】数式用!$A$4:$E$54,5, FALSE),0)))</f>
        <v/>
      </c>
      <c r="Z812" s="336" t="e">
        <f>IF(#REF!="○", F812, "")</f>
        <v>#REF!</v>
      </c>
      <c r="AA812" s="46" t="e">
        <f>VLOOKUP('別紙様式2-3（個表） '!$G812,【参考】数式用!$P$4:$Q$54,2, FALSE)</f>
        <v>#N/A</v>
      </c>
      <c r="AB812" s="46" t="e">
        <f>VLOOKUP('別紙様式2-3（個表） '!$G812,【参考】数式用!$P$4:$W$54,8, FALSE)</f>
        <v>#N/A</v>
      </c>
      <c r="AC812" s="46" t="e">
        <f>VLOOKUP('別紙様式2-3（個表） '!$G812,【参考】数式用!$P$4:$AD$54,15, FALSE)</f>
        <v>#N/A</v>
      </c>
      <c r="AD812" s="46" t="str">
        <f t="shared" si="80"/>
        <v/>
      </c>
      <c r="AE812" s="46" t="str">
        <f t="shared" si="81"/>
        <v/>
      </c>
      <c r="AF812" s="46" t="str">
        <f t="shared" si="82"/>
        <v/>
      </c>
      <c r="AG812" s="46" t="str">
        <f>IF(G812="", "", VLOOKUP(G812,【参考】数式用!$A$4:$M$54,13,FALSE))</f>
        <v/>
      </c>
      <c r="AH812" s="46" t="str">
        <f t="shared" si="83"/>
        <v>―</v>
      </c>
    </row>
    <row r="813" spans="1:34" ht="45" customHeight="1">
      <c r="A813" s="113">
        <f t="shared" si="86"/>
        <v>799</v>
      </c>
      <c r="B813" s="114" t="str">
        <f>IF(基本情報入力シート!B848="","",基本情報入力シート!B848)</f>
        <v/>
      </c>
      <c r="C813" s="115" t="str">
        <f>IF(基本情報入力シート!L848="","",基本情報入力シート!L848)</f>
        <v/>
      </c>
      <c r="D813" s="115" t="str">
        <f>IF(基本情報入力シート!Q848="","",基本情報入力シート!Q848)</f>
        <v/>
      </c>
      <c r="E813" s="115" t="str">
        <f>IF(基本情報入力シート!V848="","",基本情報入力シート!V848)</f>
        <v/>
      </c>
      <c r="F813" s="115" t="str">
        <f>IF(基本情報入力シート!W848="","",基本情報入力シート!W848)</f>
        <v/>
      </c>
      <c r="G813" s="115" t="str">
        <f>IF(基本情報入力シート!Z848="","",基本情報入力シート!Z848)</f>
        <v/>
      </c>
      <c r="H813" s="211" t="str">
        <f>IF(基本情報入力シート!AD848="","",基本情報入力シート!AD848)</f>
        <v/>
      </c>
      <c r="I813" s="330" t="str">
        <f>IF(基本情報入力シート!AE848="","",基本情報入力シート!AE848)</f>
        <v/>
      </c>
      <c r="J813" s="427"/>
      <c r="K813" s="426"/>
      <c r="L813" s="426"/>
      <c r="M813" s="331" t="str">
        <f>IF(G813="", "", VLOOKUP(AF813,【参考】数式用!$AZ$3:$BA$6, 2, FALSE))</f>
        <v/>
      </c>
      <c r="N813" s="332" t="str">
        <f>IF(G813="","",VLOOKUP(G813,【参考】数式用!$A$4:$L$54,MATCH('別紙様式2-3（個表） '!M813,【参考】数式用!$J$3:$L$3,0)+9,FALSE))</f>
        <v/>
      </c>
      <c r="O813" s="430" t="s">
        <v>197</v>
      </c>
      <c r="P813" s="333" t="str">
        <f t="shared" si="85"/>
        <v>未入力あり</v>
      </c>
      <c r="Q813" s="253" t="str">
        <f>IFERROR(IF(P813="未入力あり","",ROUNDDOWN(ROUNDDOWN($H813*$I813,0)*VLOOKUP($G813,【参考】数式用!$A$4:$E$54,3, FALSE),0)),"")</f>
        <v/>
      </c>
      <c r="R813" s="253" t="str">
        <f>IF(AD813="×", 0,IF(P813="未入力あり","",ROUNDDOWN(ROUNDDOWN($H813*$I813,0)*VLOOKUP($G813,【参考】数式用!$A$4:$E$54,4,FALSE),0)))</f>
        <v/>
      </c>
      <c r="S813" s="334" t="str">
        <f>IF(AE813="×", 0,IF(P813="未入力あり","",ROUNDDOWN(ROUNDDOWN($H813*$I813,0)*VLOOKUP($G813,【参考】数式用!$A$4:$E$54,5, FALSE),0)))</f>
        <v/>
      </c>
      <c r="Z813" s="336" t="e">
        <f>IF(#REF!="○", F813, "")</f>
        <v>#REF!</v>
      </c>
      <c r="AA813" s="46" t="e">
        <f>VLOOKUP('別紙様式2-3（個表） '!$G813,【参考】数式用!$P$4:$Q$54,2, FALSE)</f>
        <v>#N/A</v>
      </c>
      <c r="AB813" s="46" t="e">
        <f>VLOOKUP('別紙様式2-3（個表） '!$G813,【参考】数式用!$P$4:$W$54,8, FALSE)</f>
        <v>#N/A</v>
      </c>
      <c r="AC813" s="46" t="e">
        <f>VLOOKUP('別紙様式2-3（個表） '!$G813,【参考】数式用!$P$4:$AD$54,15, FALSE)</f>
        <v>#N/A</v>
      </c>
      <c r="AD813" s="46" t="str">
        <f t="shared" si="80"/>
        <v/>
      </c>
      <c r="AE813" s="46" t="str">
        <f t="shared" si="81"/>
        <v/>
      </c>
      <c r="AF813" s="46" t="str">
        <f t="shared" si="82"/>
        <v/>
      </c>
      <c r="AG813" s="46" t="str">
        <f>IF(G813="", "", VLOOKUP(G813,【参考】数式用!$A$4:$M$54,13,FALSE))</f>
        <v/>
      </c>
      <c r="AH813" s="46" t="str">
        <f t="shared" si="83"/>
        <v>―</v>
      </c>
    </row>
    <row r="814" spans="1:34" ht="45" customHeight="1">
      <c r="A814" s="113">
        <f t="shared" si="86"/>
        <v>800</v>
      </c>
      <c r="B814" s="114" t="str">
        <f>IF(基本情報入力シート!B849="","",基本情報入力シート!B849)</f>
        <v/>
      </c>
      <c r="C814" s="115" t="str">
        <f>IF(基本情報入力シート!L849="","",基本情報入力シート!L849)</f>
        <v/>
      </c>
      <c r="D814" s="115" t="str">
        <f>IF(基本情報入力シート!Q849="","",基本情報入力シート!Q849)</f>
        <v/>
      </c>
      <c r="E814" s="115" t="str">
        <f>IF(基本情報入力シート!V849="","",基本情報入力シート!V849)</f>
        <v/>
      </c>
      <c r="F814" s="115" t="str">
        <f>IF(基本情報入力シート!W849="","",基本情報入力シート!W849)</f>
        <v/>
      </c>
      <c r="G814" s="115" t="str">
        <f>IF(基本情報入力シート!Z849="","",基本情報入力シート!Z849)</f>
        <v/>
      </c>
      <c r="H814" s="211" t="str">
        <f>IF(基本情報入力シート!AD849="","",基本情報入力シート!AD849)</f>
        <v/>
      </c>
      <c r="I814" s="330" t="str">
        <f>IF(基本情報入力シート!AE849="","",基本情報入力シート!AE849)</f>
        <v/>
      </c>
      <c r="J814" s="427"/>
      <c r="K814" s="426"/>
      <c r="L814" s="426"/>
      <c r="M814" s="331" t="str">
        <f>IF(G814="", "", VLOOKUP(AF814,【参考】数式用!$AZ$3:$BA$6, 2, FALSE))</f>
        <v/>
      </c>
      <c r="N814" s="332" t="str">
        <f>IF(G814="","",VLOOKUP(G814,【参考】数式用!$A$4:$L$54,MATCH('別紙様式2-3（個表） '!M814,【参考】数式用!$J$3:$L$3,0)+9,FALSE))</f>
        <v/>
      </c>
      <c r="O814" s="429" t="s">
        <v>197</v>
      </c>
      <c r="P814" s="333" t="str">
        <f t="shared" si="85"/>
        <v>未入力あり</v>
      </c>
      <c r="Q814" s="253" t="str">
        <f>IFERROR(IF(P814="未入力あり","",ROUNDDOWN(ROUNDDOWN($H814*$I814,0)*VLOOKUP($G814,【参考】数式用!$A$4:$E$54,3, FALSE),0)),"")</f>
        <v/>
      </c>
      <c r="R814" s="253" t="str">
        <f>IF(AD814="×", 0,IF(P814="未入力あり","",ROUNDDOWN(ROUNDDOWN($H814*$I814,0)*VLOOKUP($G814,【参考】数式用!$A$4:$E$54,4,FALSE),0)))</f>
        <v/>
      </c>
      <c r="S814" s="334" t="str">
        <f>IF(AE814="×", 0,IF(P814="未入力あり","",ROUNDDOWN(ROUNDDOWN($H814*$I814,0)*VLOOKUP($G814,【参考】数式用!$A$4:$E$54,5, FALSE),0)))</f>
        <v/>
      </c>
      <c r="Z814" s="336" t="e">
        <f>IF(#REF!="○", F814, "")</f>
        <v>#REF!</v>
      </c>
      <c r="AA814" s="46" t="e">
        <f>VLOOKUP('別紙様式2-3（個表） '!$G814,【参考】数式用!$P$4:$Q$54,2, FALSE)</f>
        <v>#N/A</v>
      </c>
      <c r="AB814" s="46" t="e">
        <f>VLOOKUP('別紙様式2-3（個表） '!$G814,【参考】数式用!$P$4:$W$54,8, FALSE)</f>
        <v>#N/A</v>
      </c>
      <c r="AC814" s="46" t="e">
        <f>VLOOKUP('別紙様式2-3（個表） '!$G814,【参考】数式用!$P$4:$AD$54,15, FALSE)</f>
        <v>#N/A</v>
      </c>
      <c r="AD814" s="46" t="str">
        <f t="shared" si="80"/>
        <v/>
      </c>
      <c r="AE814" s="46" t="str">
        <f t="shared" si="81"/>
        <v/>
      </c>
      <c r="AF814" s="46" t="str">
        <f t="shared" si="82"/>
        <v/>
      </c>
      <c r="AG814" s="46" t="str">
        <f>IF(G814="", "", VLOOKUP(G814,【参考】数式用!$A$4:$M$54,13,FALSE))</f>
        <v/>
      </c>
      <c r="AH814" s="46" t="str">
        <f t="shared" si="83"/>
        <v>―</v>
      </c>
    </row>
    <row r="815" spans="1:34" ht="45" customHeight="1">
      <c r="A815" s="113">
        <f t="shared" si="86"/>
        <v>801</v>
      </c>
      <c r="B815" s="114" t="str">
        <f>IF(基本情報入力シート!B850="","",基本情報入力シート!B850)</f>
        <v/>
      </c>
      <c r="C815" s="115" t="str">
        <f>IF(基本情報入力シート!L850="","",基本情報入力シート!L850)</f>
        <v/>
      </c>
      <c r="D815" s="115" t="str">
        <f>IF(基本情報入力シート!Q850="","",基本情報入力シート!Q850)</f>
        <v/>
      </c>
      <c r="E815" s="115" t="str">
        <f>IF(基本情報入力シート!V850="","",基本情報入力シート!V850)</f>
        <v/>
      </c>
      <c r="F815" s="115" t="str">
        <f>IF(基本情報入力シート!W850="","",基本情報入力シート!W850)</f>
        <v/>
      </c>
      <c r="G815" s="115" t="str">
        <f>IF(基本情報入力シート!Z850="","",基本情報入力シート!Z850)</f>
        <v/>
      </c>
      <c r="H815" s="211" t="str">
        <f>IF(基本情報入力シート!AD850="","",基本情報入力シート!AD850)</f>
        <v/>
      </c>
      <c r="I815" s="330" t="str">
        <f>IF(基本情報入力シート!AE850="","",基本情報入力シート!AE850)</f>
        <v/>
      </c>
      <c r="J815" s="427"/>
      <c r="K815" s="426"/>
      <c r="L815" s="426"/>
      <c r="M815" s="331" t="str">
        <f>IF(G815="", "", VLOOKUP(AF815,【参考】数式用!$AZ$3:$BA$6, 2, FALSE))</f>
        <v/>
      </c>
      <c r="N815" s="332" t="str">
        <f>IF(G815="","",VLOOKUP(G815,【参考】数式用!$A$4:$L$54,MATCH('別紙様式2-3（個表） '!M815,【参考】数式用!$J$3:$L$3,0)+9,FALSE))</f>
        <v/>
      </c>
      <c r="O815" s="430" t="s">
        <v>197</v>
      </c>
      <c r="P815" s="333" t="str">
        <f t="shared" si="85"/>
        <v>未入力あり</v>
      </c>
      <c r="Q815" s="253" t="str">
        <f>IFERROR(IF(P815="未入力あり","",ROUNDDOWN(ROUNDDOWN($H815*$I815,0)*VLOOKUP($G815,【参考】数式用!$A$4:$E$54,3, FALSE),0)),"")</f>
        <v/>
      </c>
      <c r="R815" s="253" t="str">
        <f>IF(AD815="×", 0,IF(P815="未入力あり","",ROUNDDOWN(ROUNDDOWN($H815*$I815,0)*VLOOKUP($G815,【参考】数式用!$A$4:$E$54,4,FALSE),0)))</f>
        <v/>
      </c>
      <c r="S815" s="334" t="str">
        <f>IF(AE815="×", 0,IF(P815="未入力あり","",ROUNDDOWN(ROUNDDOWN($H815*$I815,0)*VLOOKUP($G815,【参考】数式用!$A$4:$E$54,5, FALSE),0)))</f>
        <v/>
      </c>
      <c r="Z815" s="336" t="e">
        <f>IF(#REF!="○", F815, "")</f>
        <v>#REF!</v>
      </c>
      <c r="AA815" s="46" t="e">
        <f>VLOOKUP('別紙様式2-3（個表） '!$G815,【参考】数式用!$P$4:$Q$54,2, FALSE)</f>
        <v>#N/A</v>
      </c>
      <c r="AB815" s="46" t="e">
        <f>VLOOKUP('別紙様式2-3（個表） '!$G815,【参考】数式用!$P$4:$W$54,8, FALSE)</f>
        <v>#N/A</v>
      </c>
      <c r="AC815" s="46" t="e">
        <f>VLOOKUP('別紙様式2-3（個表） '!$G815,【参考】数式用!$P$4:$AD$54,15, FALSE)</f>
        <v>#N/A</v>
      </c>
      <c r="AD815" s="46" t="str">
        <f t="shared" si="80"/>
        <v/>
      </c>
      <c r="AE815" s="46" t="str">
        <f t="shared" si="81"/>
        <v/>
      </c>
      <c r="AF815" s="46" t="str">
        <f t="shared" si="82"/>
        <v/>
      </c>
      <c r="AG815" s="46" t="str">
        <f>IF(G815="", "", VLOOKUP(G815,【参考】数式用!$A$4:$M$54,13,FALSE))</f>
        <v/>
      </c>
      <c r="AH815" s="46" t="str">
        <f t="shared" si="83"/>
        <v>―</v>
      </c>
    </row>
    <row r="816" spans="1:34" ht="45" customHeight="1">
      <c r="A816" s="113">
        <f t="shared" si="86"/>
        <v>802</v>
      </c>
      <c r="B816" s="114" t="str">
        <f>IF(基本情報入力シート!B851="","",基本情報入力シート!B851)</f>
        <v/>
      </c>
      <c r="C816" s="115" t="str">
        <f>IF(基本情報入力シート!L851="","",基本情報入力シート!L851)</f>
        <v/>
      </c>
      <c r="D816" s="115" t="str">
        <f>IF(基本情報入力シート!Q851="","",基本情報入力シート!Q851)</f>
        <v/>
      </c>
      <c r="E816" s="115" t="str">
        <f>IF(基本情報入力シート!V851="","",基本情報入力シート!V851)</f>
        <v/>
      </c>
      <c r="F816" s="115" t="str">
        <f>IF(基本情報入力シート!W851="","",基本情報入力シート!W851)</f>
        <v/>
      </c>
      <c r="G816" s="115" t="str">
        <f>IF(基本情報入力シート!Z851="","",基本情報入力シート!Z851)</f>
        <v/>
      </c>
      <c r="H816" s="211" t="str">
        <f>IF(基本情報入力シート!AD851="","",基本情報入力シート!AD851)</f>
        <v/>
      </c>
      <c r="I816" s="330" t="str">
        <f>IF(基本情報入力シート!AE851="","",基本情報入力シート!AE851)</f>
        <v/>
      </c>
      <c r="J816" s="427"/>
      <c r="K816" s="426"/>
      <c r="L816" s="426"/>
      <c r="M816" s="331" t="str">
        <f>IF(G816="", "", VLOOKUP(AF816,【参考】数式用!$AZ$3:$BA$6, 2, FALSE))</f>
        <v/>
      </c>
      <c r="N816" s="332" t="str">
        <f>IF(G816="","",VLOOKUP(G816,【参考】数式用!$A$4:$L$54,MATCH('別紙様式2-3（個表） '!M816,【参考】数式用!$J$3:$L$3,0)+9,FALSE))</f>
        <v/>
      </c>
      <c r="O816" s="430" t="s">
        <v>197</v>
      </c>
      <c r="P816" s="333" t="str">
        <f t="shared" si="85"/>
        <v>未入力あり</v>
      </c>
      <c r="Q816" s="253" t="str">
        <f>IFERROR(IF(P816="未入力あり","",ROUNDDOWN(ROUNDDOWN($H816*$I816,0)*VLOOKUP($G816,【参考】数式用!$A$4:$E$54,3, FALSE),0)),"")</f>
        <v/>
      </c>
      <c r="R816" s="253" t="str">
        <f>IF(AD816="×", 0,IF(P816="未入力あり","",ROUNDDOWN(ROUNDDOWN($H816*$I816,0)*VLOOKUP($G816,【参考】数式用!$A$4:$E$54,4,FALSE),0)))</f>
        <v/>
      </c>
      <c r="S816" s="334" t="str">
        <f>IF(AE816="×", 0,IF(P816="未入力あり","",ROUNDDOWN(ROUNDDOWN($H816*$I816,0)*VLOOKUP($G816,【参考】数式用!$A$4:$E$54,5, FALSE),0)))</f>
        <v/>
      </c>
      <c r="Z816" s="336" t="e">
        <f>IF(#REF!="○", F816, "")</f>
        <v>#REF!</v>
      </c>
      <c r="AA816" s="46" t="e">
        <f>VLOOKUP('別紙様式2-3（個表） '!$G816,【参考】数式用!$P$4:$Q$54,2, FALSE)</f>
        <v>#N/A</v>
      </c>
      <c r="AB816" s="46" t="e">
        <f>VLOOKUP('別紙様式2-3（個表） '!$G816,【参考】数式用!$P$4:$W$54,8, FALSE)</f>
        <v>#N/A</v>
      </c>
      <c r="AC816" s="46" t="e">
        <f>VLOOKUP('別紙様式2-3（個表） '!$G816,【参考】数式用!$P$4:$AD$54,15, FALSE)</f>
        <v>#N/A</v>
      </c>
      <c r="AD816" s="46" t="str">
        <f t="shared" si="80"/>
        <v/>
      </c>
      <c r="AE816" s="46" t="str">
        <f t="shared" si="81"/>
        <v/>
      </c>
      <c r="AF816" s="46" t="str">
        <f t="shared" si="82"/>
        <v/>
      </c>
      <c r="AG816" s="46" t="str">
        <f>IF(G816="", "", VLOOKUP(G816,【参考】数式用!$A$4:$M$54,13,FALSE))</f>
        <v/>
      </c>
      <c r="AH816" s="46" t="str">
        <f t="shared" si="83"/>
        <v>―</v>
      </c>
    </row>
    <row r="817" spans="1:34" ht="45" customHeight="1">
      <c r="A817" s="113">
        <f t="shared" si="86"/>
        <v>803</v>
      </c>
      <c r="B817" s="114" t="str">
        <f>IF(基本情報入力シート!B852="","",基本情報入力シート!B852)</f>
        <v/>
      </c>
      <c r="C817" s="115" t="str">
        <f>IF(基本情報入力シート!L852="","",基本情報入力シート!L852)</f>
        <v/>
      </c>
      <c r="D817" s="115" t="str">
        <f>IF(基本情報入力シート!Q852="","",基本情報入力シート!Q852)</f>
        <v/>
      </c>
      <c r="E817" s="115" t="str">
        <f>IF(基本情報入力シート!V852="","",基本情報入力シート!V852)</f>
        <v/>
      </c>
      <c r="F817" s="115" t="str">
        <f>IF(基本情報入力シート!W852="","",基本情報入力シート!W852)</f>
        <v/>
      </c>
      <c r="G817" s="115" t="str">
        <f>IF(基本情報入力シート!Z852="","",基本情報入力シート!Z852)</f>
        <v/>
      </c>
      <c r="H817" s="211" t="str">
        <f>IF(基本情報入力シート!AD852="","",基本情報入力シート!AD852)</f>
        <v/>
      </c>
      <c r="I817" s="330" t="str">
        <f>IF(基本情報入力シート!AE852="","",基本情報入力シート!AE852)</f>
        <v/>
      </c>
      <c r="J817" s="427"/>
      <c r="K817" s="428"/>
      <c r="L817" s="426"/>
      <c r="M817" s="331" t="str">
        <f>IF(G817="", "", VLOOKUP(AF817,【参考】数式用!$AZ$3:$BA$6, 2, FALSE))</f>
        <v/>
      </c>
      <c r="N817" s="332" t="str">
        <f>IF(G817="","",VLOOKUP(G817,【参考】数式用!$A$4:$L$54,MATCH('別紙様式2-3（個表） '!M817,【参考】数式用!$J$3:$L$3,0)+9,FALSE))</f>
        <v/>
      </c>
      <c r="O817" s="429" t="s">
        <v>197</v>
      </c>
      <c r="P817" s="333" t="str">
        <f t="shared" si="85"/>
        <v>未入力あり</v>
      </c>
      <c r="Q817" s="253" t="str">
        <f>IFERROR(IF(P817="未入力あり","",ROUNDDOWN(ROUNDDOWN($H817*$I817,0)*VLOOKUP($G817,【参考】数式用!$A$4:$E$54,3, FALSE),0)),"")</f>
        <v/>
      </c>
      <c r="R817" s="253" t="str">
        <f>IF(AD817="×", 0,IF(P817="未入力あり","",ROUNDDOWN(ROUNDDOWN($H817*$I817,0)*VLOOKUP($G817,【参考】数式用!$A$4:$E$54,4,FALSE),0)))</f>
        <v/>
      </c>
      <c r="S817" s="334" t="str">
        <f>IF(AE817="×", 0,IF(P817="未入力あり","",ROUNDDOWN(ROUNDDOWN($H817*$I817,0)*VLOOKUP($G817,【参考】数式用!$A$4:$E$54,5, FALSE),0)))</f>
        <v/>
      </c>
      <c r="Z817" s="336" t="e">
        <f>IF(#REF!="○", F817, "")</f>
        <v>#REF!</v>
      </c>
      <c r="AA817" s="46" t="e">
        <f>VLOOKUP('別紙様式2-3（個表） '!$G817,【参考】数式用!$P$4:$Q$54,2, FALSE)</f>
        <v>#N/A</v>
      </c>
      <c r="AB817" s="46" t="e">
        <f>VLOOKUP('別紙様式2-3（個表） '!$G817,【参考】数式用!$P$4:$W$54,8, FALSE)</f>
        <v>#N/A</v>
      </c>
      <c r="AC817" s="46" t="e">
        <f>VLOOKUP('別紙様式2-3（個表） '!$G817,【参考】数式用!$P$4:$AD$54,15, FALSE)</f>
        <v>#N/A</v>
      </c>
      <c r="AD817" s="46" t="str">
        <f t="shared" si="80"/>
        <v/>
      </c>
      <c r="AE817" s="46" t="str">
        <f t="shared" si="81"/>
        <v/>
      </c>
      <c r="AF817" s="46" t="str">
        <f t="shared" si="82"/>
        <v/>
      </c>
      <c r="AG817" s="46" t="str">
        <f>IF(G817="", "", VLOOKUP(G817,【参考】数式用!$A$4:$M$54,13,FALSE))</f>
        <v/>
      </c>
      <c r="AH817" s="46" t="str">
        <f t="shared" si="83"/>
        <v>―</v>
      </c>
    </row>
    <row r="818" spans="1:34" ht="45" customHeight="1">
      <c r="A818" s="113">
        <f t="shared" si="86"/>
        <v>804</v>
      </c>
      <c r="B818" s="114" t="str">
        <f>IF(基本情報入力シート!B853="","",基本情報入力シート!B853)</f>
        <v/>
      </c>
      <c r="C818" s="115" t="str">
        <f>IF(基本情報入力シート!L853="","",基本情報入力シート!L853)</f>
        <v/>
      </c>
      <c r="D818" s="115" t="str">
        <f>IF(基本情報入力シート!Q853="","",基本情報入力シート!Q853)</f>
        <v/>
      </c>
      <c r="E818" s="115" t="str">
        <f>IF(基本情報入力シート!V853="","",基本情報入力シート!V853)</f>
        <v/>
      </c>
      <c r="F818" s="115" t="str">
        <f>IF(基本情報入力シート!W853="","",基本情報入力シート!W853)</f>
        <v/>
      </c>
      <c r="G818" s="115" t="str">
        <f>IF(基本情報入力シート!Z853="","",基本情報入力シート!Z853)</f>
        <v/>
      </c>
      <c r="H818" s="211" t="str">
        <f>IF(基本情報入力シート!AD853="","",基本情報入力シート!AD853)</f>
        <v/>
      </c>
      <c r="I818" s="330" t="str">
        <f>IF(基本情報入力シート!AE853="","",基本情報入力シート!AE853)</f>
        <v/>
      </c>
      <c r="J818" s="427"/>
      <c r="K818" s="428"/>
      <c r="L818" s="426"/>
      <c r="M818" s="331" t="str">
        <f>IF(G818="", "", VLOOKUP(AF818,【参考】数式用!$AZ$3:$BA$6, 2, FALSE))</f>
        <v/>
      </c>
      <c r="N818" s="332" t="str">
        <f>IF(G818="","",VLOOKUP(G818,【参考】数式用!$A$4:$L$54,MATCH('別紙様式2-3（個表） '!M818,【参考】数式用!$J$3:$L$3,0)+9,FALSE))</f>
        <v/>
      </c>
      <c r="O818" s="430" t="s">
        <v>197</v>
      </c>
      <c r="P818" s="333" t="str">
        <f t="shared" si="85"/>
        <v>未入力あり</v>
      </c>
      <c r="Q818" s="253" t="str">
        <f>IFERROR(IF(P818="未入力あり","",ROUNDDOWN(ROUNDDOWN($H818*$I818,0)*VLOOKUP($G818,【参考】数式用!$A$4:$E$54,3, FALSE),0)),"")</f>
        <v/>
      </c>
      <c r="R818" s="253" t="str">
        <f>IF(AD818="×", 0,IF(P818="未入力あり","",ROUNDDOWN(ROUNDDOWN($H818*$I818,0)*VLOOKUP($G818,【参考】数式用!$A$4:$E$54,4,FALSE),0)))</f>
        <v/>
      </c>
      <c r="S818" s="334" t="str">
        <f>IF(AE818="×", 0,IF(P818="未入力あり","",ROUNDDOWN(ROUNDDOWN($H818*$I818,0)*VLOOKUP($G818,【参考】数式用!$A$4:$E$54,5, FALSE),0)))</f>
        <v/>
      </c>
      <c r="Z818" s="336" t="e">
        <f>IF(#REF!="○", F818, "")</f>
        <v>#REF!</v>
      </c>
      <c r="AA818" s="46" t="e">
        <f>VLOOKUP('別紙様式2-3（個表） '!$G818,【参考】数式用!$P$4:$Q$54,2, FALSE)</f>
        <v>#N/A</v>
      </c>
      <c r="AB818" s="46" t="e">
        <f>VLOOKUP('別紙様式2-3（個表） '!$G818,【参考】数式用!$P$4:$W$54,8, FALSE)</f>
        <v>#N/A</v>
      </c>
      <c r="AC818" s="46" t="e">
        <f>VLOOKUP('別紙様式2-3（個表） '!$G818,【参考】数式用!$P$4:$AD$54,15, FALSE)</f>
        <v>#N/A</v>
      </c>
      <c r="AD818" s="46" t="str">
        <f t="shared" si="80"/>
        <v/>
      </c>
      <c r="AE818" s="46" t="str">
        <f t="shared" si="81"/>
        <v/>
      </c>
      <c r="AF818" s="46" t="str">
        <f t="shared" si="82"/>
        <v/>
      </c>
      <c r="AG818" s="46" t="str">
        <f>IF(G818="", "", VLOOKUP(G818,【参考】数式用!$A$4:$M$54,13,FALSE))</f>
        <v/>
      </c>
      <c r="AH818" s="46" t="str">
        <f t="shared" si="83"/>
        <v>―</v>
      </c>
    </row>
    <row r="819" spans="1:34" ht="45" customHeight="1">
      <c r="A819" s="113">
        <f t="shared" si="86"/>
        <v>805</v>
      </c>
      <c r="B819" s="114" t="str">
        <f>IF(基本情報入力シート!B854="","",基本情報入力シート!B854)</f>
        <v/>
      </c>
      <c r="C819" s="115" t="str">
        <f>IF(基本情報入力シート!L854="","",基本情報入力シート!L854)</f>
        <v/>
      </c>
      <c r="D819" s="115" t="str">
        <f>IF(基本情報入力シート!Q854="","",基本情報入力シート!Q854)</f>
        <v/>
      </c>
      <c r="E819" s="115" t="str">
        <f>IF(基本情報入力シート!V854="","",基本情報入力シート!V854)</f>
        <v/>
      </c>
      <c r="F819" s="115" t="str">
        <f>IF(基本情報入力シート!W854="","",基本情報入力シート!W854)</f>
        <v/>
      </c>
      <c r="G819" s="115" t="str">
        <f>IF(基本情報入力シート!Z854="","",基本情報入力シート!Z854)</f>
        <v/>
      </c>
      <c r="H819" s="211" t="str">
        <f>IF(基本情報入力シート!AD854="","",基本情報入力シート!AD854)</f>
        <v/>
      </c>
      <c r="I819" s="330" t="str">
        <f>IF(基本情報入力シート!AE854="","",基本情報入力シート!AE854)</f>
        <v/>
      </c>
      <c r="J819" s="427"/>
      <c r="K819" s="426"/>
      <c r="L819" s="426"/>
      <c r="M819" s="331" t="str">
        <f>IF(G819="", "", VLOOKUP(AF819,【参考】数式用!$AZ$3:$BA$6, 2, FALSE))</f>
        <v/>
      </c>
      <c r="N819" s="332" t="str">
        <f>IF(G819="","",VLOOKUP(G819,【参考】数式用!$A$4:$L$54,MATCH('別紙様式2-3（個表） '!M819,【参考】数式用!$J$3:$L$3,0)+9,FALSE))</f>
        <v/>
      </c>
      <c r="O819" s="430" t="s">
        <v>197</v>
      </c>
      <c r="P819" s="333" t="str">
        <f t="shared" si="85"/>
        <v>未入力あり</v>
      </c>
      <c r="Q819" s="253" t="str">
        <f>IFERROR(IF(P819="未入力あり","",ROUNDDOWN(ROUNDDOWN($H819*$I819,0)*VLOOKUP($G819,【参考】数式用!$A$4:$E$54,3, FALSE),0)),"")</f>
        <v/>
      </c>
      <c r="R819" s="253" t="str">
        <f>IF(AD819="×", 0,IF(P819="未入力あり","",ROUNDDOWN(ROUNDDOWN($H819*$I819,0)*VLOOKUP($G819,【参考】数式用!$A$4:$E$54,4,FALSE),0)))</f>
        <v/>
      </c>
      <c r="S819" s="334" t="str">
        <f>IF(AE819="×", 0,IF(P819="未入力あり","",ROUNDDOWN(ROUNDDOWN($H819*$I819,0)*VLOOKUP($G819,【参考】数式用!$A$4:$E$54,5, FALSE),0)))</f>
        <v/>
      </c>
      <c r="Z819" s="336" t="e">
        <f>IF(#REF!="○", F819, "")</f>
        <v>#REF!</v>
      </c>
      <c r="AA819" s="46" t="e">
        <f>VLOOKUP('別紙様式2-3（個表） '!$G819,【参考】数式用!$P$4:$Q$54,2, FALSE)</f>
        <v>#N/A</v>
      </c>
      <c r="AB819" s="46" t="e">
        <f>VLOOKUP('別紙様式2-3（個表） '!$G819,【参考】数式用!$P$4:$W$54,8, FALSE)</f>
        <v>#N/A</v>
      </c>
      <c r="AC819" s="46" t="e">
        <f>VLOOKUP('別紙様式2-3（個表） '!$G819,【参考】数式用!$P$4:$AD$54,15, FALSE)</f>
        <v>#N/A</v>
      </c>
      <c r="AD819" s="46" t="str">
        <f t="shared" ref="AD819:AD882" si="87">IF(K819="", "", IF(OR(K819="要件を満たさない",K819="―"), "×","○"))</f>
        <v/>
      </c>
      <c r="AE819" s="46" t="str">
        <f t="shared" ref="AE819:AE882" si="88">IF(L819="", "", IF(OR(L819="要件を満たさない",L819="―"), "×","○"))</f>
        <v/>
      </c>
      <c r="AF819" s="46" t="str">
        <f t="shared" ref="AF819:AF882" si="89">IF(G819="","", "○"&amp;AD819&amp;AE819)</f>
        <v/>
      </c>
      <c r="AG819" s="46" t="str">
        <f>IF(G819="", "", VLOOKUP(G819,【参考】数式用!$A$4:$M$54,13,FALSE))</f>
        <v/>
      </c>
      <c r="AH819" s="46" t="str">
        <f t="shared" ref="AH819:AH882" si="90">IF(AND(AD819="×",L819="②の要件を満たしている"),"×","―")</f>
        <v>―</v>
      </c>
    </row>
    <row r="820" spans="1:34" ht="45" customHeight="1">
      <c r="A820" s="113">
        <f t="shared" si="86"/>
        <v>806</v>
      </c>
      <c r="B820" s="114" t="str">
        <f>IF(基本情報入力シート!B855="","",基本情報入力シート!B855)</f>
        <v/>
      </c>
      <c r="C820" s="115" t="str">
        <f>IF(基本情報入力シート!L855="","",基本情報入力シート!L855)</f>
        <v/>
      </c>
      <c r="D820" s="115" t="str">
        <f>IF(基本情報入力シート!Q855="","",基本情報入力シート!Q855)</f>
        <v/>
      </c>
      <c r="E820" s="115" t="str">
        <f>IF(基本情報入力シート!V855="","",基本情報入力シート!V855)</f>
        <v/>
      </c>
      <c r="F820" s="115" t="str">
        <f>IF(基本情報入力シート!W855="","",基本情報入力シート!W855)</f>
        <v/>
      </c>
      <c r="G820" s="115" t="str">
        <f>IF(基本情報入力シート!Z855="","",基本情報入力シート!Z855)</f>
        <v/>
      </c>
      <c r="H820" s="211" t="str">
        <f>IF(基本情報入力シート!AD855="","",基本情報入力シート!AD855)</f>
        <v/>
      </c>
      <c r="I820" s="330" t="str">
        <f>IF(基本情報入力シート!AE855="","",基本情報入力シート!AE855)</f>
        <v/>
      </c>
      <c r="J820" s="427"/>
      <c r="K820" s="426"/>
      <c r="L820" s="426"/>
      <c r="M820" s="331" t="str">
        <f>IF(G820="", "", VLOOKUP(AF820,【参考】数式用!$AZ$3:$BA$6, 2, FALSE))</f>
        <v/>
      </c>
      <c r="N820" s="332" t="str">
        <f>IF(G820="","",VLOOKUP(G820,【参考】数式用!$A$4:$L$54,MATCH('別紙様式2-3（個表） '!M820,【参考】数式用!$J$3:$L$3,0)+9,FALSE))</f>
        <v/>
      </c>
      <c r="O820" s="429" t="s">
        <v>197</v>
      </c>
      <c r="P820" s="333" t="str">
        <f t="shared" si="85"/>
        <v>未入力あり</v>
      </c>
      <c r="Q820" s="253" t="str">
        <f>IFERROR(IF(P820="未入力あり","",ROUNDDOWN(ROUNDDOWN($H820*$I820,0)*VLOOKUP($G820,【参考】数式用!$A$4:$E$54,3, FALSE),0)),"")</f>
        <v/>
      </c>
      <c r="R820" s="253" t="str">
        <f>IF(AD820="×", 0,IF(P820="未入力あり","",ROUNDDOWN(ROUNDDOWN($H820*$I820,0)*VLOOKUP($G820,【参考】数式用!$A$4:$E$54,4,FALSE),0)))</f>
        <v/>
      </c>
      <c r="S820" s="334" t="str">
        <f>IF(AE820="×", 0,IF(P820="未入力あり","",ROUNDDOWN(ROUNDDOWN($H820*$I820,0)*VLOOKUP($G820,【参考】数式用!$A$4:$E$54,5, FALSE),0)))</f>
        <v/>
      </c>
      <c r="Z820" s="336" t="e">
        <f>IF(#REF!="○", F820, "")</f>
        <v>#REF!</v>
      </c>
      <c r="AA820" s="46" t="e">
        <f>VLOOKUP('別紙様式2-3（個表） '!$G820,【参考】数式用!$P$4:$Q$54,2, FALSE)</f>
        <v>#N/A</v>
      </c>
      <c r="AB820" s="46" t="e">
        <f>VLOOKUP('別紙様式2-3（個表） '!$G820,【参考】数式用!$P$4:$W$54,8, FALSE)</f>
        <v>#N/A</v>
      </c>
      <c r="AC820" s="46" t="e">
        <f>VLOOKUP('別紙様式2-3（個表） '!$G820,【参考】数式用!$P$4:$AD$54,15, FALSE)</f>
        <v>#N/A</v>
      </c>
      <c r="AD820" s="46" t="str">
        <f t="shared" si="87"/>
        <v/>
      </c>
      <c r="AE820" s="46" t="str">
        <f t="shared" si="88"/>
        <v/>
      </c>
      <c r="AF820" s="46" t="str">
        <f t="shared" si="89"/>
        <v/>
      </c>
      <c r="AG820" s="46" t="str">
        <f>IF(G820="", "", VLOOKUP(G820,【参考】数式用!$A$4:$M$54,13,FALSE))</f>
        <v/>
      </c>
      <c r="AH820" s="46" t="str">
        <f t="shared" si="90"/>
        <v>―</v>
      </c>
    </row>
    <row r="821" spans="1:34" ht="45" customHeight="1">
      <c r="A821" s="113">
        <f t="shared" si="86"/>
        <v>807</v>
      </c>
      <c r="B821" s="114" t="str">
        <f>IF(基本情報入力シート!B856="","",基本情報入力シート!B856)</f>
        <v/>
      </c>
      <c r="C821" s="115" t="str">
        <f>IF(基本情報入力シート!L856="","",基本情報入力シート!L856)</f>
        <v/>
      </c>
      <c r="D821" s="115" t="str">
        <f>IF(基本情報入力シート!Q856="","",基本情報入力シート!Q856)</f>
        <v/>
      </c>
      <c r="E821" s="115" t="str">
        <f>IF(基本情報入力シート!V856="","",基本情報入力シート!V856)</f>
        <v/>
      </c>
      <c r="F821" s="115" t="str">
        <f>IF(基本情報入力シート!W856="","",基本情報入力シート!W856)</f>
        <v/>
      </c>
      <c r="G821" s="115" t="str">
        <f>IF(基本情報入力シート!Z856="","",基本情報入力シート!Z856)</f>
        <v/>
      </c>
      <c r="H821" s="211" t="str">
        <f>IF(基本情報入力シート!AD856="","",基本情報入力シート!AD856)</f>
        <v/>
      </c>
      <c r="I821" s="330" t="str">
        <f>IF(基本情報入力シート!AE856="","",基本情報入力シート!AE856)</f>
        <v/>
      </c>
      <c r="J821" s="427"/>
      <c r="K821" s="426"/>
      <c r="L821" s="426"/>
      <c r="M821" s="331" t="str">
        <f>IF(G821="", "", VLOOKUP(AF821,【参考】数式用!$AZ$3:$BA$6, 2, FALSE))</f>
        <v/>
      </c>
      <c r="N821" s="332" t="str">
        <f>IF(G821="","",VLOOKUP(G821,【参考】数式用!$A$4:$L$54,MATCH('別紙様式2-3（個表） '!M821,【参考】数式用!$J$3:$L$3,0)+9,FALSE))</f>
        <v/>
      </c>
      <c r="O821" s="430" t="s">
        <v>197</v>
      </c>
      <c r="P821" s="333" t="str">
        <f t="shared" si="85"/>
        <v>未入力あり</v>
      </c>
      <c r="Q821" s="253" t="str">
        <f>IFERROR(IF(P821="未入力あり","",ROUNDDOWN(ROUNDDOWN($H821*$I821,0)*VLOOKUP($G821,【参考】数式用!$A$4:$E$54,3, FALSE),0)),"")</f>
        <v/>
      </c>
      <c r="R821" s="253" t="str">
        <f>IF(AD821="×", 0,IF(P821="未入力あり","",ROUNDDOWN(ROUNDDOWN($H821*$I821,0)*VLOOKUP($G821,【参考】数式用!$A$4:$E$54,4,FALSE),0)))</f>
        <v/>
      </c>
      <c r="S821" s="334" t="str">
        <f>IF(AE821="×", 0,IF(P821="未入力あり","",ROUNDDOWN(ROUNDDOWN($H821*$I821,0)*VLOOKUP($G821,【参考】数式用!$A$4:$E$54,5, FALSE),0)))</f>
        <v/>
      </c>
      <c r="Z821" s="336" t="e">
        <f>IF(#REF!="○", F821, "")</f>
        <v>#REF!</v>
      </c>
      <c r="AA821" s="46" t="e">
        <f>VLOOKUP('別紙様式2-3（個表） '!$G821,【参考】数式用!$P$4:$Q$54,2, FALSE)</f>
        <v>#N/A</v>
      </c>
      <c r="AB821" s="46" t="e">
        <f>VLOOKUP('別紙様式2-3（個表） '!$G821,【参考】数式用!$P$4:$W$54,8, FALSE)</f>
        <v>#N/A</v>
      </c>
      <c r="AC821" s="46" t="e">
        <f>VLOOKUP('別紙様式2-3（個表） '!$G821,【参考】数式用!$P$4:$AD$54,15, FALSE)</f>
        <v>#N/A</v>
      </c>
      <c r="AD821" s="46" t="str">
        <f t="shared" si="87"/>
        <v/>
      </c>
      <c r="AE821" s="46" t="str">
        <f t="shared" si="88"/>
        <v/>
      </c>
      <c r="AF821" s="46" t="str">
        <f t="shared" si="89"/>
        <v/>
      </c>
      <c r="AG821" s="46" t="str">
        <f>IF(G821="", "", VLOOKUP(G821,【参考】数式用!$A$4:$M$54,13,FALSE))</f>
        <v/>
      </c>
      <c r="AH821" s="46" t="str">
        <f t="shared" si="90"/>
        <v>―</v>
      </c>
    </row>
    <row r="822" spans="1:34" ht="45" customHeight="1">
      <c r="A822" s="113">
        <f t="shared" si="86"/>
        <v>808</v>
      </c>
      <c r="B822" s="114" t="str">
        <f>IF(基本情報入力シート!B857="","",基本情報入力シート!B857)</f>
        <v/>
      </c>
      <c r="C822" s="115" t="str">
        <f>IF(基本情報入力シート!L857="","",基本情報入力シート!L857)</f>
        <v/>
      </c>
      <c r="D822" s="115" t="str">
        <f>IF(基本情報入力シート!Q857="","",基本情報入力シート!Q857)</f>
        <v/>
      </c>
      <c r="E822" s="115" t="str">
        <f>IF(基本情報入力シート!V857="","",基本情報入力シート!V857)</f>
        <v/>
      </c>
      <c r="F822" s="115" t="str">
        <f>IF(基本情報入力シート!W857="","",基本情報入力シート!W857)</f>
        <v/>
      </c>
      <c r="G822" s="115" t="str">
        <f>IF(基本情報入力シート!Z857="","",基本情報入力シート!Z857)</f>
        <v/>
      </c>
      <c r="H822" s="211" t="str">
        <f>IF(基本情報入力シート!AD857="","",基本情報入力シート!AD857)</f>
        <v/>
      </c>
      <c r="I822" s="330" t="str">
        <f>IF(基本情報入力シート!AE857="","",基本情報入力シート!AE857)</f>
        <v/>
      </c>
      <c r="J822" s="427"/>
      <c r="K822" s="426"/>
      <c r="L822" s="426"/>
      <c r="M822" s="331" t="str">
        <f>IF(G822="", "", VLOOKUP(AF822,【参考】数式用!$AZ$3:$BA$6, 2, FALSE))</f>
        <v/>
      </c>
      <c r="N822" s="332" t="str">
        <f>IF(G822="","",VLOOKUP(G822,【参考】数式用!$A$4:$L$54,MATCH('別紙様式2-3（個表） '!M822,【参考】数式用!$J$3:$L$3,0)+9,FALSE))</f>
        <v/>
      </c>
      <c r="O822" s="430" t="s">
        <v>197</v>
      </c>
      <c r="P822" s="333" t="str">
        <f t="shared" si="85"/>
        <v>未入力あり</v>
      </c>
      <c r="Q822" s="253" t="str">
        <f>IFERROR(IF(P822="未入力あり","",ROUNDDOWN(ROUNDDOWN($H822*$I822,0)*VLOOKUP($G822,【参考】数式用!$A$4:$E$54,3, FALSE),0)),"")</f>
        <v/>
      </c>
      <c r="R822" s="253" t="str">
        <f>IF(AD822="×", 0,IF(P822="未入力あり","",ROUNDDOWN(ROUNDDOWN($H822*$I822,0)*VLOOKUP($G822,【参考】数式用!$A$4:$E$54,4,FALSE),0)))</f>
        <v/>
      </c>
      <c r="S822" s="334" t="str">
        <f>IF(AE822="×", 0,IF(P822="未入力あり","",ROUNDDOWN(ROUNDDOWN($H822*$I822,0)*VLOOKUP($G822,【参考】数式用!$A$4:$E$54,5, FALSE),0)))</f>
        <v/>
      </c>
      <c r="Z822" s="336" t="e">
        <f>IF(#REF!="○", F822, "")</f>
        <v>#REF!</v>
      </c>
      <c r="AA822" s="46" t="e">
        <f>VLOOKUP('別紙様式2-3（個表） '!$G822,【参考】数式用!$P$4:$Q$54,2, FALSE)</f>
        <v>#N/A</v>
      </c>
      <c r="AB822" s="46" t="e">
        <f>VLOOKUP('別紙様式2-3（個表） '!$G822,【参考】数式用!$P$4:$W$54,8, FALSE)</f>
        <v>#N/A</v>
      </c>
      <c r="AC822" s="46" t="e">
        <f>VLOOKUP('別紙様式2-3（個表） '!$G822,【参考】数式用!$P$4:$AD$54,15, FALSE)</f>
        <v>#N/A</v>
      </c>
      <c r="AD822" s="46" t="str">
        <f t="shared" si="87"/>
        <v/>
      </c>
      <c r="AE822" s="46" t="str">
        <f t="shared" si="88"/>
        <v/>
      </c>
      <c r="AF822" s="46" t="str">
        <f t="shared" si="89"/>
        <v/>
      </c>
      <c r="AG822" s="46" t="str">
        <f>IF(G822="", "", VLOOKUP(G822,【参考】数式用!$A$4:$M$54,13,FALSE))</f>
        <v/>
      </c>
      <c r="AH822" s="46" t="str">
        <f t="shared" si="90"/>
        <v>―</v>
      </c>
    </row>
    <row r="823" spans="1:34" ht="45" customHeight="1">
      <c r="A823" s="113">
        <f t="shared" si="86"/>
        <v>809</v>
      </c>
      <c r="B823" s="114" t="str">
        <f>IF(基本情報入力シート!B858="","",基本情報入力シート!B858)</f>
        <v/>
      </c>
      <c r="C823" s="115" t="str">
        <f>IF(基本情報入力シート!L858="","",基本情報入力シート!L858)</f>
        <v/>
      </c>
      <c r="D823" s="115" t="str">
        <f>IF(基本情報入力シート!Q858="","",基本情報入力シート!Q858)</f>
        <v/>
      </c>
      <c r="E823" s="115" t="str">
        <f>IF(基本情報入力シート!V858="","",基本情報入力シート!V858)</f>
        <v/>
      </c>
      <c r="F823" s="115" t="str">
        <f>IF(基本情報入力シート!W858="","",基本情報入力シート!W858)</f>
        <v/>
      </c>
      <c r="G823" s="115" t="str">
        <f>IF(基本情報入力シート!Z858="","",基本情報入力シート!Z858)</f>
        <v/>
      </c>
      <c r="H823" s="211" t="str">
        <f>IF(基本情報入力シート!AD858="","",基本情報入力シート!AD858)</f>
        <v/>
      </c>
      <c r="I823" s="330" t="str">
        <f>IF(基本情報入力シート!AE858="","",基本情報入力シート!AE858)</f>
        <v/>
      </c>
      <c r="J823" s="427"/>
      <c r="K823" s="428"/>
      <c r="L823" s="426"/>
      <c r="M823" s="331" t="str">
        <f>IF(G823="", "", VLOOKUP(AF823,【参考】数式用!$AZ$3:$BA$6, 2, FALSE))</f>
        <v/>
      </c>
      <c r="N823" s="332" t="str">
        <f>IF(G823="","",VLOOKUP(G823,【参考】数式用!$A$4:$L$54,MATCH('別紙様式2-3（個表） '!M823,【参考】数式用!$J$3:$L$3,0)+9,FALSE))</f>
        <v/>
      </c>
      <c r="O823" s="429" t="s">
        <v>197</v>
      </c>
      <c r="P823" s="333" t="str">
        <f t="shared" si="85"/>
        <v>未入力あり</v>
      </c>
      <c r="Q823" s="253" t="str">
        <f>IFERROR(IF(P823="未入力あり","",ROUNDDOWN(ROUNDDOWN($H823*$I823,0)*VLOOKUP($G823,【参考】数式用!$A$4:$E$54,3, FALSE),0)),"")</f>
        <v/>
      </c>
      <c r="R823" s="253" t="str">
        <f>IF(AD823="×", 0,IF(P823="未入力あり","",ROUNDDOWN(ROUNDDOWN($H823*$I823,0)*VLOOKUP($G823,【参考】数式用!$A$4:$E$54,4,FALSE),0)))</f>
        <v/>
      </c>
      <c r="S823" s="334" t="str">
        <f>IF(AE823="×", 0,IF(P823="未入力あり","",ROUNDDOWN(ROUNDDOWN($H823*$I823,0)*VLOOKUP($G823,【参考】数式用!$A$4:$E$54,5, FALSE),0)))</f>
        <v/>
      </c>
      <c r="Z823" s="336" t="e">
        <f>IF(#REF!="○", F823, "")</f>
        <v>#REF!</v>
      </c>
      <c r="AA823" s="46" t="e">
        <f>VLOOKUP('別紙様式2-3（個表） '!$G823,【参考】数式用!$P$4:$Q$54,2, FALSE)</f>
        <v>#N/A</v>
      </c>
      <c r="AB823" s="46" t="e">
        <f>VLOOKUP('別紙様式2-3（個表） '!$G823,【参考】数式用!$P$4:$W$54,8, FALSE)</f>
        <v>#N/A</v>
      </c>
      <c r="AC823" s="46" t="e">
        <f>VLOOKUP('別紙様式2-3（個表） '!$G823,【参考】数式用!$P$4:$AD$54,15, FALSE)</f>
        <v>#N/A</v>
      </c>
      <c r="AD823" s="46" t="str">
        <f t="shared" si="87"/>
        <v/>
      </c>
      <c r="AE823" s="46" t="str">
        <f t="shared" si="88"/>
        <v/>
      </c>
      <c r="AF823" s="46" t="str">
        <f t="shared" si="89"/>
        <v/>
      </c>
      <c r="AG823" s="46" t="str">
        <f>IF(G823="", "", VLOOKUP(G823,【参考】数式用!$A$4:$M$54,13,FALSE))</f>
        <v/>
      </c>
      <c r="AH823" s="46" t="str">
        <f t="shared" si="90"/>
        <v>―</v>
      </c>
    </row>
    <row r="824" spans="1:34" ht="45" customHeight="1">
      <c r="A824" s="113">
        <f t="shared" si="86"/>
        <v>810</v>
      </c>
      <c r="B824" s="114" t="str">
        <f>IF(基本情報入力シート!B859="","",基本情報入力シート!B859)</f>
        <v/>
      </c>
      <c r="C824" s="115" t="str">
        <f>IF(基本情報入力シート!L859="","",基本情報入力シート!L859)</f>
        <v/>
      </c>
      <c r="D824" s="115" t="str">
        <f>IF(基本情報入力シート!Q859="","",基本情報入力シート!Q859)</f>
        <v/>
      </c>
      <c r="E824" s="115" t="str">
        <f>IF(基本情報入力シート!V859="","",基本情報入力シート!V859)</f>
        <v/>
      </c>
      <c r="F824" s="115" t="str">
        <f>IF(基本情報入力シート!W859="","",基本情報入力シート!W859)</f>
        <v/>
      </c>
      <c r="G824" s="115" t="str">
        <f>IF(基本情報入力シート!Z859="","",基本情報入力シート!Z859)</f>
        <v/>
      </c>
      <c r="H824" s="211" t="str">
        <f>IF(基本情報入力シート!AD859="","",基本情報入力シート!AD859)</f>
        <v/>
      </c>
      <c r="I824" s="330" t="str">
        <f>IF(基本情報入力シート!AE859="","",基本情報入力シート!AE859)</f>
        <v/>
      </c>
      <c r="J824" s="427"/>
      <c r="K824" s="428"/>
      <c r="L824" s="426"/>
      <c r="M824" s="331" t="str">
        <f>IF(G824="", "", VLOOKUP(AF824,【参考】数式用!$AZ$3:$BA$6, 2, FALSE))</f>
        <v/>
      </c>
      <c r="N824" s="332" t="str">
        <f>IF(G824="","",VLOOKUP(G824,【参考】数式用!$A$4:$L$54,MATCH('別紙様式2-3（個表） '!M824,【参考】数式用!$J$3:$L$3,0)+9,FALSE))</f>
        <v/>
      </c>
      <c r="O824" s="430" t="s">
        <v>197</v>
      </c>
      <c r="P824" s="333" t="str">
        <f t="shared" si="85"/>
        <v>未入力あり</v>
      </c>
      <c r="Q824" s="253" t="str">
        <f>IFERROR(IF(P824="未入力あり","",ROUNDDOWN(ROUNDDOWN($H824*$I824,0)*VLOOKUP($G824,【参考】数式用!$A$4:$E$54,3, FALSE),0)),"")</f>
        <v/>
      </c>
      <c r="R824" s="253" t="str">
        <f>IF(AD824="×", 0,IF(P824="未入力あり","",ROUNDDOWN(ROUNDDOWN($H824*$I824,0)*VLOOKUP($G824,【参考】数式用!$A$4:$E$54,4,FALSE),0)))</f>
        <v/>
      </c>
      <c r="S824" s="334" t="str">
        <f>IF(AE824="×", 0,IF(P824="未入力あり","",ROUNDDOWN(ROUNDDOWN($H824*$I824,0)*VLOOKUP($G824,【参考】数式用!$A$4:$E$54,5, FALSE),0)))</f>
        <v/>
      </c>
      <c r="Z824" s="336" t="e">
        <f>IF(#REF!="○", F824, "")</f>
        <v>#REF!</v>
      </c>
      <c r="AA824" s="46" t="e">
        <f>VLOOKUP('別紙様式2-3（個表） '!$G824,【参考】数式用!$P$4:$Q$54,2, FALSE)</f>
        <v>#N/A</v>
      </c>
      <c r="AB824" s="46" t="e">
        <f>VLOOKUP('別紙様式2-3（個表） '!$G824,【参考】数式用!$P$4:$W$54,8, FALSE)</f>
        <v>#N/A</v>
      </c>
      <c r="AC824" s="46" t="e">
        <f>VLOOKUP('別紙様式2-3（個表） '!$G824,【参考】数式用!$P$4:$AD$54,15, FALSE)</f>
        <v>#N/A</v>
      </c>
      <c r="AD824" s="46" t="str">
        <f t="shared" si="87"/>
        <v/>
      </c>
      <c r="AE824" s="46" t="str">
        <f t="shared" si="88"/>
        <v/>
      </c>
      <c r="AF824" s="46" t="str">
        <f t="shared" si="89"/>
        <v/>
      </c>
      <c r="AG824" s="46" t="str">
        <f>IF(G824="", "", VLOOKUP(G824,【参考】数式用!$A$4:$M$54,13,FALSE))</f>
        <v/>
      </c>
      <c r="AH824" s="46" t="str">
        <f t="shared" si="90"/>
        <v>―</v>
      </c>
    </row>
    <row r="825" spans="1:34" ht="45" customHeight="1">
      <c r="A825" s="113">
        <f t="shared" si="86"/>
        <v>811</v>
      </c>
      <c r="B825" s="114" t="str">
        <f>IF(基本情報入力シート!B860="","",基本情報入力シート!B860)</f>
        <v/>
      </c>
      <c r="C825" s="115" t="str">
        <f>IF(基本情報入力シート!L860="","",基本情報入力シート!L860)</f>
        <v/>
      </c>
      <c r="D825" s="115" t="str">
        <f>IF(基本情報入力シート!Q860="","",基本情報入力シート!Q860)</f>
        <v/>
      </c>
      <c r="E825" s="115" t="str">
        <f>IF(基本情報入力シート!V860="","",基本情報入力シート!V860)</f>
        <v/>
      </c>
      <c r="F825" s="115" t="str">
        <f>IF(基本情報入力シート!W860="","",基本情報入力シート!W860)</f>
        <v/>
      </c>
      <c r="G825" s="115" t="str">
        <f>IF(基本情報入力シート!Z860="","",基本情報入力シート!Z860)</f>
        <v/>
      </c>
      <c r="H825" s="211" t="str">
        <f>IF(基本情報入力シート!AD860="","",基本情報入力シート!AD860)</f>
        <v/>
      </c>
      <c r="I825" s="330" t="str">
        <f>IF(基本情報入力シート!AE860="","",基本情報入力シート!AE860)</f>
        <v/>
      </c>
      <c r="J825" s="427"/>
      <c r="K825" s="426"/>
      <c r="L825" s="426"/>
      <c r="M825" s="331" t="str">
        <f>IF(G825="", "", VLOOKUP(AF825,【参考】数式用!$AZ$3:$BA$6, 2, FALSE))</f>
        <v/>
      </c>
      <c r="N825" s="332" t="str">
        <f>IF(G825="","",VLOOKUP(G825,【参考】数式用!$A$4:$L$54,MATCH('別紙様式2-3（個表） '!M825,【参考】数式用!$J$3:$L$3,0)+9,FALSE))</f>
        <v/>
      </c>
      <c r="O825" s="430" t="s">
        <v>197</v>
      </c>
      <c r="P825" s="333" t="str">
        <f t="shared" si="85"/>
        <v>未入力あり</v>
      </c>
      <c r="Q825" s="253" t="str">
        <f>IFERROR(IF(P825="未入力あり","",ROUNDDOWN(ROUNDDOWN($H825*$I825,0)*VLOOKUP($G825,【参考】数式用!$A$4:$E$54,3, FALSE),0)),"")</f>
        <v/>
      </c>
      <c r="R825" s="253" t="str">
        <f>IF(AD825="×", 0,IF(P825="未入力あり","",ROUNDDOWN(ROUNDDOWN($H825*$I825,0)*VLOOKUP($G825,【参考】数式用!$A$4:$E$54,4,FALSE),0)))</f>
        <v/>
      </c>
      <c r="S825" s="334" t="str">
        <f>IF(AE825="×", 0,IF(P825="未入力あり","",ROUNDDOWN(ROUNDDOWN($H825*$I825,0)*VLOOKUP($G825,【参考】数式用!$A$4:$E$54,5, FALSE),0)))</f>
        <v/>
      </c>
      <c r="Z825" s="336" t="e">
        <f>IF(#REF!="○", F825, "")</f>
        <v>#REF!</v>
      </c>
      <c r="AA825" s="46" t="e">
        <f>VLOOKUP('別紙様式2-3（個表） '!$G825,【参考】数式用!$P$4:$Q$54,2, FALSE)</f>
        <v>#N/A</v>
      </c>
      <c r="AB825" s="46" t="e">
        <f>VLOOKUP('別紙様式2-3（個表） '!$G825,【参考】数式用!$P$4:$W$54,8, FALSE)</f>
        <v>#N/A</v>
      </c>
      <c r="AC825" s="46" t="e">
        <f>VLOOKUP('別紙様式2-3（個表） '!$G825,【参考】数式用!$P$4:$AD$54,15, FALSE)</f>
        <v>#N/A</v>
      </c>
      <c r="AD825" s="46" t="str">
        <f t="shared" si="87"/>
        <v/>
      </c>
      <c r="AE825" s="46" t="str">
        <f t="shared" si="88"/>
        <v/>
      </c>
      <c r="AF825" s="46" t="str">
        <f t="shared" si="89"/>
        <v/>
      </c>
      <c r="AG825" s="46" t="str">
        <f>IF(G825="", "", VLOOKUP(G825,【参考】数式用!$A$4:$M$54,13,FALSE))</f>
        <v/>
      </c>
      <c r="AH825" s="46" t="str">
        <f t="shared" si="90"/>
        <v>―</v>
      </c>
    </row>
    <row r="826" spans="1:34" ht="45" customHeight="1">
      <c r="A826" s="113">
        <f t="shared" si="86"/>
        <v>812</v>
      </c>
      <c r="B826" s="114" t="str">
        <f>IF(基本情報入力シート!B861="","",基本情報入力シート!B861)</f>
        <v/>
      </c>
      <c r="C826" s="115" t="str">
        <f>IF(基本情報入力シート!L861="","",基本情報入力シート!L861)</f>
        <v/>
      </c>
      <c r="D826" s="115" t="str">
        <f>IF(基本情報入力シート!Q861="","",基本情報入力シート!Q861)</f>
        <v/>
      </c>
      <c r="E826" s="115" t="str">
        <f>IF(基本情報入力シート!V861="","",基本情報入力シート!V861)</f>
        <v/>
      </c>
      <c r="F826" s="115" t="str">
        <f>IF(基本情報入力シート!W861="","",基本情報入力シート!W861)</f>
        <v/>
      </c>
      <c r="G826" s="115" t="str">
        <f>IF(基本情報入力シート!Z861="","",基本情報入力シート!Z861)</f>
        <v/>
      </c>
      <c r="H826" s="211" t="str">
        <f>IF(基本情報入力シート!AD861="","",基本情報入力シート!AD861)</f>
        <v/>
      </c>
      <c r="I826" s="330" t="str">
        <f>IF(基本情報入力シート!AE861="","",基本情報入力シート!AE861)</f>
        <v/>
      </c>
      <c r="J826" s="427"/>
      <c r="K826" s="426"/>
      <c r="L826" s="426"/>
      <c r="M826" s="331" t="str">
        <f>IF(G826="", "", VLOOKUP(AF826,【参考】数式用!$AZ$3:$BA$6, 2, FALSE))</f>
        <v/>
      </c>
      <c r="N826" s="332" t="str">
        <f>IF(G826="","",VLOOKUP(G826,【参考】数式用!$A$4:$L$54,MATCH('別紙様式2-3（個表） '!M826,【参考】数式用!$J$3:$L$3,0)+9,FALSE))</f>
        <v/>
      </c>
      <c r="O826" s="429" t="s">
        <v>197</v>
      </c>
      <c r="P826" s="333" t="str">
        <f t="shared" si="85"/>
        <v>未入力あり</v>
      </c>
      <c r="Q826" s="253" t="str">
        <f>IFERROR(IF(P826="未入力あり","",ROUNDDOWN(ROUNDDOWN($H826*$I826,0)*VLOOKUP($G826,【参考】数式用!$A$4:$E$54,3, FALSE),0)),"")</f>
        <v/>
      </c>
      <c r="R826" s="253" t="str">
        <f>IF(AD826="×", 0,IF(P826="未入力あり","",ROUNDDOWN(ROUNDDOWN($H826*$I826,0)*VLOOKUP($G826,【参考】数式用!$A$4:$E$54,4,FALSE),0)))</f>
        <v/>
      </c>
      <c r="S826" s="334" t="str">
        <f>IF(AE826="×", 0,IF(P826="未入力あり","",ROUNDDOWN(ROUNDDOWN($H826*$I826,0)*VLOOKUP($G826,【参考】数式用!$A$4:$E$54,5, FALSE),0)))</f>
        <v/>
      </c>
      <c r="Z826" s="336" t="e">
        <f>IF(#REF!="○", F826, "")</f>
        <v>#REF!</v>
      </c>
      <c r="AA826" s="46" t="e">
        <f>VLOOKUP('別紙様式2-3（個表） '!$G826,【参考】数式用!$P$4:$Q$54,2, FALSE)</f>
        <v>#N/A</v>
      </c>
      <c r="AB826" s="46" t="e">
        <f>VLOOKUP('別紙様式2-3（個表） '!$G826,【参考】数式用!$P$4:$W$54,8, FALSE)</f>
        <v>#N/A</v>
      </c>
      <c r="AC826" s="46" t="e">
        <f>VLOOKUP('別紙様式2-3（個表） '!$G826,【参考】数式用!$P$4:$AD$54,15, FALSE)</f>
        <v>#N/A</v>
      </c>
      <c r="AD826" s="46" t="str">
        <f t="shared" si="87"/>
        <v/>
      </c>
      <c r="AE826" s="46" t="str">
        <f t="shared" si="88"/>
        <v/>
      </c>
      <c r="AF826" s="46" t="str">
        <f t="shared" si="89"/>
        <v/>
      </c>
      <c r="AG826" s="46" t="str">
        <f>IF(G826="", "", VLOOKUP(G826,【参考】数式用!$A$4:$M$54,13,FALSE))</f>
        <v/>
      </c>
      <c r="AH826" s="46" t="str">
        <f t="shared" si="90"/>
        <v>―</v>
      </c>
    </row>
    <row r="827" spans="1:34" ht="45" customHeight="1">
      <c r="A827" s="113">
        <f t="shared" si="86"/>
        <v>813</v>
      </c>
      <c r="B827" s="114" t="str">
        <f>IF(基本情報入力シート!B862="","",基本情報入力シート!B862)</f>
        <v/>
      </c>
      <c r="C827" s="115" t="str">
        <f>IF(基本情報入力シート!L862="","",基本情報入力シート!L862)</f>
        <v/>
      </c>
      <c r="D827" s="115" t="str">
        <f>IF(基本情報入力シート!Q862="","",基本情報入力シート!Q862)</f>
        <v/>
      </c>
      <c r="E827" s="115" t="str">
        <f>IF(基本情報入力シート!V862="","",基本情報入力シート!V862)</f>
        <v/>
      </c>
      <c r="F827" s="115" t="str">
        <f>IF(基本情報入力シート!W862="","",基本情報入力シート!W862)</f>
        <v/>
      </c>
      <c r="G827" s="115" t="str">
        <f>IF(基本情報入力シート!Z862="","",基本情報入力シート!Z862)</f>
        <v/>
      </c>
      <c r="H827" s="211" t="str">
        <f>IF(基本情報入力シート!AD862="","",基本情報入力シート!AD862)</f>
        <v/>
      </c>
      <c r="I827" s="330" t="str">
        <f>IF(基本情報入力シート!AE862="","",基本情報入力シート!AE862)</f>
        <v/>
      </c>
      <c r="J827" s="427"/>
      <c r="K827" s="426"/>
      <c r="L827" s="426"/>
      <c r="M827" s="331" t="str">
        <f>IF(G827="", "", VLOOKUP(AF827,【参考】数式用!$AZ$3:$BA$6, 2, FALSE))</f>
        <v/>
      </c>
      <c r="N827" s="332" t="str">
        <f>IF(G827="","",VLOOKUP(G827,【参考】数式用!$A$4:$L$54,MATCH('別紙様式2-3（個表） '!M827,【参考】数式用!$J$3:$L$3,0)+9,FALSE))</f>
        <v/>
      </c>
      <c r="O827" s="430" t="s">
        <v>197</v>
      </c>
      <c r="P827" s="333" t="str">
        <f t="shared" si="85"/>
        <v>未入力あり</v>
      </c>
      <c r="Q827" s="253" t="str">
        <f>IFERROR(IF(P827="未入力あり","",ROUNDDOWN(ROUNDDOWN($H827*$I827,0)*VLOOKUP($G827,【参考】数式用!$A$4:$E$54,3, FALSE),0)),"")</f>
        <v/>
      </c>
      <c r="R827" s="253" t="str">
        <f>IF(AD827="×", 0,IF(P827="未入力あり","",ROUNDDOWN(ROUNDDOWN($H827*$I827,0)*VLOOKUP($G827,【参考】数式用!$A$4:$E$54,4,FALSE),0)))</f>
        <v/>
      </c>
      <c r="S827" s="334" t="str">
        <f>IF(AE827="×", 0,IF(P827="未入力あり","",ROUNDDOWN(ROUNDDOWN($H827*$I827,0)*VLOOKUP($G827,【参考】数式用!$A$4:$E$54,5, FALSE),0)))</f>
        <v/>
      </c>
      <c r="Z827" s="336" t="e">
        <f>IF(#REF!="○", F827, "")</f>
        <v>#REF!</v>
      </c>
      <c r="AA827" s="46" t="e">
        <f>VLOOKUP('別紙様式2-3（個表） '!$G827,【参考】数式用!$P$4:$Q$54,2, FALSE)</f>
        <v>#N/A</v>
      </c>
      <c r="AB827" s="46" t="e">
        <f>VLOOKUP('別紙様式2-3（個表） '!$G827,【参考】数式用!$P$4:$W$54,8, FALSE)</f>
        <v>#N/A</v>
      </c>
      <c r="AC827" s="46" t="e">
        <f>VLOOKUP('別紙様式2-3（個表） '!$G827,【参考】数式用!$P$4:$AD$54,15, FALSE)</f>
        <v>#N/A</v>
      </c>
      <c r="AD827" s="46" t="str">
        <f t="shared" si="87"/>
        <v/>
      </c>
      <c r="AE827" s="46" t="str">
        <f t="shared" si="88"/>
        <v/>
      </c>
      <c r="AF827" s="46" t="str">
        <f t="shared" si="89"/>
        <v/>
      </c>
      <c r="AG827" s="46" t="str">
        <f>IF(G827="", "", VLOOKUP(G827,【参考】数式用!$A$4:$M$54,13,FALSE))</f>
        <v/>
      </c>
      <c r="AH827" s="46" t="str">
        <f t="shared" si="90"/>
        <v>―</v>
      </c>
    </row>
    <row r="828" spans="1:34" ht="45" customHeight="1">
      <c r="A828" s="113">
        <f t="shared" si="86"/>
        <v>814</v>
      </c>
      <c r="B828" s="114" t="str">
        <f>IF(基本情報入力シート!B863="","",基本情報入力シート!B863)</f>
        <v/>
      </c>
      <c r="C828" s="115" t="str">
        <f>IF(基本情報入力シート!L863="","",基本情報入力シート!L863)</f>
        <v/>
      </c>
      <c r="D828" s="115" t="str">
        <f>IF(基本情報入力シート!Q863="","",基本情報入力シート!Q863)</f>
        <v/>
      </c>
      <c r="E828" s="115" t="str">
        <f>IF(基本情報入力シート!V863="","",基本情報入力シート!V863)</f>
        <v/>
      </c>
      <c r="F828" s="115" t="str">
        <f>IF(基本情報入力シート!W863="","",基本情報入力シート!W863)</f>
        <v/>
      </c>
      <c r="G828" s="115" t="str">
        <f>IF(基本情報入力シート!Z863="","",基本情報入力シート!Z863)</f>
        <v/>
      </c>
      <c r="H828" s="211" t="str">
        <f>IF(基本情報入力シート!AD863="","",基本情報入力シート!AD863)</f>
        <v/>
      </c>
      <c r="I828" s="330" t="str">
        <f>IF(基本情報入力シート!AE863="","",基本情報入力シート!AE863)</f>
        <v/>
      </c>
      <c r="J828" s="427"/>
      <c r="K828" s="426"/>
      <c r="L828" s="426"/>
      <c r="M828" s="331" t="str">
        <f>IF(G828="", "", VLOOKUP(AF828,【参考】数式用!$AZ$3:$BA$6, 2, FALSE))</f>
        <v/>
      </c>
      <c r="N828" s="332" t="str">
        <f>IF(G828="","",VLOOKUP(G828,【参考】数式用!$A$4:$L$54,MATCH('別紙様式2-3（個表） '!M828,【参考】数式用!$J$3:$L$3,0)+9,FALSE))</f>
        <v/>
      </c>
      <c r="O828" s="430" t="s">
        <v>197</v>
      </c>
      <c r="P828" s="333" t="str">
        <f t="shared" si="85"/>
        <v>未入力あり</v>
      </c>
      <c r="Q828" s="253" t="str">
        <f>IFERROR(IF(P828="未入力あり","",ROUNDDOWN(ROUNDDOWN($H828*$I828,0)*VLOOKUP($G828,【参考】数式用!$A$4:$E$54,3, FALSE),0)),"")</f>
        <v/>
      </c>
      <c r="R828" s="253" t="str">
        <f>IF(AD828="×", 0,IF(P828="未入力あり","",ROUNDDOWN(ROUNDDOWN($H828*$I828,0)*VLOOKUP($G828,【参考】数式用!$A$4:$E$54,4,FALSE),0)))</f>
        <v/>
      </c>
      <c r="S828" s="334" t="str">
        <f>IF(AE828="×", 0,IF(P828="未入力あり","",ROUNDDOWN(ROUNDDOWN($H828*$I828,0)*VLOOKUP($G828,【参考】数式用!$A$4:$E$54,5, FALSE),0)))</f>
        <v/>
      </c>
      <c r="Z828" s="336" t="e">
        <f>IF(#REF!="○", F828, "")</f>
        <v>#REF!</v>
      </c>
      <c r="AA828" s="46" t="e">
        <f>VLOOKUP('別紙様式2-3（個表） '!$G828,【参考】数式用!$P$4:$Q$54,2, FALSE)</f>
        <v>#N/A</v>
      </c>
      <c r="AB828" s="46" t="e">
        <f>VLOOKUP('別紙様式2-3（個表） '!$G828,【参考】数式用!$P$4:$W$54,8, FALSE)</f>
        <v>#N/A</v>
      </c>
      <c r="AC828" s="46" t="e">
        <f>VLOOKUP('別紙様式2-3（個表） '!$G828,【参考】数式用!$P$4:$AD$54,15, FALSE)</f>
        <v>#N/A</v>
      </c>
      <c r="AD828" s="46" t="str">
        <f t="shared" si="87"/>
        <v/>
      </c>
      <c r="AE828" s="46" t="str">
        <f t="shared" si="88"/>
        <v/>
      </c>
      <c r="AF828" s="46" t="str">
        <f t="shared" si="89"/>
        <v/>
      </c>
      <c r="AG828" s="46" t="str">
        <f>IF(G828="", "", VLOOKUP(G828,【参考】数式用!$A$4:$M$54,13,FALSE))</f>
        <v/>
      </c>
      <c r="AH828" s="46" t="str">
        <f t="shared" si="90"/>
        <v>―</v>
      </c>
    </row>
    <row r="829" spans="1:34" ht="45" customHeight="1">
      <c r="A829" s="113">
        <f t="shared" si="86"/>
        <v>815</v>
      </c>
      <c r="B829" s="114" t="str">
        <f>IF(基本情報入力シート!B864="","",基本情報入力シート!B864)</f>
        <v/>
      </c>
      <c r="C829" s="115" t="str">
        <f>IF(基本情報入力シート!L864="","",基本情報入力シート!L864)</f>
        <v/>
      </c>
      <c r="D829" s="115" t="str">
        <f>IF(基本情報入力シート!Q864="","",基本情報入力シート!Q864)</f>
        <v/>
      </c>
      <c r="E829" s="115" t="str">
        <f>IF(基本情報入力シート!V864="","",基本情報入力シート!V864)</f>
        <v/>
      </c>
      <c r="F829" s="115" t="str">
        <f>IF(基本情報入力シート!W864="","",基本情報入力シート!W864)</f>
        <v/>
      </c>
      <c r="G829" s="115" t="str">
        <f>IF(基本情報入力シート!Z864="","",基本情報入力シート!Z864)</f>
        <v/>
      </c>
      <c r="H829" s="211" t="str">
        <f>IF(基本情報入力シート!AD864="","",基本情報入力シート!AD864)</f>
        <v/>
      </c>
      <c r="I829" s="330" t="str">
        <f>IF(基本情報入力シート!AE864="","",基本情報入力シート!AE864)</f>
        <v/>
      </c>
      <c r="J829" s="427"/>
      <c r="K829" s="428"/>
      <c r="L829" s="426"/>
      <c r="M829" s="331" t="str">
        <f>IF(G829="", "", VLOOKUP(AF829,【参考】数式用!$AZ$3:$BA$6, 2, FALSE))</f>
        <v/>
      </c>
      <c r="N829" s="332" t="str">
        <f>IF(G829="","",VLOOKUP(G829,【参考】数式用!$A$4:$L$54,MATCH('別紙様式2-3（個表） '!M829,【参考】数式用!$J$3:$L$3,0)+9,FALSE))</f>
        <v/>
      </c>
      <c r="O829" s="429" t="s">
        <v>197</v>
      </c>
      <c r="P829" s="333" t="str">
        <f t="shared" si="85"/>
        <v>未入力あり</v>
      </c>
      <c r="Q829" s="253" t="str">
        <f>IFERROR(IF(P829="未入力あり","",ROUNDDOWN(ROUNDDOWN($H829*$I829,0)*VLOOKUP($G829,【参考】数式用!$A$4:$E$54,3, FALSE),0)),"")</f>
        <v/>
      </c>
      <c r="R829" s="253" t="str">
        <f>IF(AD829="×", 0,IF(P829="未入力あり","",ROUNDDOWN(ROUNDDOWN($H829*$I829,0)*VLOOKUP($G829,【参考】数式用!$A$4:$E$54,4,FALSE),0)))</f>
        <v/>
      </c>
      <c r="S829" s="334" t="str">
        <f>IF(AE829="×", 0,IF(P829="未入力あり","",ROUNDDOWN(ROUNDDOWN($H829*$I829,0)*VLOOKUP($G829,【参考】数式用!$A$4:$E$54,5, FALSE),0)))</f>
        <v/>
      </c>
      <c r="Z829" s="336" t="e">
        <f>IF(#REF!="○", F829, "")</f>
        <v>#REF!</v>
      </c>
      <c r="AA829" s="46" t="e">
        <f>VLOOKUP('別紙様式2-3（個表） '!$G829,【参考】数式用!$P$4:$Q$54,2, FALSE)</f>
        <v>#N/A</v>
      </c>
      <c r="AB829" s="46" t="e">
        <f>VLOOKUP('別紙様式2-3（個表） '!$G829,【参考】数式用!$P$4:$W$54,8, FALSE)</f>
        <v>#N/A</v>
      </c>
      <c r="AC829" s="46" t="e">
        <f>VLOOKUP('別紙様式2-3（個表） '!$G829,【参考】数式用!$P$4:$AD$54,15, FALSE)</f>
        <v>#N/A</v>
      </c>
      <c r="AD829" s="46" t="str">
        <f t="shared" si="87"/>
        <v/>
      </c>
      <c r="AE829" s="46" t="str">
        <f t="shared" si="88"/>
        <v/>
      </c>
      <c r="AF829" s="46" t="str">
        <f t="shared" si="89"/>
        <v/>
      </c>
      <c r="AG829" s="46" t="str">
        <f>IF(G829="", "", VLOOKUP(G829,【参考】数式用!$A$4:$M$54,13,FALSE))</f>
        <v/>
      </c>
      <c r="AH829" s="46" t="str">
        <f t="shared" si="90"/>
        <v>―</v>
      </c>
    </row>
    <row r="830" spans="1:34" ht="45" customHeight="1">
      <c r="A830" s="113">
        <f t="shared" si="86"/>
        <v>816</v>
      </c>
      <c r="B830" s="114" t="str">
        <f>IF(基本情報入力シート!B865="","",基本情報入力シート!B865)</f>
        <v/>
      </c>
      <c r="C830" s="115" t="str">
        <f>IF(基本情報入力シート!L865="","",基本情報入力シート!L865)</f>
        <v/>
      </c>
      <c r="D830" s="115" t="str">
        <f>IF(基本情報入力シート!Q865="","",基本情報入力シート!Q865)</f>
        <v/>
      </c>
      <c r="E830" s="115" t="str">
        <f>IF(基本情報入力シート!V865="","",基本情報入力シート!V865)</f>
        <v/>
      </c>
      <c r="F830" s="115" t="str">
        <f>IF(基本情報入力シート!W865="","",基本情報入力シート!W865)</f>
        <v/>
      </c>
      <c r="G830" s="115" t="str">
        <f>IF(基本情報入力シート!Z865="","",基本情報入力シート!Z865)</f>
        <v/>
      </c>
      <c r="H830" s="211" t="str">
        <f>IF(基本情報入力シート!AD865="","",基本情報入力シート!AD865)</f>
        <v/>
      </c>
      <c r="I830" s="330" t="str">
        <f>IF(基本情報入力シート!AE865="","",基本情報入力シート!AE865)</f>
        <v/>
      </c>
      <c r="J830" s="427"/>
      <c r="K830" s="428"/>
      <c r="L830" s="426"/>
      <c r="M830" s="331" t="str">
        <f>IF(G830="", "", VLOOKUP(AF830,【参考】数式用!$AZ$3:$BA$6, 2, FALSE))</f>
        <v/>
      </c>
      <c r="N830" s="332" t="str">
        <f>IF(G830="","",VLOOKUP(G830,【参考】数式用!$A$4:$L$54,MATCH('別紙様式2-3（個表） '!M830,【参考】数式用!$J$3:$L$3,0)+9,FALSE))</f>
        <v/>
      </c>
      <c r="O830" s="430" t="s">
        <v>197</v>
      </c>
      <c r="P830" s="333" t="str">
        <f t="shared" si="85"/>
        <v>未入力あり</v>
      </c>
      <c r="Q830" s="253" t="str">
        <f>IFERROR(IF(P830="未入力あり","",ROUNDDOWN(ROUNDDOWN($H830*$I830,0)*VLOOKUP($G830,【参考】数式用!$A$4:$E$54,3, FALSE),0)),"")</f>
        <v/>
      </c>
      <c r="R830" s="253" t="str">
        <f>IF(AD830="×", 0,IF(P830="未入力あり","",ROUNDDOWN(ROUNDDOWN($H830*$I830,0)*VLOOKUP($G830,【参考】数式用!$A$4:$E$54,4,FALSE),0)))</f>
        <v/>
      </c>
      <c r="S830" s="334" t="str">
        <f>IF(AE830="×", 0,IF(P830="未入力あり","",ROUNDDOWN(ROUNDDOWN($H830*$I830,0)*VLOOKUP($G830,【参考】数式用!$A$4:$E$54,5, FALSE),0)))</f>
        <v/>
      </c>
      <c r="Z830" s="336" t="e">
        <f>IF(#REF!="○", F830, "")</f>
        <v>#REF!</v>
      </c>
      <c r="AA830" s="46" t="e">
        <f>VLOOKUP('別紙様式2-3（個表） '!$G830,【参考】数式用!$P$4:$Q$54,2, FALSE)</f>
        <v>#N/A</v>
      </c>
      <c r="AB830" s="46" t="e">
        <f>VLOOKUP('別紙様式2-3（個表） '!$G830,【参考】数式用!$P$4:$W$54,8, FALSE)</f>
        <v>#N/A</v>
      </c>
      <c r="AC830" s="46" t="e">
        <f>VLOOKUP('別紙様式2-3（個表） '!$G830,【参考】数式用!$P$4:$AD$54,15, FALSE)</f>
        <v>#N/A</v>
      </c>
      <c r="AD830" s="46" t="str">
        <f t="shared" si="87"/>
        <v/>
      </c>
      <c r="AE830" s="46" t="str">
        <f t="shared" si="88"/>
        <v/>
      </c>
      <c r="AF830" s="46" t="str">
        <f t="shared" si="89"/>
        <v/>
      </c>
      <c r="AG830" s="46" t="str">
        <f>IF(G830="", "", VLOOKUP(G830,【参考】数式用!$A$4:$M$54,13,FALSE))</f>
        <v/>
      </c>
      <c r="AH830" s="46" t="str">
        <f t="shared" si="90"/>
        <v>―</v>
      </c>
    </row>
    <row r="831" spans="1:34" ht="45" customHeight="1">
      <c r="A831" s="113">
        <f t="shared" si="86"/>
        <v>817</v>
      </c>
      <c r="B831" s="114" t="str">
        <f>IF(基本情報入力シート!B866="","",基本情報入力シート!B866)</f>
        <v/>
      </c>
      <c r="C831" s="115" t="str">
        <f>IF(基本情報入力シート!L866="","",基本情報入力シート!L866)</f>
        <v/>
      </c>
      <c r="D831" s="115" t="str">
        <f>IF(基本情報入力シート!Q866="","",基本情報入力シート!Q866)</f>
        <v/>
      </c>
      <c r="E831" s="115" t="str">
        <f>IF(基本情報入力シート!V866="","",基本情報入力シート!V866)</f>
        <v/>
      </c>
      <c r="F831" s="115" t="str">
        <f>IF(基本情報入力シート!W866="","",基本情報入力シート!W866)</f>
        <v/>
      </c>
      <c r="G831" s="115" t="str">
        <f>IF(基本情報入力シート!Z866="","",基本情報入力シート!Z866)</f>
        <v/>
      </c>
      <c r="H831" s="211" t="str">
        <f>IF(基本情報入力シート!AD866="","",基本情報入力シート!AD866)</f>
        <v/>
      </c>
      <c r="I831" s="330" t="str">
        <f>IF(基本情報入力シート!AE866="","",基本情報入力シート!AE866)</f>
        <v/>
      </c>
      <c r="J831" s="427"/>
      <c r="K831" s="426"/>
      <c r="L831" s="426"/>
      <c r="M831" s="331" t="str">
        <f>IF(G831="", "", VLOOKUP(AF831,【参考】数式用!$AZ$3:$BA$6, 2, FALSE))</f>
        <v/>
      </c>
      <c r="N831" s="332" t="str">
        <f>IF(G831="","",VLOOKUP(G831,【参考】数式用!$A$4:$L$54,MATCH('別紙様式2-3（個表） '!M831,【参考】数式用!$J$3:$L$3,0)+9,FALSE))</f>
        <v/>
      </c>
      <c r="O831" s="430" t="s">
        <v>197</v>
      </c>
      <c r="P831" s="333" t="str">
        <f t="shared" si="85"/>
        <v>未入力あり</v>
      </c>
      <c r="Q831" s="253" t="str">
        <f>IFERROR(IF(P831="未入力あり","",ROUNDDOWN(ROUNDDOWN($H831*$I831,0)*VLOOKUP($G831,【参考】数式用!$A$4:$E$54,3, FALSE),0)),"")</f>
        <v/>
      </c>
      <c r="R831" s="253" t="str">
        <f>IF(AD831="×", 0,IF(P831="未入力あり","",ROUNDDOWN(ROUNDDOWN($H831*$I831,0)*VLOOKUP($G831,【参考】数式用!$A$4:$E$54,4,FALSE),0)))</f>
        <v/>
      </c>
      <c r="S831" s="334" t="str">
        <f>IF(AE831="×", 0,IF(P831="未入力あり","",ROUNDDOWN(ROUNDDOWN($H831*$I831,0)*VLOOKUP($G831,【参考】数式用!$A$4:$E$54,5, FALSE),0)))</f>
        <v/>
      </c>
      <c r="Z831" s="336" t="e">
        <f>IF(#REF!="○", F831, "")</f>
        <v>#REF!</v>
      </c>
      <c r="AA831" s="46" t="e">
        <f>VLOOKUP('別紙様式2-3（個表） '!$G831,【参考】数式用!$P$4:$Q$54,2, FALSE)</f>
        <v>#N/A</v>
      </c>
      <c r="AB831" s="46" t="e">
        <f>VLOOKUP('別紙様式2-3（個表） '!$G831,【参考】数式用!$P$4:$W$54,8, FALSE)</f>
        <v>#N/A</v>
      </c>
      <c r="AC831" s="46" t="e">
        <f>VLOOKUP('別紙様式2-3（個表） '!$G831,【参考】数式用!$P$4:$AD$54,15, FALSE)</f>
        <v>#N/A</v>
      </c>
      <c r="AD831" s="46" t="str">
        <f t="shared" si="87"/>
        <v/>
      </c>
      <c r="AE831" s="46" t="str">
        <f t="shared" si="88"/>
        <v/>
      </c>
      <c r="AF831" s="46" t="str">
        <f t="shared" si="89"/>
        <v/>
      </c>
      <c r="AG831" s="46" t="str">
        <f>IF(G831="", "", VLOOKUP(G831,【参考】数式用!$A$4:$M$54,13,FALSE))</f>
        <v/>
      </c>
      <c r="AH831" s="46" t="str">
        <f t="shared" si="90"/>
        <v>―</v>
      </c>
    </row>
    <row r="832" spans="1:34" ht="45" customHeight="1">
      <c r="A832" s="113">
        <f t="shared" si="86"/>
        <v>818</v>
      </c>
      <c r="B832" s="114" t="str">
        <f>IF(基本情報入力シート!B867="","",基本情報入力シート!B867)</f>
        <v/>
      </c>
      <c r="C832" s="115" t="str">
        <f>IF(基本情報入力シート!L867="","",基本情報入力シート!L867)</f>
        <v/>
      </c>
      <c r="D832" s="115" t="str">
        <f>IF(基本情報入力シート!Q867="","",基本情報入力シート!Q867)</f>
        <v/>
      </c>
      <c r="E832" s="115" t="str">
        <f>IF(基本情報入力シート!V867="","",基本情報入力シート!V867)</f>
        <v/>
      </c>
      <c r="F832" s="115" t="str">
        <f>IF(基本情報入力シート!W867="","",基本情報入力シート!W867)</f>
        <v/>
      </c>
      <c r="G832" s="115" t="str">
        <f>IF(基本情報入力シート!Z867="","",基本情報入力シート!Z867)</f>
        <v/>
      </c>
      <c r="H832" s="211" t="str">
        <f>IF(基本情報入力シート!AD867="","",基本情報入力シート!AD867)</f>
        <v/>
      </c>
      <c r="I832" s="330" t="str">
        <f>IF(基本情報入力シート!AE867="","",基本情報入力シート!AE867)</f>
        <v/>
      </c>
      <c r="J832" s="427"/>
      <c r="K832" s="426"/>
      <c r="L832" s="426"/>
      <c r="M832" s="331" t="str">
        <f>IF(G832="", "", VLOOKUP(AF832,【参考】数式用!$AZ$3:$BA$6, 2, FALSE))</f>
        <v/>
      </c>
      <c r="N832" s="332" t="str">
        <f>IF(G832="","",VLOOKUP(G832,【参考】数式用!$A$4:$L$54,MATCH('別紙様式2-3（個表） '!M832,【参考】数式用!$J$3:$L$3,0)+9,FALSE))</f>
        <v/>
      </c>
      <c r="O832" s="429" t="s">
        <v>197</v>
      </c>
      <c r="P832" s="333" t="str">
        <f t="shared" si="85"/>
        <v>未入力あり</v>
      </c>
      <c r="Q832" s="253" t="str">
        <f>IFERROR(IF(P832="未入力あり","",ROUNDDOWN(ROUNDDOWN($H832*$I832,0)*VLOOKUP($G832,【参考】数式用!$A$4:$E$54,3, FALSE),0)),"")</f>
        <v/>
      </c>
      <c r="R832" s="253" t="str">
        <f>IF(AD832="×", 0,IF(P832="未入力あり","",ROUNDDOWN(ROUNDDOWN($H832*$I832,0)*VLOOKUP($G832,【参考】数式用!$A$4:$E$54,4,FALSE),0)))</f>
        <v/>
      </c>
      <c r="S832" s="334" t="str">
        <f>IF(AE832="×", 0,IF(P832="未入力あり","",ROUNDDOWN(ROUNDDOWN($H832*$I832,0)*VLOOKUP($G832,【参考】数式用!$A$4:$E$54,5, FALSE),0)))</f>
        <v/>
      </c>
      <c r="Z832" s="336" t="e">
        <f>IF(#REF!="○", F832, "")</f>
        <v>#REF!</v>
      </c>
      <c r="AA832" s="46" t="e">
        <f>VLOOKUP('別紙様式2-3（個表） '!$G832,【参考】数式用!$P$4:$Q$54,2, FALSE)</f>
        <v>#N/A</v>
      </c>
      <c r="AB832" s="46" t="e">
        <f>VLOOKUP('別紙様式2-3（個表） '!$G832,【参考】数式用!$P$4:$W$54,8, FALSE)</f>
        <v>#N/A</v>
      </c>
      <c r="AC832" s="46" t="e">
        <f>VLOOKUP('別紙様式2-3（個表） '!$G832,【参考】数式用!$P$4:$AD$54,15, FALSE)</f>
        <v>#N/A</v>
      </c>
      <c r="AD832" s="46" t="str">
        <f t="shared" si="87"/>
        <v/>
      </c>
      <c r="AE832" s="46" t="str">
        <f t="shared" si="88"/>
        <v/>
      </c>
      <c r="AF832" s="46" t="str">
        <f t="shared" si="89"/>
        <v/>
      </c>
      <c r="AG832" s="46" t="str">
        <f>IF(G832="", "", VLOOKUP(G832,【参考】数式用!$A$4:$M$54,13,FALSE))</f>
        <v/>
      </c>
      <c r="AH832" s="46" t="str">
        <f t="shared" si="90"/>
        <v>―</v>
      </c>
    </row>
    <row r="833" spans="1:34" ht="45" customHeight="1">
      <c r="A833" s="113">
        <f t="shared" si="86"/>
        <v>819</v>
      </c>
      <c r="B833" s="114" t="str">
        <f>IF(基本情報入力シート!B868="","",基本情報入力シート!B868)</f>
        <v/>
      </c>
      <c r="C833" s="115" t="str">
        <f>IF(基本情報入力シート!L868="","",基本情報入力シート!L868)</f>
        <v/>
      </c>
      <c r="D833" s="115" t="str">
        <f>IF(基本情報入力シート!Q868="","",基本情報入力シート!Q868)</f>
        <v/>
      </c>
      <c r="E833" s="115" t="str">
        <f>IF(基本情報入力シート!V868="","",基本情報入力シート!V868)</f>
        <v/>
      </c>
      <c r="F833" s="115" t="str">
        <f>IF(基本情報入力シート!W868="","",基本情報入力シート!W868)</f>
        <v/>
      </c>
      <c r="G833" s="115" t="str">
        <f>IF(基本情報入力シート!Z868="","",基本情報入力シート!Z868)</f>
        <v/>
      </c>
      <c r="H833" s="211" t="str">
        <f>IF(基本情報入力シート!AD868="","",基本情報入力シート!AD868)</f>
        <v/>
      </c>
      <c r="I833" s="330" t="str">
        <f>IF(基本情報入力シート!AE868="","",基本情報入力シート!AE868)</f>
        <v/>
      </c>
      <c r="J833" s="427"/>
      <c r="K833" s="426"/>
      <c r="L833" s="426"/>
      <c r="M833" s="331" t="str">
        <f>IF(G833="", "", VLOOKUP(AF833,【参考】数式用!$AZ$3:$BA$6, 2, FALSE))</f>
        <v/>
      </c>
      <c r="N833" s="332" t="str">
        <f>IF(G833="","",VLOOKUP(G833,【参考】数式用!$A$4:$L$54,MATCH('別紙様式2-3（個表） '!M833,【参考】数式用!$J$3:$L$3,0)+9,FALSE))</f>
        <v/>
      </c>
      <c r="O833" s="430" t="s">
        <v>197</v>
      </c>
      <c r="P833" s="333" t="str">
        <f t="shared" si="85"/>
        <v>未入力あり</v>
      </c>
      <c r="Q833" s="253" t="str">
        <f>IFERROR(IF(P833="未入力あり","",ROUNDDOWN(ROUNDDOWN($H833*$I833,0)*VLOOKUP($G833,【参考】数式用!$A$4:$E$54,3, FALSE),0)),"")</f>
        <v/>
      </c>
      <c r="R833" s="253" t="str">
        <f>IF(AD833="×", 0,IF(P833="未入力あり","",ROUNDDOWN(ROUNDDOWN($H833*$I833,0)*VLOOKUP($G833,【参考】数式用!$A$4:$E$54,4,FALSE),0)))</f>
        <v/>
      </c>
      <c r="S833" s="334" t="str">
        <f>IF(AE833="×", 0,IF(P833="未入力あり","",ROUNDDOWN(ROUNDDOWN($H833*$I833,0)*VLOOKUP($G833,【参考】数式用!$A$4:$E$54,5, FALSE),0)))</f>
        <v/>
      </c>
      <c r="Z833" s="336" t="e">
        <f>IF(#REF!="○", F833, "")</f>
        <v>#REF!</v>
      </c>
      <c r="AA833" s="46" t="e">
        <f>VLOOKUP('別紙様式2-3（個表） '!$G833,【参考】数式用!$P$4:$Q$54,2, FALSE)</f>
        <v>#N/A</v>
      </c>
      <c r="AB833" s="46" t="e">
        <f>VLOOKUP('別紙様式2-3（個表） '!$G833,【参考】数式用!$P$4:$W$54,8, FALSE)</f>
        <v>#N/A</v>
      </c>
      <c r="AC833" s="46" t="e">
        <f>VLOOKUP('別紙様式2-3（個表） '!$G833,【参考】数式用!$P$4:$AD$54,15, FALSE)</f>
        <v>#N/A</v>
      </c>
      <c r="AD833" s="46" t="str">
        <f t="shared" si="87"/>
        <v/>
      </c>
      <c r="AE833" s="46" t="str">
        <f t="shared" si="88"/>
        <v/>
      </c>
      <c r="AF833" s="46" t="str">
        <f t="shared" si="89"/>
        <v/>
      </c>
      <c r="AG833" s="46" t="str">
        <f>IF(G833="", "", VLOOKUP(G833,【参考】数式用!$A$4:$M$54,13,FALSE))</f>
        <v/>
      </c>
      <c r="AH833" s="46" t="str">
        <f t="shared" si="90"/>
        <v>―</v>
      </c>
    </row>
    <row r="834" spans="1:34" ht="45" customHeight="1">
      <c r="A834" s="113">
        <f t="shared" si="86"/>
        <v>820</v>
      </c>
      <c r="B834" s="114" t="str">
        <f>IF(基本情報入力シート!B869="","",基本情報入力シート!B869)</f>
        <v/>
      </c>
      <c r="C834" s="115" t="str">
        <f>IF(基本情報入力シート!L869="","",基本情報入力シート!L869)</f>
        <v/>
      </c>
      <c r="D834" s="115" t="str">
        <f>IF(基本情報入力シート!Q869="","",基本情報入力シート!Q869)</f>
        <v/>
      </c>
      <c r="E834" s="115" t="str">
        <f>IF(基本情報入力シート!V869="","",基本情報入力シート!V869)</f>
        <v/>
      </c>
      <c r="F834" s="115" t="str">
        <f>IF(基本情報入力シート!W869="","",基本情報入力シート!W869)</f>
        <v/>
      </c>
      <c r="G834" s="115" t="str">
        <f>IF(基本情報入力シート!Z869="","",基本情報入力シート!Z869)</f>
        <v/>
      </c>
      <c r="H834" s="211" t="str">
        <f>IF(基本情報入力シート!AD869="","",基本情報入力シート!AD869)</f>
        <v/>
      </c>
      <c r="I834" s="330" t="str">
        <f>IF(基本情報入力シート!AE869="","",基本情報入力シート!AE869)</f>
        <v/>
      </c>
      <c r="J834" s="427"/>
      <c r="K834" s="426"/>
      <c r="L834" s="426"/>
      <c r="M834" s="331" t="str">
        <f>IF(G834="", "", VLOOKUP(AF834,【参考】数式用!$AZ$3:$BA$6, 2, FALSE))</f>
        <v/>
      </c>
      <c r="N834" s="332" t="str">
        <f>IF(G834="","",VLOOKUP(G834,【参考】数式用!$A$4:$L$54,MATCH('別紙様式2-3（個表） '!M834,【参考】数式用!$J$3:$L$3,0)+9,FALSE))</f>
        <v/>
      </c>
      <c r="O834" s="429" t="s">
        <v>197</v>
      </c>
      <c r="P834" s="333" t="str">
        <f t="shared" si="85"/>
        <v>未入力あり</v>
      </c>
      <c r="Q834" s="253" t="str">
        <f>IFERROR(IF(P834="未入力あり","",ROUNDDOWN(ROUNDDOWN($H834*$I834,0)*VLOOKUP($G834,【参考】数式用!$A$4:$E$54,3, FALSE),0)),"")</f>
        <v/>
      </c>
      <c r="R834" s="253" t="str">
        <f>IF(AD834="×", 0,IF(P834="未入力あり","",ROUNDDOWN(ROUNDDOWN($H834*$I834,0)*VLOOKUP($G834,【参考】数式用!$A$4:$E$54,4,FALSE),0)))</f>
        <v/>
      </c>
      <c r="S834" s="334" t="str">
        <f>IF(AE834="×", 0,IF(P834="未入力あり","",ROUNDDOWN(ROUNDDOWN($H834*$I834,0)*VLOOKUP($G834,【参考】数式用!$A$4:$E$54,5, FALSE),0)))</f>
        <v/>
      </c>
      <c r="Z834" s="336" t="e">
        <f>IF(#REF!="○", F834, "")</f>
        <v>#REF!</v>
      </c>
      <c r="AA834" s="46" t="e">
        <f>VLOOKUP('別紙様式2-3（個表） '!$G834,【参考】数式用!$P$4:$Q$54,2, FALSE)</f>
        <v>#N/A</v>
      </c>
      <c r="AB834" s="46" t="e">
        <f>VLOOKUP('別紙様式2-3（個表） '!$G834,【参考】数式用!$P$4:$W$54,8, FALSE)</f>
        <v>#N/A</v>
      </c>
      <c r="AC834" s="46" t="e">
        <f>VLOOKUP('別紙様式2-3（個表） '!$G834,【参考】数式用!$P$4:$AD$54,15, FALSE)</f>
        <v>#N/A</v>
      </c>
      <c r="AD834" s="46" t="str">
        <f t="shared" si="87"/>
        <v/>
      </c>
      <c r="AE834" s="46" t="str">
        <f t="shared" si="88"/>
        <v/>
      </c>
      <c r="AF834" s="46" t="str">
        <f t="shared" si="89"/>
        <v/>
      </c>
      <c r="AG834" s="46" t="str">
        <f>IF(G834="", "", VLOOKUP(G834,【参考】数式用!$A$4:$M$54,13,FALSE))</f>
        <v/>
      </c>
      <c r="AH834" s="46" t="str">
        <f t="shared" si="90"/>
        <v>―</v>
      </c>
    </row>
    <row r="835" spans="1:34" ht="45" customHeight="1">
      <c r="A835" s="113">
        <f t="shared" si="86"/>
        <v>821</v>
      </c>
      <c r="B835" s="114" t="str">
        <f>IF(基本情報入力シート!B870="","",基本情報入力シート!B870)</f>
        <v/>
      </c>
      <c r="C835" s="115" t="str">
        <f>IF(基本情報入力シート!L870="","",基本情報入力シート!L870)</f>
        <v/>
      </c>
      <c r="D835" s="115" t="str">
        <f>IF(基本情報入力シート!Q870="","",基本情報入力シート!Q870)</f>
        <v/>
      </c>
      <c r="E835" s="115" t="str">
        <f>IF(基本情報入力シート!V870="","",基本情報入力シート!V870)</f>
        <v/>
      </c>
      <c r="F835" s="115" t="str">
        <f>IF(基本情報入力シート!W870="","",基本情報入力シート!W870)</f>
        <v/>
      </c>
      <c r="G835" s="115" t="str">
        <f>IF(基本情報入力シート!Z870="","",基本情報入力シート!Z870)</f>
        <v/>
      </c>
      <c r="H835" s="211" t="str">
        <f>IF(基本情報入力シート!AD870="","",基本情報入力シート!AD870)</f>
        <v/>
      </c>
      <c r="I835" s="330" t="str">
        <f>IF(基本情報入力シート!AE870="","",基本情報入力シート!AE870)</f>
        <v/>
      </c>
      <c r="J835" s="427"/>
      <c r="K835" s="428"/>
      <c r="L835" s="426"/>
      <c r="M835" s="331" t="str">
        <f>IF(G835="", "", VLOOKUP(AF835,【参考】数式用!$AZ$3:$BA$6, 2, FALSE))</f>
        <v/>
      </c>
      <c r="N835" s="332" t="str">
        <f>IF(G835="","",VLOOKUP(G835,【参考】数式用!$A$4:$L$54,MATCH('別紙様式2-3（個表） '!M835,【参考】数式用!$J$3:$L$3,0)+9,FALSE))</f>
        <v/>
      </c>
      <c r="O835" s="430" t="s">
        <v>197</v>
      </c>
      <c r="P835" s="333" t="str">
        <f t="shared" si="85"/>
        <v>未入力あり</v>
      </c>
      <c r="Q835" s="253" t="str">
        <f>IFERROR(IF(P835="未入力あり","",ROUNDDOWN(ROUNDDOWN($H835*$I835,0)*VLOOKUP($G835,【参考】数式用!$A$4:$E$54,3, FALSE),0)),"")</f>
        <v/>
      </c>
      <c r="R835" s="253" t="str">
        <f>IF(AD835="×", 0,IF(P835="未入力あり","",ROUNDDOWN(ROUNDDOWN($H835*$I835,0)*VLOOKUP($G835,【参考】数式用!$A$4:$E$54,4,FALSE),0)))</f>
        <v/>
      </c>
      <c r="S835" s="334" t="str">
        <f>IF(AE835="×", 0,IF(P835="未入力あり","",ROUNDDOWN(ROUNDDOWN($H835*$I835,0)*VLOOKUP($G835,【参考】数式用!$A$4:$E$54,5, FALSE),0)))</f>
        <v/>
      </c>
      <c r="Z835" s="336" t="e">
        <f>IF(#REF!="○", F835, "")</f>
        <v>#REF!</v>
      </c>
      <c r="AA835" s="46" t="e">
        <f>VLOOKUP('別紙様式2-3（個表） '!$G835,【参考】数式用!$P$4:$Q$54,2, FALSE)</f>
        <v>#N/A</v>
      </c>
      <c r="AB835" s="46" t="e">
        <f>VLOOKUP('別紙様式2-3（個表） '!$G835,【参考】数式用!$P$4:$W$54,8, FALSE)</f>
        <v>#N/A</v>
      </c>
      <c r="AC835" s="46" t="e">
        <f>VLOOKUP('別紙様式2-3（個表） '!$G835,【参考】数式用!$P$4:$AD$54,15, FALSE)</f>
        <v>#N/A</v>
      </c>
      <c r="AD835" s="46" t="str">
        <f t="shared" si="87"/>
        <v/>
      </c>
      <c r="AE835" s="46" t="str">
        <f t="shared" si="88"/>
        <v/>
      </c>
      <c r="AF835" s="46" t="str">
        <f t="shared" si="89"/>
        <v/>
      </c>
      <c r="AG835" s="46" t="str">
        <f>IF(G835="", "", VLOOKUP(G835,【参考】数式用!$A$4:$M$54,13,FALSE))</f>
        <v/>
      </c>
      <c r="AH835" s="46" t="str">
        <f t="shared" si="90"/>
        <v>―</v>
      </c>
    </row>
    <row r="836" spans="1:34" ht="45" customHeight="1">
      <c r="A836" s="113">
        <f t="shared" si="86"/>
        <v>822</v>
      </c>
      <c r="B836" s="114" t="str">
        <f>IF(基本情報入力シート!B871="","",基本情報入力シート!B871)</f>
        <v/>
      </c>
      <c r="C836" s="115" t="str">
        <f>IF(基本情報入力シート!L871="","",基本情報入力シート!L871)</f>
        <v/>
      </c>
      <c r="D836" s="115" t="str">
        <f>IF(基本情報入力シート!Q871="","",基本情報入力シート!Q871)</f>
        <v/>
      </c>
      <c r="E836" s="115" t="str">
        <f>IF(基本情報入力シート!V871="","",基本情報入力シート!V871)</f>
        <v/>
      </c>
      <c r="F836" s="115" t="str">
        <f>IF(基本情報入力シート!W871="","",基本情報入力シート!W871)</f>
        <v/>
      </c>
      <c r="G836" s="115" t="str">
        <f>IF(基本情報入力シート!Z871="","",基本情報入力シート!Z871)</f>
        <v/>
      </c>
      <c r="H836" s="211" t="str">
        <f>IF(基本情報入力シート!AD871="","",基本情報入力シート!AD871)</f>
        <v/>
      </c>
      <c r="I836" s="330" t="str">
        <f>IF(基本情報入力シート!AE871="","",基本情報入力シート!AE871)</f>
        <v/>
      </c>
      <c r="J836" s="427"/>
      <c r="K836" s="428"/>
      <c r="L836" s="426"/>
      <c r="M836" s="331" t="str">
        <f>IF(G836="", "", VLOOKUP(AF836,【参考】数式用!$AZ$3:$BA$6, 2, FALSE))</f>
        <v/>
      </c>
      <c r="N836" s="332" t="str">
        <f>IF(G836="","",VLOOKUP(G836,【参考】数式用!$A$4:$L$54,MATCH('別紙様式2-3（個表） '!M836,【参考】数式用!$J$3:$L$3,0)+9,FALSE))</f>
        <v/>
      </c>
      <c r="O836" s="430" t="s">
        <v>197</v>
      </c>
      <c r="P836" s="333" t="str">
        <f t="shared" si="85"/>
        <v>未入力あり</v>
      </c>
      <c r="Q836" s="253" t="str">
        <f>IFERROR(IF(P836="未入力あり","",ROUNDDOWN(ROUNDDOWN($H836*$I836,0)*VLOOKUP($G836,【参考】数式用!$A$4:$E$54,3, FALSE),0)),"")</f>
        <v/>
      </c>
      <c r="R836" s="253" t="str">
        <f>IF(AD836="×", 0,IF(P836="未入力あり","",ROUNDDOWN(ROUNDDOWN($H836*$I836,0)*VLOOKUP($G836,【参考】数式用!$A$4:$E$54,4,FALSE),0)))</f>
        <v/>
      </c>
      <c r="S836" s="334" t="str">
        <f>IF(AE836="×", 0,IF(P836="未入力あり","",ROUNDDOWN(ROUNDDOWN($H836*$I836,0)*VLOOKUP($G836,【参考】数式用!$A$4:$E$54,5, FALSE),0)))</f>
        <v/>
      </c>
      <c r="Z836" s="336" t="e">
        <f>IF(#REF!="○", F836, "")</f>
        <v>#REF!</v>
      </c>
      <c r="AA836" s="46" t="e">
        <f>VLOOKUP('別紙様式2-3（個表） '!$G836,【参考】数式用!$P$4:$Q$54,2, FALSE)</f>
        <v>#N/A</v>
      </c>
      <c r="AB836" s="46" t="e">
        <f>VLOOKUP('別紙様式2-3（個表） '!$G836,【参考】数式用!$P$4:$W$54,8, FALSE)</f>
        <v>#N/A</v>
      </c>
      <c r="AC836" s="46" t="e">
        <f>VLOOKUP('別紙様式2-3（個表） '!$G836,【参考】数式用!$P$4:$AD$54,15, FALSE)</f>
        <v>#N/A</v>
      </c>
      <c r="AD836" s="46" t="str">
        <f t="shared" si="87"/>
        <v/>
      </c>
      <c r="AE836" s="46" t="str">
        <f t="shared" si="88"/>
        <v/>
      </c>
      <c r="AF836" s="46" t="str">
        <f t="shared" si="89"/>
        <v/>
      </c>
      <c r="AG836" s="46" t="str">
        <f>IF(G836="", "", VLOOKUP(G836,【参考】数式用!$A$4:$M$54,13,FALSE))</f>
        <v/>
      </c>
      <c r="AH836" s="46" t="str">
        <f t="shared" si="90"/>
        <v>―</v>
      </c>
    </row>
    <row r="837" spans="1:34" ht="45" customHeight="1">
      <c r="A837" s="113">
        <f t="shared" si="86"/>
        <v>823</v>
      </c>
      <c r="B837" s="114" t="str">
        <f>IF(基本情報入力シート!B872="","",基本情報入力シート!B872)</f>
        <v/>
      </c>
      <c r="C837" s="115" t="str">
        <f>IF(基本情報入力シート!L872="","",基本情報入力シート!L872)</f>
        <v/>
      </c>
      <c r="D837" s="115" t="str">
        <f>IF(基本情報入力シート!Q872="","",基本情報入力シート!Q872)</f>
        <v/>
      </c>
      <c r="E837" s="115" t="str">
        <f>IF(基本情報入力シート!V872="","",基本情報入力シート!V872)</f>
        <v/>
      </c>
      <c r="F837" s="115" t="str">
        <f>IF(基本情報入力シート!W872="","",基本情報入力シート!W872)</f>
        <v/>
      </c>
      <c r="G837" s="115" t="str">
        <f>IF(基本情報入力シート!Z872="","",基本情報入力シート!Z872)</f>
        <v/>
      </c>
      <c r="H837" s="211" t="str">
        <f>IF(基本情報入力シート!AD872="","",基本情報入力シート!AD872)</f>
        <v/>
      </c>
      <c r="I837" s="330" t="str">
        <f>IF(基本情報入力シート!AE872="","",基本情報入力シート!AE872)</f>
        <v/>
      </c>
      <c r="J837" s="427"/>
      <c r="K837" s="426"/>
      <c r="L837" s="426"/>
      <c r="M837" s="331" t="str">
        <f>IF(G837="", "", VLOOKUP(AF837,【参考】数式用!$AZ$3:$BA$6, 2, FALSE))</f>
        <v/>
      </c>
      <c r="N837" s="332" t="str">
        <f>IF(G837="","",VLOOKUP(G837,【参考】数式用!$A$4:$L$54,MATCH('別紙様式2-3（個表） '!M837,【参考】数式用!$J$3:$L$3,0)+9,FALSE))</f>
        <v/>
      </c>
      <c r="O837" s="429" t="s">
        <v>197</v>
      </c>
      <c r="P837" s="333" t="str">
        <f t="shared" si="85"/>
        <v>未入力あり</v>
      </c>
      <c r="Q837" s="253" t="str">
        <f>IFERROR(IF(P837="未入力あり","",ROUNDDOWN(ROUNDDOWN($H837*$I837,0)*VLOOKUP($G837,【参考】数式用!$A$4:$E$54,3, FALSE),0)),"")</f>
        <v/>
      </c>
      <c r="R837" s="253" t="str">
        <f>IF(AD837="×", 0,IF(P837="未入力あり","",ROUNDDOWN(ROUNDDOWN($H837*$I837,0)*VLOOKUP($G837,【参考】数式用!$A$4:$E$54,4,FALSE),0)))</f>
        <v/>
      </c>
      <c r="S837" s="334" t="str">
        <f>IF(AE837="×", 0,IF(P837="未入力あり","",ROUNDDOWN(ROUNDDOWN($H837*$I837,0)*VLOOKUP($G837,【参考】数式用!$A$4:$E$54,5, FALSE),0)))</f>
        <v/>
      </c>
      <c r="Z837" s="336" t="e">
        <f>IF(#REF!="○", F837, "")</f>
        <v>#REF!</v>
      </c>
      <c r="AA837" s="46" t="e">
        <f>VLOOKUP('別紙様式2-3（個表） '!$G837,【参考】数式用!$P$4:$Q$54,2, FALSE)</f>
        <v>#N/A</v>
      </c>
      <c r="AB837" s="46" t="e">
        <f>VLOOKUP('別紙様式2-3（個表） '!$G837,【参考】数式用!$P$4:$W$54,8, FALSE)</f>
        <v>#N/A</v>
      </c>
      <c r="AC837" s="46" t="e">
        <f>VLOOKUP('別紙様式2-3（個表） '!$G837,【参考】数式用!$P$4:$AD$54,15, FALSE)</f>
        <v>#N/A</v>
      </c>
      <c r="AD837" s="46" t="str">
        <f t="shared" si="87"/>
        <v/>
      </c>
      <c r="AE837" s="46" t="str">
        <f t="shared" si="88"/>
        <v/>
      </c>
      <c r="AF837" s="46" t="str">
        <f t="shared" si="89"/>
        <v/>
      </c>
      <c r="AG837" s="46" t="str">
        <f>IF(G837="", "", VLOOKUP(G837,【参考】数式用!$A$4:$M$54,13,FALSE))</f>
        <v/>
      </c>
      <c r="AH837" s="46" t="str">
        <f t="shared" si="90"/>
        <v>―</v>
      </c>
    </row>
    <row r="838" spans="1:34" ht="45" customHeight="1">
      <c r="A838" s="113">
        <f t="shared" si="86"/>
        <v>824</v>
      </c>
      <c r="B838" s="114" t="str">
        <f>IF(基本情報入力シート!B873="","",基本情報入力シート!B873)</f>
        <v/>
      </c>
      <c r="C838" s="115" t="str">
        <f>IF(基本情報入力シート!L873="","",基本情報入力シート!L873)</f>
        <v/>
      </c>
      <c r="D838" s="115" t="str">
        <f>IF(基本情報入力シート!Q873="","",基本情報入力シート!Q873)</f>
        <v/>
      </c>
      <c r="E838" s="115" t="str">
        <f>IF(基本情報入力シート!V873="","",基本情報入力シート!V873)</f>
        <v/>
      </c>
      <c r="F838" s="115" t="str">
        <f>IF(基本情報入力シート!W873="","",基本情報入力シート!W873)</f>
        <v/>
      </c>
      <c r="G838" s="115" t="str">
        <f>IF(基本情報入力シート!Z873="","",基本情報入力シート!Z873)</f>
        <v/>
      </c>
      <c r="H838" s="211" t="str">
        <f>IF(基本情報入力シート!AD873="","",基本情報入力シート!AD873)</f>
        <v/>
      </c>
      <c r="I838" s="330" t="str">
        <f>IF(基本情報入力シート!AE873="","",基本情報入力シート!AE873)</f>
        <v/>
      </c>
      <c r="J838" s="427"/>
      <c r="K838" s="426"/>
      <c r="L838" s="426"/>
      <c r="M838" s="331" t="str">
        <f>IF(G838="", "", VLOOKUP(AF838,【参考】数式用!$AZ$3:$BA$6, 2, FALSE))</f>
        <v/>
      </c>
      <c r="N838" s="332" t="str">
        <f>IF(G838="","",VLOOKUP(G838,【参考】数式用!$A$4:$L$54,MATCH('別紙様式2-3（個表） '!M838,【参考】数式用!$J$3:$L$3,0)+9,FALSE))</f>
        <v/>
      </c>
      <c r="O838" s="430" t="s">
        <v>197</v>
      </c>
      <c r="P838" s="333" t="str">
        <f t="shared" si="85"/>
        <v>未入力あり</v>
      </c>
      <c r="Q838" s="253" t="str">
        <f>IFERROR(IF(P838="未入力あり","",ROUNDDOWN(ROUNDDOWN($H838*$I838,0)*VLOOKUP($G838,【参考】数式用!$A$4:$E$54,3, FALSE),0)),"")</f>
        <v/>
      </c>
      <c r="R838" s="253" t="str">
        <f>IF(AD838="×", 0,IF(P838="未入力あり","",ROUNDDOWN(ROUNDDOWN($H838*$I838,0)*VLOOKUP($G838,【参考】数式用!$A$4:$E$54,4,FALSE),0)))</f>
        <v/>
      </c>
      <c r="S838" s="334" t="str">
        <f>IF(AE838="×", 0,IF(P838="未入力あり","",ROUNDDOWN(ROUNDDOWN($H838*$I838,0)*VLOOKUP($G838,【参考】数式用!$A$4:$E$54,5, FALSE),0)))</f>
        <v/>
      </c>
      <c r="Z838" s="336" t="e">
        <f>IF(#REF!="○", F838, "")</f>
        <v>#REF!</v>
      </c>
      <c r="AA838" s="46" t="e">
        <f>VLOOKUP('別紙様式2-3（個表） '!$G838,【参考】数式用!$P$4:$Q$54,2, FALSE)</f>
        <v>#N/A</v>
      </c>
      <c r="AB838" s="46" t="e">
        <f>VLOOKUP('別紙様式2-3（個表） '!$G838,【参考】数式用!$P$4:$W$54,8, FALSE)</f>
        <v>#N/A</v>
      </c>
      <c r="AC838" s="46" t="e">
        <f>VLOOKUP('別紙様式2-3（個表） '!$G838,【参考】数式用!$P$4:$AD$54,15, FALSE)</f>
        <v>#N/A</v>
      </c>
      <c r="AD838" s="46" t="str">
        <f t="shared" si="87"/>
        <v/>
      </c>
      <c r="AE838" s="46" t="str">
        <f t="shared" si="88"/>
        <v/>
      </c>
      <c r="AF838" s="46" t="str">
        <f t="shared" si="89"/>
        <v/>
      </c>
      <c r="AG838" s="46" t="str">
        <f>IF(G838="", "", VLOOKUP(G838,【参考】数式用!$A$4:$M$54,13,FALSE))</f>
        <v/>
      </c>
      <c r="AH838" s="46" t="str">
        <f t="shared" si="90"/>
        <v>―</v>
      </c>
    </row>
    <row r="839" spans="1:34" ht="45" customHeight="1">
      <c r="A839" s="113">
        <f t="shared" si="86"/>
        <v>825</v>
      </c>
      <c r="B839" s="114" t="str">
        <f>IF(基本情報入力シート!B874="","",基本情報入力シート!B874)</f>
        <v/>
      </c>
      <c r="C839" s="115" t="str">
        <f>IF(基本情報入力シート!L874="","",基本情報入力シート!L874)</f>
        <v/>
      </c>
      <c r="D839" s="115" t="str">
        <f>IF(基本情報入力シート!Q874="","",基本情報入力シート!Q874)</f>
        <v/>
      </c>
      <c r="E839" s="115" t="str">
        <f>IF(基本情報入力シート!V874="","",基本情報入力シート!V874)</f>
        <v/>
      </c>
      <c r="F839" s="115" t="str">
        <f>IF(基本情報入力シート!W874="","",基本情報入力シート!W874)</f>
        <v/>
      </c>
      <c r="G839" s="115" t="str">
        <f>IF(基本情報入力シート!Z874="","",基本情報入力シート!Z874)</f>
        <v/>
      </c>
      <c r="H839" s="211" t="str">
        <f>IF(基本情報入力シート!AD874="","",基本情報入力シート!AD874)</f>
        <v/>
      </c>
      <c r="I839" s="330" t="str">
        <f>IF(基本情報入力シート!AE874="","",基本情報入力シート!AE874)</f>
        <v/>
      </c>
      <c r="J839" s="427"/>
      <c r="K839" s="426"/>
      <c r="L839" s="426"/>
      <c r="M839" s="331" t="str">
        <f>IF(G839="", "", VLOOKUP(AF839,【参考】数式用!$AZ$3:$BA$6, 2, FALSE))</f>
        <v/>
      </c>
      <c r="N839" s="332" t="str">
        <f>IF(G839="","",VLOOKUP(G839,【参考】数式用!$A$4:$L$54,MATCH('別紙様式2-3（個表） '!M839,【参考】数式用!$J$3:$L$3,0)+9,FALSE))</f>
        <v/>
      </c>
      <c r="O839" s="430" t="s">
        <v>197</v>
      </c>
      <c r="P839" s="333" t="str">
        <f t="shared" si="85"/>
        <v>未入力あり</v>
      </c>
      <c r="Q839" s="253" t="str">
        <f>IFERROR(IF(P839="未入力あり","",ROUNDDOWN(ROUNDDOWN($H839*$I839,0)*VLOOKUP($G839,【参考】数式用!$A$4:$E$54,3, FALSE),0)),"")</f>
        <v/>
      </c>
      <c r="R839" s="253" t="str">
        <f>IF(AD839="×", 0,IF(P839="未入力あり","",ROUNDDOWN(ROUNDDOWN($H839*$I839,0)*VLOOKUP($G839,【参考】数式用!$A$4:$E$54,4,FALSE),0)))</f>
        <v/>
      </c>
      <c r="S839" s="334" t="str">
        <f>IF(AE839="×", 0,IF(P839="未入力あり","",ROUNDDOWN(ROUNDDOWN($H839*$I839,0)*VLOOKUP($G839,【参考】数式用!$A$4:$E$54,5, FALSE),0)))</f>
        <v/>
      </c>
      <c r="Z839" s="336" t="e">
        <f>IF(#REF!="○", F839, "")</f>
        <v>#REF!</v>
      </c>
      <c r="AA839" s="46" t="e">
        <f>VLOOKUP('別紙様式2-3（個表） '!$G839,【参考】数式用!$P$4:$Q$54,2, FALSE)</f>
        <v>#N/A</v>
      </c>
      <c r="AB839" s="46" t="e">
        <f>VLOOKUP('別紙様式2-3（個表） '!$G839,【参考】数式用!$P$4:$W$54,8, FALSE)</f>
        <v>#N/A</v>
      </c>
      <c r="AC839" s="46" t="e">
        <f>VLOOKUP('別紙様式2-3（個表） '!$G839,【参考】数式用!$P$4:$AD$54,15, FALSE)</f>
        <v>#N/A</v>
      </c>
      <c r="AD839" s="46" t="str">
        <f t="shared" si="87"/>
        <v/>
      </c>
      <c r="AE839" s="46" t="str">
        <f t="shared" si="88"/>
        <v/>
      </c>
      <c r="AF839" s="46" t="str">
        <f t="shared" si="89"/>
        <v/>
      </c>
      <c r="AG839" s="46" t="str">
        <f>IF(G839="", "", VLOOKUP(G839,【参考】数式用!$A$4:$M$54,13,FALSE))</f>
        <v/>
      </c>
      <c r="AH839" s="46" t="str">
        <f t="shared" si="90"/>
        <v>―</v>
      </c>
    </row>
    <row r="840" spans="1:34" ht="45" customHeight="1">
      <c r="A840" s="113">
        <f t="shared" si="86"/>
        <v>826</v>
      </c>
      <c r="B840" s="114" t="str">
        <f>IF(基本情報入力シート!B875="","",基本情報入力シート!B875)</f>
        <v/>
      </c>
      <c r="C840" s="115" t="str">
        <f>IF(基本情報入力シート!L875="","",基本情報入力シート!L875)</f>
        <v/>
      </c>
      <c r="D840" s="115" t="str">
        <f>IF(基本情報入力シート!Q875="","",基本情報入力シート!Q875)</f>
        <v/>
      </c>
      <c r="E840" s="115" t="str">
        <f>IF(基本情報入力シート!V875="","",基本情報入力シート!V875)</f>
        <v/>
      </c>
      <c r="F840" s="115" t="str">
        <f>IF(基本情報入力シート!W875="","",基本情報入力シート!W875)</f>
        <v/>
      </c>
      <c r="G840" s="115" t="str">
        <f>IF(基本情報入力シート!Z875="","",基本情報入力シート!Z875)</f>
        <v/>
      </c>
      <c r="H840" s="211" t="str">
        <f>IF(基本情報入力シート!AD875="","",基本情報入力シート!AD875)</f>
        <v/>
      </c>
      <c r="I840" s="330" t="str">
        <f>IF(基本情報入力シート!AE875="","",基本情報入力シート!AE875)</f>
        <v/>
      </c>
      <c r="J840" s="427"/>
      <c r="K840" s="426"/>
      <c r="L840" s="426"/>
      <c r="M840" s="331" t="str">
        <f>IF(G840="", "", VLOOKUP(AF840,【参考】数式用!$AZ$3:$BA$6, 2, FALSE))</f>
        <v/>
      </c>
      <c r="N840" s="332" t="str">
        <f>IF(G840="","",VLOOKUP(G840,【参考】数式用!$A$4:$L$54,MATCH('別紙様式2-3（個表） '!M840,【参考】数式用!$J$3:$L$3,0)+9,FALSE))</f>
        <v/>
      </c>
      <c r="O840" s="429" t="s">
        <v>197</v>
      </c>
      <c r="P840" s="333" t="str">
        <f t="shared" si="85"/>
        <v>未入力あり</v>
      </c>
      <c r="Q840" s="253" t="str">
        <f>IFERROR(IF(P840="未入力あり","",ROUNDDOWN(ROUNDDOWN($H840*$I840,0)*VLOOKUP($G840,【参考】数式用!$A$4:$E$54,3, FALSE),0)),"")</f>
        <v/>
      </c>
      <c r="R840" s="253" t="str">
        <f>IF(AD840="×", 0,IF(P840="未入力あり","",ROUNDDOWN(ROUNDDOWN($H840*$I840,0)*VLOOKUP($G840,【参考】数式用!$A$4:$E$54,4,FALSE),0)))</f>
        <v/>
      </c>
      <c r="S840" s="334" t="str">
        <f>IF(AE840="×", 0,IF(P840="未入力あり","",ROUNDDOWN(ROUNDDOWN($H840*$I840,0)*VLOOKUP($G840,【参考】数式用!$A$4:$E$54,5, FALSE),0)))</f>
        <v/>
      </c>
      <c r="Z840" s="336" t="e">
        <f>IF(#REF!="○", F840, "")</f>
        <v>#REF!</v>
      </c>
      <c r="AA840" s="46" t="e">
        <f>VLOOKUP('別紙様式2-3（個表） '!$G840,【参考】数式用!$P$4:$Q$54,2, FALSE)</f>
        <v>#N/A</v>
      </c>
      <c r="AB840" s="46" t="e">
        <f>VLOOKUP('別紙様式2-3（個表） '!$G840,【参考】数式用!$P$4:$W$54,8, FALSE)</f>
        <v>#N/A</v>
      </c>
      <c r="AC840" s="46" t="e">
        <f>VLOOKUP('別紙様式2-3（個表） '!$G840,【参考】数式用!$P$4:$AD$54,15, FALSE)</f>
        <v>#N/A</v>
      </c>
      <c r="AD840" s="46" t="str">
        <f t="shared" si="87"/>
        <v/>
      </c>
      <c r="AE840" s="46" t="str">
        <f t="shared" si="88"/>
        <v/>
      </c>
      <c r="AF840" s="46" t="str">
        <f t="shared" si="89"/>
        <v/>
      </c>
      <c r="AG840" s="46" t="str">
        <f>IF(G840="", "", VLOOKUP(G840,【参考】数式用!$A$4:$M$54,13,FALSE))</f>
        <v/>
      </c>
      <c r="AH840" s="46" t="str">
        <f t="shared" si="90"/>
        <v>―</v>
      </c>
    </row>
    <row r="841" spans="1:34" ht="45" customHeight="1">
      <c r="A841" s="113">
        <f t="shared" si="86"/>
        <v>827</v>
      </c>
      <c r="B841" s="114" t="str">
        <f>IF(基本情報入力シート!B876="","",基本情報入力シート!B876)</f>
        <v/>
      </c>
      <c r="C841" s="115" t="str">
        <f>IF(基本情報入力シート!L876="","",基本情報入力シート!L876)</f>
        <v/>
      </c>
      <c r="D841" s="115" t="str">
        <f>IF(基本情報入力シート!Q876="","",基本情報入力シート!Q876)</f>
        <v/>
      </c>
      <c r="E841" s="115" t="str">
        <f>IF(基本情報入力シート!V876="","",基本情報入力シート!V876)</f>
        <v/>
      </c>
      <c r="F841" s="115" t="str">
        <f>IF(基本情報入力シート!W876="","",基本情報入力シート!W876)</f>
        <v/>
      </c>
      <c r="G841" s="115" t="str">
        <f>IF(基本情報入力シート!Z876="","",基本情報入力シート!Z876)</f>
        <v/>
      </c>
      <c r="H841" s="211" t="str">
        <f>IF(基本情報入力シート!AD876="","",基本情報入力シート!AD876)</f>
        <v/>
      </c>
      <c r="I841" s="330" t="str">
        <f>IF(基本情報入力シート!AE876="","",基本情報入力シート!AE876)</f>
        <v/>
      </c>
      <c r="J841" s="427"/>
      <c r="K841" s="428"/>
      <c r="L841" s="426"/>
      <c r="M841" s="331" t="str">
        <f>IF(G841="", "", VLOOKUP(AF841,【参考】数式用!$AZ$3:$BA$6, 2, FALSE))</f>
        <v/>
      </c>
      <c r="N841" s="332" t="str">
        <f>IF(G841="","",VLOOKUP(G841,【参考】数式用!$A$4:$L$54,MATCH('別紙様式2-3（個表） '!M841,【参考】数式用!$J$3:$L$3,0)+9,FALSE))</f>
        <v/>
      </c>
      <c r="O841" s="430" t="s">
        <v>197</v>
      </c>
      <c r="P841" s="333" t="str">
        <f t="shared" si="85"/>
        <v>未入力あり</v>
      </c>
      <c r="Q841" s="253" t="str">
        <f>IFERROR(IF(P841="未入力あり","",ROUNDDOWN(ROUNDDOWN($H841*$I841,0)*VLOOKUP($G841,【参考】数式用!$A$4:$E$54,3, FALSE),0)),"")</f>
        <v/>
      </c>
      <c r="R841" s="253" t="str">
        <f>IF(AD841="×", 0,IF(P841="未入力あり","",ROUNDDOWN(ROUNDDOWN($H841*$I841,0)*VLOOKUP($G841,【参考】数式用!$A$4:$E$54,4,FALSE),0)))</f>
        <v/>
      </c>
      <c r="S841" s="334" t="str">
        <f>IF(AE841="×", 0,IF(P841="未入力あり","",ROUNDDOWN(ROUNDDOWN($H841*$I841,0)*VLOOKUP($G841,【参考】数式用!$A$4:$E$54,5, FALSE),0)))</f>
        <v/>
      </c>
      <c r="Z841" s="336" t="e">
        <f>IF(#REF!="○", F841, "")</f>
        <v>#REF!</v>
      </c>
      <c r="AA841" s="46" t="e">
        <f>VLOOKUP('別紙様式2-3（個表） '!$G841,【参考】数式用!$P$4:$Q$54,2, FALSE)</f>
        <v>#N/A</v>
      </c>
      <c r="AB841" s="46" t="e">
        <f>VLOOKUP('別紙様式2-3（個表） '!$G841,【参考】数式用!$P$4:$W$54,8, FALSE)</f>
        <v>#N/A</v>
      </c>
      <c r="AC841" s="46" t="e">
        <f>VLOOKUP('別紙様式2-3（個表） '!$G841,【参考】数式用!$P$4:$AD$54,15, FALSE)</f>
        <v>#N/A</v>
      </c>
      <c r="AD841" s="46" t="str">
        <f t="shared" si="87"/>
        <v/>
      </c>
      <c r="AE841" s="46" t="str">
        <f t="shared" si="88"/>
        <v/>
      </c>
      <c r="AF841" s="46" t="str">
        <f t="shared" si="89"/>
        <v/>
      </c>
      <c r="AG841" s="46" t="str">
        <f>IF(G841="", "", VLOOKUP(G841,【参考】数式用!$A$4:$M$54,13,FALSE))</f>
        <v/>
      </c>
      <c r="AH841" s="46" t="str">
        <f t="shared" si="90"/>
        <v>―</v>
      </c>
    </row>
    <row r="842" spans="1:34" ht="45" customHeight="1">
      <c r="A842" s="113">
        <f t="shared" si="86"/>
        <v>828</v>
      </c>
      <c r="B842" s="114" t="str">
        <f>IF(基本情報入力シート!B877="","",基本情報入力シート!B877)</f>
        <v/>
      </c>
      <c r="C842" s="115" t="str">
        <f>IF(基本情報入力シート!L877="","",基本情報入力シート!L877)</f>
        <v/>
      </c>
      <c r="D842" s="115" t="str">
        <f>IF(基本情報入力シート!Q877="","",基本情報入力シート!Q877)</f>
        <v/>
      </c>
      <c r="E842" s="115" t="str">
        <f>IF(基本情報入力シート!V877="","",基本情報入力シート!V877)</f>
        <v/>
      </c>
      <c r="F842" s="115" t="str">
        <f>IF(基本情報入力シート!W877="","",基本情報入力シート!W877)</f>
        <v/>
      </c>
      <c r="G842" s="115" t="str">
        <f>IF(基本情報入力シート!Z877="","",基本情報入力シート!Z877)</f>
        <v/>
      </c>
      <c r="H842" s="211" t="str">
        <f>IF(基本情報入力シート!AD877="","",基本情報入力シート!AD877)</f>
        <v/>
      </c>
      <c r="I842" s="330" t="str">
        <f>IF(基本情報入力シート!AE877="","",基本情報入力シート!AE877)</f>
        <v/>
      </c>
      <c r="J842" s="427"/>
      <c r="K842" s="428"/>
      <c r="L842" s="426"/>
      <c r="M842" s="331" t="str">
        <f>IF(G842="", "", VLOOKUP(AF842,【参考】数式用!$AZ$3:$BA$6, 2, FALSE))</f>
        <v/>
      </c>
      <c r="N842" s="332" t="str">
        <f>IF(G842="","",VLOOKUP(G842,【参考】数式用!$A$4:$L$54,MATCH('別紙様式2-3（個表） '!M842,【参考】数式用!$J$3:$L$3,0)+9,FALSE))</f>
        <v/>
      </c>
      <c r="O842" s="430" t="s">
        <v>197</v>
      </c>
      <c r="P842" s="333" t="str">
        <f t="shared" si="85"/>
        <v>未入力あり</v>
      </c>
      <c r="Q842" s="253" t="str">
        <f>IFERROR(IF(P842="未入力あり","",ROUNDDOWN(ROUNDDOWN($H842*$I842,0)*VLOOKUP($G842,【参考】数式用!$A$4:$E$54,3, FALSE),0)),"")</f>
        <v/>
      </c>
      <c r="R842" s="253" t="str">
        <f>IF(AD842="×", 0,IF(P842="未入力あり","",ROUNDDOWN(ROUNDDOWN($H842*$I842,0)*VLOOKUP($G842,【参考】数式用!$A$4:$E$54,4,FALSE),0)))</f>
        <v/>
      </c>
      <c r="S842" s="334" t="str">
        <f>IF(AE842="×", 0,IF(P842="未入力あり","",ROUNDDOWN(ROUNDDOWN($H842*$I842,0)*VLOOKUP($G842,【参考】数式用!$A$4:$E$54,5, FALSE),0)))</f>
        <v/>
      </c>
      <c r="Z842" s="336" t="e">
        <f>IF(#REF!="○", F842, "")</f>
        <v>#REF!</v>
      </c>
      <c r="AA842" s="46" t="e">
        <f>VLOOKUP('別紙様式2-3（個表） '!$G842,【参考】数式用!$P$4:$Q$54,2, FALSE)</f>
        <v>#N/A</v>
      </c>
      <c r="AB842" s="46" t="e">
        <f>VLOOKUP('別紙様式2-3（個表） '!$G842,【参考】数式用!$P$4:$W$54,8, FALSE)</f>
        <v>#N/A</v>
      </c>
      <c r="AC842" s="46" t="e">
        <f>VLOOKUP('別紙様式2-3（個表） '!$G842,【参考】数式用!$P$4:$AD$54,15, FALSE)</f>
        <v>#N/A</v>
      </c>
      <c r="AD842" s="46" t="str">
        <f t="shared" si="87"/>
        <v/>
      </c>
      <c r="AE842" s="46" t="str">
        <f t="shared" si="88"/>
        <v/>
      </c>
      <c r="AF842" s="46" t="str">
        <f t="shared" si="89"/>
        <v/>
      </c>
      <c r="AG842" s="46" t="str">
        <f>IF(G842="", "", VLOOKUP(G842,【参考】数式用!$A$4:$M$54,13,FALSE))</f>
        <v/>
      </c>
      <c r="AH842" s="46" t="str">
        <f t="shared" si="90"/>
        <v>―</v>
      </c>
    </row>
    <row r="843" spans="1:34" ht="45" customHeight="1">
      <c r="A843" s="113">
        <f t="shared" si="86"/>
        <v>829</v>
      </c>
      <c r="B843" s="114" t="str">
        <f>IF(基本情報入力シート!B878="","",基本情報入力シート!B878)</f>
        <v/>
      </c>
      <c r="C843" s="115" t="str">
        <f>IF(基本情報入力シート!L878="","",基本情報入力シート!L878)</f>
        <v/>
      </c>
      <c r="D843" s="115" t="str">
        <f>IF(基本情報入力シート!Q878="","",基本情報入力シート!Q878)</f>
        <v/>
      </c>
      <c r="E843" s="115" t="str">
        <f>IF(基本情報入力シート!V878="","",基本情報入力シート!V878)</f>
        <v/>
      </c>
      <c r="F843" s="115" t="str">
        <f>IF(基本情報入力シート!W878="","",基本情報入力シート!W878)</f>
        <v/>
      </c>
      <c r="G843" s="115" t="str">
        <f>IF(基本情報入力シート!Z878="","",基本情報入力シート!Z878)</f>
        <v/>
      </c>
      <c r="H843" s="211" t="str">
        <f>IF(基本情報入力シート!AD878="","",基本情報入力シート!AD878)</f>
        <v/>
      </c>
      <c r="I843" s="330" t="str">
        <f>IF(基本情報入力シート!AE878="","",基本情報入力シート!AE878)</f>
        <v/>
      </c>
      <c r="J843" s="427"/>
      <c r="K843" s="426"/>
      <c r="L843" s="426"/>
      <c r="M843" s="331" t="str">
        <f>IF(G843="", "", VLOOKUP(AF843,【参考】数式用!$AZ$3:$BA$6, 2, FALSE))</f>
        <v/>
      </c>
      <c r="N843" s="332" t="str">
        <f>IF(G843="","",VLOOKUP(G843,【参考】数式用!$A$4:$L$54,MATCH('別紙様式2-3（個表） '!M843,【参考】数式用!$J$3:$L$3,0)+9,FALSE))</f>
        <v/>
      </c>
      <c r="O843" s="429" t="s">
        <v>197</v>
      </c>
      <c r="P843" s="333" t="str">
        <f t="shared" si="85"/>
        <v>未入力あり</v>
      </c>
      <c r="Q843" s="253" t="str">
        <f>IFERROR(IF(P843="未入力あり","",ROUNDDOWN(ROUNDDOWN($H843*$I843,0)*VLOOKUP($G843,【参考】数式用!$A$4:$E$54,3, FALSE),0)),"")</f>
        <v/>
      </c>
      <c r="R843" s="253" t="str">
        <f>IF(AD843="×", 0,IF(P843="未入力あり","",ROUNDDOWN(ROUNDDOWN($H843*$I843,0)*VLOOKUP($G843,【参考】数式用!$A$4:$E$54,4,FALSE),0)))</f>
        <v/>
      </c>
      <c r="S843" s="334" t="str">
        <f>IF(AE843="×", 0,IF(P843="未入力あり","",ROUNDDOWN(ROUNDDOWN($H843*$I843,0)*VLOOKUP($G843,【参考】数式用!$A$4:$E$54,5, FALSE),0)))</f>
        <v/>
      </c>
      <c r="Z843" s="336" t="e">
        <f>IF(#REF!="○", F843, "")</f>
        <v>#REF!</v>
      </c>
      <c r="AA843" s="46" t="e">
        <f>VLOOKUP('別紙様式2-3（個表） '!$G843,【参考】数式用!$P$4:$Q$54,2, FALSE)</f>
        <v>#N/A</v>
      </c>
      <c r="AB843" s="46" t="e">
        <f>VLOOKUP('別紙様式2-3（個表） '!$G843,【参考】数式用!$P$4:$W$54,8, FALSE)</f>
        <v>#N/A</v>
      </c>
      <c r="AC843" s="46" t="e">
        <f>VLOOKUP('別紙様式2-3（個表） '!$G843,【参考】数式用!$P$4:$AD$54,15, FALSE)</f>
        <v>#N/A</v>
      </c>
      <c r="AD843" s="46" t="str">
        <f t="shared" si="87"/>
        <v/>
      </c>
      <c r="AE843" s="46" t="str">
        <f t="shared" si="88"/>
        <v/>
      </c>
      <c r="AF843" s="46" t="str">
        <f t="shared" si="89"/>
        <v/>
      </c>
      <c r="AG843" s="46" t="str">
        <f>IF(G843="", "", VLOOKUP(G843,【参考】数式用!$A$4:$M$54,13,FALSE))</f>
        <v/>
      </c>
      <c r="AH843" s="46" t="str">
        <f t="shared" si="90"/>
        <v>―</v>
      </c>
    </row>
    <row r="844" spans="1:34" ht="45" customHeight="1">
      <c r="A844" s="113">
        <f t="shared" si="86"/>
        <v>830</v>
      </c>
      <c r="B844" s="114" t="str">
        <f>IF(基本情報入力シート!B879="","",基本情報入力シート!B879)</f>
        <v/>
      </c>
      <c r="C844" s="115" t="str">
        <f>IF(基本情報入力シート!L879="","",基本情報入力シート!L879)</f>
        <v/>
      </c>
      <c r="D844" s="115" t="str">
        <f>IF(基本情報入力シート!Q879="","",基本情報入力シート!Q879)</f>
        <v/>
      </c>
      <c r="E844" s="115" t="str">
        <f>IF(基本情報入力シート!V879="","",基本情報入力シート!V879)</f>
        <v/>
      </c>
      <c r="F844" s="115" t="str">
        <f>IF(基本情報入力シート!W879="","",基本情報入力シート!W879)</f>
        <v/>
      </c>
      <c r="G844" s="115" t="str">
        <f>IF(基本情報入力シート!Z879="","",基本情報入力シート!Z879)</f>
        <v/>
      </c>
      <c r="H844" s="211" t="str">
        <f>IF(基本情報入力シート!AD879="","",基本情報入力シート!AD879)</f>
        <v/>
      </c>
      <c r="I844" s="330" t="str">
        <f>IF(基本情報入力シート!AE879="","",基本情報入力シート!AE879)</f>
        <v/>
      </c>
      <c r="J844" s="427"/>
      <c r="K844" s="426"/>
      <c r="L844" s="426"/>
      <c r="M844" s="331" t="str">
        <f>IF(G844="", "", VLOOKUP(AF844,【参考】数式用!$AZ$3:$BA$6, 2, FALSE))</f>
        <v/>
      </c>
      <c r="N844" s="332" t="str">
        <f>IF(G844="","",VLOOKUP(G844,【参考】数式用!$A$4:$L$54,MATCH('別紙様式2-3（個表） '!M844,【参考】数式用!$J$3:$L$3,0)+9,FALSE))</f>
        <v/>
      </c>
      <c r="O844" s="430" t="s">
        <v>197</v>
      </c>
      <c r="P844" s="333" t="str">
        <f t="shared" si="85"/>
        <v>未入力あり</v>
      </c>
      <c r="Q844" s="253" t="str">
        <f>IFERROR(IF(P844="未入力あり","",ROUNDDOWN(ROUNDDOWN($H844*$I844,0)*VLOOKUP($G844,【参考】数式用!$A$4:$E$54,3, FALSE),0)),"")</f>
        <v/>
      </c>
      <c r="R844" s="253" t="str">
        <f>IF(AD844="×", 0,IF(P844="未入力あり","",ROUNDDOWN(ROUNDDOWN($H844*$I844,0)*VLOOKUP($G844,【参考】数式用!$A$4:$E$54,4,FALSE),0)))</f>
        <v/>
      </c>
      <c r="S844" s="334" t="str">
        <f>IF(AE844="×", 0,IF(P844="未入力あり","",ROUNDDOWN(ROUNDDOWN($H844*$I844,0)*VLOOKUP($G844,【参考】数式用!$A$4:$E$54,5, FALSE),0)))</f>
        <v/>
      </c>
      <c r="Z844" s="336" t="e">
        <f>IF(#REF!="○", F844, "")</f>
        <v>#REF!</v>
      </c>
      <c r="AA844" s="46" t="e">
        <f>VLOOKUP('別紙様式2-3（個表） '!$G844,【参考】数式用!$P$4:$Q$54,2, FALSE)</f>
        <v>#N/A</v>
      </c>
      <c r="AB844" s="46" t="e">
        <f>VLOOKUP('別紙様式2-3（個表） '!$G844,【参考】数式用!$P$4:$W$54,8, FALSE)</f>
        <v>#N/A</v>
      </c>
      <c r="AC844" s="46" t="e">
        <f>VLOOKUP('別紙様式2-3（個表） '!$G844,【参考】数式用!$P$4:$AD$54,15, FALSE)</f>
        <v>#N/A</v>
      </c>
      <c r="AD844" s="46" t="str">
        <f t="shared" si="87"/>
        <v/>
      </c>
      <c r="AE844" s="46" t="str">
        <f t="shared" si="88"/>
        <v/>
      </c>
      <c r="AF844" s="46" t="str">
        <f t="shared" si="89"/>
        <v/>
      </c>
      <c r="AG844" s="46" t="str">
        <f>IF(G844="", "", VLOOKUP(G844,【参考】数式用!$A$4:$M$54,13,FALSE))</f>
        <v/>
      </c>
      <c r="AH844" s="46" t="str">
        <f t="shared" si="90"/>
        <v>―</v>
      </c>
    </row>
    <row r="845" spans="1:34" ht="45" customHeight="1">
      <c r="A845" s="113">
        <f t="shared" si="86"/>
        <v>831</v>
      </c>
      <c r="B845" s="114" t="str">
        <f>IF(基本情報入力シート!B880="","",基本情報入力シート!B880)</f>
        <v/>
      </c>
      <c r="C845" s="115" t="str">
        <f>IF(基本情報入力シート!L880="","",基本情報入力シート!L880)</f>
        <v/>
      </c>
      <c r="D845" s="115" t="str">
        <f>IF(基本情報入力シート!Q880="","",基本情報入力シート!Q880)</f>
        <v/>
      </c>
      <c r="E845" s="115" t="str">
        <f>IF(基本情報入力シート!V880="","",基本情報入力シート!V880)</f>
        <v/>
      </c>
      <c r="F845" s="115" t="str">
        <f>IF(基本情報入力シート!W880="","",基本情報入力シート!W880)</f>
        <v/>
      </c>
      <c r="G845" s="115" t="str">
        <f>IF(基本情報入力シート!Z880="","",基本情報入力シート!Z880)</f>
        <v/>
      </c>
      <c r="H845" s="211" t="str">
        <f>IF(基本情報入力シート!AD880="","",基本情報入力シート!AD880)</f>
        <v/>
      </c>
      <c r="I845" s="330" t="str">
        <f>IF(基本情報入力シート!AE880="","",基本情報入力シート!AE880)</f>
        <v/>
      </c>
      <c r="J845" s="427"/>
      <c r="K845" s="426"/>
      <c r="L845" s="426"/>
      <c r="M845" s="331" t="str">
        <f>IF(G845="", "", VLOOKUP(AF845,【参考】数式用!$AZ$3:$BA$6, 2, FALSE))</f>
        <v/>
      </c>
      <c r="N845" s="332" t="str">
        <f>IF(G845="","",VLOOKUP(G845,【参考】数式用!$A$4:$L$54,MATCH('別紙様式2-3（個表） '!M845,【参考】数式用!$J$3:$L$3,0)+9,FALSE))</f>
        <v/>
      </c>
      <c r="O845" s="430" t="s">
        <v>197</v>
      </c>
      <c r="P845" s="333" t="str">
        <f t="shared" si="85"/>
        <v>未入力あり</v>
      </c>
      <c r="Q845" s="253" t="str">
        <f>IFERROR(IF(P845="未入力あり","",ROUNDDOWN(ROUNDDOWN($H845*$I845,0)*VLOOKUP($G845,【参考】数式用!$A$4:$E$54,3, FALSE),0)),"")</f>
        <v/>
      </c>
      <c r="R845" s="253" t="str">
        <f>IF(AD845="×", 0,IF(P845="未入力あり","",ROUNDDOWN(ROUNDDOWN($H845*$I845,0)*VLOOKUP($G845,【参考】数式用!$A$4:$E$54,4,FALSE),0)))</f>
        <v/>
      </c>
      <c r="S845" s="334" t="str">
        <f>IF(AE845="×", 0,IF(P845="未入力あり","",ROUNDDOWN(ROUNDDOWN($H845*$I845,0)*VLOOKUP($G845,【参考】数式用!$A$4:$E$54,5, FALSE),0)))</f>
        <v/>
      </c>
      <c r="Z845" s="336" t="e">
        <f>IF(#REF!="○", F845, "")</f>
        <v>#REF!</v>
      </c>
      <c r="AA845" s="46" t="e">
        <f>VLOOKUP('別紙様式2-3（個表） '!$G845,【参考】数式用!$P$4:$Q$54,2, FALSE)</f>
        <v>#N/A</v>
      </c>
      <c r="AB845" s="46" t="e">
        <f>VLOOKUP('別紙様式2-3（個表） '!$G845,【参考】数式用!$P$4:$W$54,8, FALSE)</f>
        <v>#N/A</v>
      </c>
      <c r="AC845" s="46" t="e">
        <f>VLOOKUP('別紙様式2-3（個表） '!$G845,【参考】数式用!$P$4:$AD$54,15, FALSE)</f>
        <v>#N/A</v>
      </c>
      <c r="AD845" s="46" t="str">
        <f t="shared" si="87"/>
        <v/>
      </c>
      <c r="AE845" s="46" t="str">
        <f t="shared" si="88"/>
        <v/>
      </c>
      <c r="AF845" s="46" t="str">
        <f t="shared" si="89"/>
        <v/>
      </c>
      <c r="AG845" s="46" t="str">
        <f>IF(G845="", "", VLOOKUP(G845,【参考】数式用!$A$4:$M$54,13,FALSE))</f>
        <v/>
      </c>
      <c r="AH845" s="46" t="str">
        <f t="shared" si="90"/>
        <v>―</v>
      </c>
    </row>
    <row r="846" spans="1:34" ht="45" customHeight="1">
      <c r="A846" s="113">
        <f t="shared" si="86"/>
        <v>832</v>
      </c>
      <c r="B846" s="114" t="str">
        <f>IF(基本情報入力シート!B881="","",基本情報入力シート!B881)</f>
        <v/>
      </c>
      <c r="C846" s="115" t="str">
        <f>IF(基本情報入力シート!L881="","",基本情報入力シート!L881)</f>
        <v/>
      </c>
      <c r="D846" s="115" t="str">
        <f>IF(基本情報入力シート!Q881="","",基本情報入力シート!Q881)</f>
        <v/>
      </c>
      <c r="E846" s="115" t="str">
        <f>IF(基本情報入力シート!V881="","",基本情報入力シート!V881)</f>
        <v/>
      </c>
      <c r="F846" s="115" t="str">
        <f>IF(基本情報入力シート!W881="","",基本情報入力シート!W881)</f>
        <v/>
      </c>
      <c r="G846" s="115" t="str">
        <f>IF(基本情報入力シート!Z881="","",基本情報入力シート!Z881)</f>
        <v/>
      </c>
      <c r="H846" s="211" t="str">
        <f>IF(基本情報入力シート!AD881="","",基本情報入力シート!AD881)</f>
        <v/>
      </c>
      <c r="I846" s="330" t="str">
        <f>IF(基本情報入力シート!AE881="","",基本情報入力シート!AE881)</f>
        <v/>
      </c>
      <c r="J846" s="427"/>
      <c r="K846" s="426"/>
      <c r="L846" s="426"/>
      <c r="M846" s="331" t="str">
        <f>IF(G846="", "", VLOOKUP(AF846,【参考】数式用!$AZ$3:$BA$6, 2, FALSE))</f>
        <v/>
      </c>
      <c r="N846" s="332" t="str">
        <f>IF(G846="","",VLOOKUP(G846,【参考】数式用!$A$4:$L$54,MATCH('別紙様式2-3（個表） '!M846,【参考】数式用!$J$3:$L$3,0)+9,FALSE))</f>
        <v/>
      </c>
      <c r="O846" s="429" t="s">
        <v>197</v>
      </c>
      <c r="P846" s="333" t="str">
        <f t="shared" si="85"/>
        <v>未入力あり</v>
      </c>
      <c r="Q846" s="253" t="str">
        <f>IFERROR(IF(P846="未入力あり","",ROUNDDOWN(ROUNDDOWN($H846*$I846,0)*VLOOKUP($G846,【参考】数式用!$A$4:$E$54,3, FALSE),0)),"")</f>
        <v/>
      </c>
      <c r="R846" s="253" t="str">
        <f>IF(AD846="×", 0,IF(P846="未入力あり","",ROUNDDOWN(ROUNDDOWN($H846*$I846,0)*VLOOKUP($G846,【参考】数式用!$A$4:$E$54,4,FALSE),0)))</f>
        <v/>
      </c>
      <c r="S846" s="334" t="str">
        <f>IF(AE846="×", 0,IF(P846="未入力あり","",ROUNDDOWN(ROUNDDOWN($H846*$I846,0)*VLOOKUP($G846,【参考】数式用!$A$4:$E$54,5, FALSE),0)))</f>
        <v/>
      </c>
      <c r="Z846" s="336" t="e">
        <f>IF(#REF!="○", F846, "")</f>
        <v>#REF!</v>
      </c>
      <c r="AA846" s="46" t="e">
        <f>VLOOKUP('別紙様式2-3（個表） '!$G846,【参考】数式用!$P$4:$Q$54,2, FALSE)</f>
        <v>#N/A</v>
      </c>
      <c r="AB846" s="46" t="e">
        <f>VLOOKUP('別紙様式2-3（個表） '!$G846,【参考】数式用!$P$4:$W$54,8, FALSE)</f>
        <v>#N/A</v>
      </c>
      <c r="AC846" s="46" t="e">
        <f>VLOOKUP('別紙様式2-3（個表） '!$G846,【参考】数式用!$P$4:$AD$54,15, FALSE)</f>
        <v>#N/A</v>
      </c>
      <c r="AD846" s="46" t="str">
        <f t="shared" si="87"/>
        <v/>
      </c>
      <c r="AE846" s="46" t="str">
        <f t="shared" si="88"/>
        <v/>
      </c>
      <c r="AF846" s="46" t="str">
        <f t="shared" si="89"/>
        <v/>
      </c>
      <c r="AG846" s="46" t="str">
        <f>IF(G846="", "", VLOOKUP(G846,【参考】数式用!$A$4:$M$54,13,FALSE))</f>
        <v/>
      </c>
      <c r="AH846" s="46" t="str">
        <f t="shared" si="90"/>
        <v>―</v>
      </c>
    </row>
    <row r="847" spans="1:34" ht="45" customHeight="1">
      <c r="A847" s="113">
        <f t="shared" si="86"/>
        <v>833</v>
      </c>
      <c r="B847" s="114" t="str">
        <f>IF(基本情報入力シート!B882="","",基本情報入力シート!B882)</f>
        <v/>
      </c>
      <c r="C847" s="115" t="str">
        <f>IF(基本情報入力シート!L882="","",基本情報入力シート!L882)</f>
        <v/>
      </c>
      <c r="D847" s="115" t="str">
        <f>IF(基本情報入力シート!Q882="","",基本情報入力シート!Q882)</f>
        <v/>
      </c>
      <c r="E847" s="115" t="str">
        <f>IF(基本情報入力シート!V882="","",基本情報入力シート!V882)</f>
        <v/>
      </c>
      <c r="F847" s="115" t="str">
        <f>IF(基本情報入力シート!W882="","",基本情報入力シート!W882)</f>
        <v/>
      </c>
      <c r="G847" s="115" t="str">
        <f>IF(基本情報入力シート!Z882="","",基本情報入力シート!Z882)</f>
        <v/>
      </c>
      <c r="H847" s="211" t="str">
        <f>IF(基本情報入力シート!AD882="","",基本情報入力シート!AD882)</f>
        <v/>
      </c>
      <c r="I847" s="330" t="str">
        <f>IF(基本情報入力シート!AE882="","",基本情報入力シート!AE882)</f>
        <v/>
      </c>
      <c r="J847" s="427"/>
      <c r="K847" s="426"/>
      <c r="L847" s="426"/>
      <c r="M847" s="331" t="str">
        <f>IF(G847="", "", VLOOKUP(AF847,【参考】数式用!$AZ$3:$BA$6, 2, FALSE))</f>
        <v/>
      </c>
      <c r="N847" s="332" t="str">
        <f>IF(G847="","",VLOOKUP(G847,【参考】数式用!$A$4:$L$54,MATCH('別紙様式2-3（個表） '!M847,【参考】数式用!$J$3:$L$3,0)+9,FALSE))</f>
        <v/>
      </c>
      <c r="O847" s="430" t="s">
        <v>197</v>
      </c>
      <c r="P847" s="333" t="str">
        <f t="shared" si="85"/>
        <v>未入力あり</v>
      </c>
      <c r="Q847" s="253" t="str">
        <f>IFERROR(IF(P847="未入力あり","",ROUNDDOWN(ROUNDDOWN($H847*$I847,0)*VLOOKUP($G847,【参考】数式用!$A$4:$E$54,3, FALSE),0)),"")</f>
        <v/>
      </c>
      <c r="R847" s="253" t="str">
        <f>IF(AD847="×", 0,IF(P847="未入力あり","",ROUNDDOWN(ROUNDDOWN($H847*$I847,0)*VLOOKUP($G847,【参考】数式用!$A$4:$E$54,4,FALSE),0)))</f>
        <v/>
      </c>
      <c r="S847" s="334" t="str">
        <f>IF(AE847="×", 0,IF(P847="未入力あり","",ROUNDDOWN(ROUNDDOWN($H847*$I847,0)*VLOOKUP($G847,【参考】数式用!$A$4:$E$54,5, FALSE),0)))</f>
        <v/>
      </c>
      <c r="Z847" s="336" t="e">
        <f>IF(#REF!="○", F847, "")</f>
        <v>#REF!</v>
      </c>
      <c r="AA847" s="46" t="e">
        <f>VLOOKUP('別紙様式2-3（個表） '!$G847,【参考】数式用!$P$4:$Q$54,2, FALSE)</f>
        <v>#N/A</v>
      </c>
      <c r="AB847" s="46" t="e">
        <f>VLOOKUP('別紙様式2-3（個表） '!$G847,【参考】数式用!$P$4:$W$54,8, FALSE)</f>
        <v>#N/A</v>
      </c>
      <c r="AC847" s="46" t="e">
        <f>VLOOKUP('別紙様式2-3（個表） '!$G847,【参考】数式用!$P$4:$AD$54,15, FALSE)</f>
        <v>#N/A</v>
      </c>
      <c r="AD847" s="46" t="str">
        <f t="shared" si="87"/>
        <v/>
      </c>
      <c r="AE847" s="46" t="str">
        <f t="shared" si="88"/>
        <v/>
      </c>
      <c r="AF847" s="46" t="str">
        <f t="shared" si="89"/>
        <v/>
      </c>
      <c r="AG847" s="46" t="str">
        <f>IF(G847="", "", VLOOKUP(G847,【参考】数式用!$A$4:$M$54,13,FALSE))</f>
        <v/>
      </c>
      <c r="AH847" s="46" t="str">
        <f t="shared" si="90"/>
        <v>―</v>
      </c>
    </row>
    <row r="848" spans="1:34" ht="45" customHeight="1">
      <c r="A848" s="113">
        <f t="shared" si="86"/>
        <v>834</v>
      </c>
      <c r="B848" s="114" t="str">
        <f>IF(基本情報入力シート!B883="","",基本情報入力シート!B883)</f>
        <v/>
      </c>
      <c r="C848" s="115" t="str">
        <f>IF(基本情報入力シート!L883="","",基本情報入力シート!L883)</f>
        <v/>
      </c>
      <c r="D848" s="115" t="str">
        <f>IF(基本情報入力シート!Q883="","",基本情報入力シート!Q883)</f>
        <v/>
      </c>
      <c r="E848" s="115" t="str">
        <f>IF(基本情報入力シート!V883="","",基本情報入力シート!V883)</f>
        <v/>
      </c>
      <c r="F848" s="115" t="str">
        <f>IF(基本情報入力シート!W883="","",基本情報入力シート!W883)</f>
        <v/>
      </c>
      <c r="G848" s="115" t="str">
        <f>IF(基本情報入力シート!Z883="","",基本情報入力シート!Z883)</f>
        <v/>
      </c>
      <c r="H848" s="211" t="str">
        <f>IF(基本情報入力シート!AD883="","",基本情報入力シート!AD883)</f>
        <v/>
      </c>
      <c r="I848" s="330" t="str">
        <f>IF(基本情報入力シート!AE883="","",基本情報入力シート!AE883)</f>
        <v/>
      </c>
      <c r="J848" s="427"/>
      <c r="K848" s="428"/>
      <c r="L848" s="426"/>
      <c r="M848" s="331" t="str">
        <f>IF(G848="", "", VLOOKUP(AF848,【参考】数式用!$AZ$3:$BA$6, 2, FALSE))</f>
        <v/>
      </c>
      <c r="N848" s="332" t="str">
        <f>IF(G848="","",VLOOKUP(G848,【参考】数式用!$A$4:$L$54,MATCH('別紙様式2-3（個表） '!M848,【参考】数式用!$J$3:$L$3,0)+9,FALSE))</f>
        <v/>
      </c>
      <c r="O848" s="430" t="s">
        <v>197</v>
      </c>
      <c r="P848" s="333" t="str">
        <f t="shared" ref="P848:P911" si="91">IFERROR(ROUNDDOWN(ROUNDDOWN($H848*$I848,0)*$N848,0),"未入力あり")</f>
        <v>未入力あり</v>
      </c>
      <c r="Q848" s="253" t="str">
        <f>IFERROR(IF(P848="未入力あり","",ROUNDDOWN(ROUNDDOWN($H848*$I848,0)*VLOOKUP($G848,【参考】数式用!$A$4:$E$54,3, FALSE),0)),"")</f>
        <v/>
      </c>
      <c r="R848" s="253" t="str">
        <f>IF(AD848="×", 0,IF(P848="未入力あり","",ROUNDDOWN(ROUNDDOWN($H848*$I848,0)*VLOOKUP($G848,【参考】数式用!$A$4:$E$54,4,FALSE),0)))</f>
        <v/>
      </c>
      <c r="S848" s="334" t="str">
        <f>IF(AE848="×", 0,IF(P848="未入力あり","",ROUNDDOWN(ROUNDDOWN($H848*$I848,0)*VLOOKUP($G848,【参考】数式用!$A$4:$E$54,5, FALSE),0)))</f>
        <v/>
      </c>
      <c r="Z848" s="336" t="e">
        <f>IF(#REF!="○", F848, "")</f>
        <v>#REF!</v>
      </c>
      <c r="AA848" s="46" t="e">
        <f>VLOOKUP('別紙様式2-3（個表） '!$G848,【参考】数式用!$P$4:$Q$54,2, FALSE)</f>
        <v>#N/A</v>
      </c>
      <c r="AB848" s="46" t="e">
        <f>VLOOKUP('別紙様式2-3（個表） '!$G848,【参考】数式用!$P$4:$W$54,8, FALSE)</f>
        <v>#N/A</v>
      </c>
      <c r="AC848" s="46" t="e">
        <f>VLOOKUP('別紙様式2-3（個表） '!$G848,【参考】数式用!$P$4:$AD$54,15, FALSE)</f>
        <v>#N/A</v>
      </c>
      <c r="AD848" s="46" t="str">
        <f t="shared" si="87"/>
        <v/>
      </c>
      <c r="AE848" s="46" t="str">
        <f t="shared" si="88"/>
        <v/>
      </c>
      <c r="AF848" s="46" t="str">
        <f t="shared" si="89"/>
        <v/>
      </c>
      <c r="AG848" s="46" t="str">
        <f>IF(G848="", "", VLOOKUP(G848,【参考】数式用!$A$4:$M$54,13,FALSE))</f>
        <v/>
      </c>
      <c r="AH848" s="46" t="str">
        <f t="shared" si="90"/>
        <v>―</v>
      </c>
    </row>
    <row r="849" spans="1:34" ht="45" customHeight="1">
      <c r="A849" s="113">
        <f t="shared" si="86"/>
        <v>835</v>
      </c>
      <c r="B849" s="114" t="str">
        <f>IF(基本情報入力シート!B884="","",基本情報入力シート!B884)</f>
        <v/>
      </c>
      <c r="C849" s="115" t="str">
        <f>IF(基本情報入力シート!L884="","",基本情報入力シート!L884)</f>
        <v/>
      </c>
      <c r="D849" s="115" t="str">
        <f>IF(基本情報入力シート!Q884="","",基本情報入力シート!Q884)</f>
        <v/>
      </c>
      <c r="E849" s="115" t="str">
        <f>IF(基本情報入力シート!V884="","",基本情報入力シート!V884)</f>
        <v/>
      </c>
      <c r="F849" s="115" t="str">
        <f>IF(基本情報入力シート!W884="","",基本情報入力シート!W884)</f>
        <v/>
      </c>
      <c r="G849" s="115" t="str">
        <f>IF(基本情報入力シート!Z884="","",基本情報入力シート!Z884)</f>
        <v/>
      </c>
      <c r="H849" s="211" t="str">
        <f>IF(基本情報入力シート!AD884="","",基本情報入力シート!AD884)</f>
        <v/>
      </c>
      <c r="I849" s="330" t="str">
        <f>IF(基本情報入力シート!AE884="","",基本情報入力シート!AE884)</f>
        <v/>
      </c>
      <c r="J849" s="427"/>
      <c r="K849" s="428"/>
      <c r="L849" s="426"/>
      <c r="M849" s="331" t="str">
        <f>IF(G849="", "", VLOOKUP(AF849,【参考】数式用!$AZ$3:$BA$6, 2, FALSE))</f>
        <v/>
      </c>
      <c r="N849" s="332" t="str">
        <f>IF(G849="","",VLOOKUP(G849,【参考】数式用!$A$4:$L$54,MATCH('別紙様式2-3（個表） '!M849,【参考】数式用!$J$3:$L$3,0)+9,FALSE))</f>
        <v/>
      </c>
      <c r="O849" s="429" t="s">
        <v>197</v>
      </c>
      <c r="P849" s="333" t="str">
        <f t="shared" si="91"/>
        <v>未入力あり</v>
      </c>
      <c r="Q849" s="253" t="str">
        <f>IFERROR(IF(P849="未入力あり","",ROUNDDOWN(ROUNDDOWN($H849*$I849,0)*VLOOKUP($G849,【参考】数式用!$A$4:$E$54,3, FALSE),0)),"")</f>
        <v/>
      </c>
      <c r="R849" s="253" t="str">
        <f>IF(AD849="×", 0,IF(P849="未入力あり","",ROUNDDOWN(ROUNDDOWN($H849*$I849,0)*VLOOKUP($G849,【参考】数式用!$A$4:$E$54,4,FALSE),0)))</f>
        <v/>
      </c>
      <c r="S849" s="334" t="str">
        <f>IF(AE849="×", 0,IF(P849="未入力あり","",ROUNDDOWN(ROUNDDOWN($H849*$I849,0)*VLOOKUP($G849,【参考】数式用!$A$4:$E$54,5, FALSE),0)))</f>
        <v/>
      </c>
      <c r="Z849" s="336" t="e">
        <f>IF(#REF!="○", F849, "")</f>
        <v>#REF!</v>
      </c>
      <c r="AA849" s="46" t="e">
        <f>VLOOKUP('別紙様式2-3（個表） '!$G849,【参考】数式用!$P$4:$Q$54,2, FALSE)</f>
        <v>#N/A</v>
      </c>
      <c r="AB849" s="46" t="e">
        <f>VLOOKUP('別紙様式2-3（個表） '!$G849,【参考】数式用!$P$4:$W$54,8, FALSE)</f>
        <v>#N/A</v>
      </c>
      <c r="AC849" s="46" t="e">
        <f>VLOOKUP('別紙様式2-3（個表） '!$G849,【参考】数式用!$P$4:$AD$54,15, FALSE)</f>
        <v>#N/A</v>
      </c>
      <c r="AD849" s="46" t="str">
        <f t="shared" si="87"/>
        <v/>
      </c>
      <c r="AE849" s="46" t="str">
        <f t="shared" si="88"/>
        <v/>
      </c>
      <c r="AF849" s="46" t="str">
        <f t="shared" si="89"/>
        <v/>
      </c>
      <c r="AG849" s="46" t="str">
        <f>IF(G849="", "", VLOOKUP(G849,【参考】数式用!$A$4:$M$54,13,FALSE))</f>
        <v/>
      </c>
      <c r="AH849" s="46" t="str">
        <f t="shared" si="90"/>
        <v>―</v>
      </c>
    </row>
    <row r="850" spans="1:34" ht="45" customHeight="1">
      <c r="A850" s="113">
        <f t="shared" si="86"/>
        <v>836</v>
      </c>
      <c r="B850" s="114" t="str">
        <f>IF(基本情報入力シート!B885="","",基本情報入力シート!B885)</f>
        <v/>
      </c>
      <c r="C850" s="115" t="str">
        <f>IF(基本情報入力シート!L885="","",基本情報入力シート!L885)</f>
        <v/>
      </c>
      <c r="D850" s="115" t="str">
        <f>IF(基本情報入力シート!Q885="","",基本情報入力シート!Q885)</f>
        <v/>
      </c>
      <c r="E850" s="115" t="str">
        <f>IF(基本情報入力シート!V885="","",基本情報入力シート!V885)</f>
        <v/>
      </c>
      <c r="F850" s="115" t="str">
        <f>IF(基本情報入力シート!W885="","",基本情報入力シート!W885)</f>
        <v/>
      </c>
      <c r="G850" s="115" t="str">
        <f>IF(基本情報入力シート!Z885="","",基本情報入力シート!Z885)</f>
        <v/>
      </c>
      <c r="H850" s="211" t="str">
        <f>IF(基本情報入力シート!AD885="","",基本情報入力シート!AD885)</f>
        <v/>
      </c>
      <c r="I850" s="330" t="str">
        <f>IF(基本情報入力シート!AE885="","",基本情報入力シート!AE885)</f>
        <v/>
      </c>
      <c r="J850" s="427"/>
      <c r="K850" s="428"/>
      <c r="L850" s="426"/>
      <c r="M850" s="331" t="str">
        <f>IF(G850="", "", VLOOKUP(AF850,【参考】数式用!$AZ$3:$BA$6, 2, FALSE))</f>
        <v/>
      </c>
      <c r="N850" s="332" t="str">
        <f>IF(G850="","",VLOOKUP(G850,【参考】数式用!$A$4:$L$54,MATCH('別紙様式2-3（個表） '!M850,【参考】数式用!$J$3:$L$3,0)+9,FALSE))</f>
        <v/>
      </c>
      <c r="O850" s="430" t="s">
        <v>197</v>
      </c>
      <c r="P850" s="333" t="str">
        <f t="shared" si="91"/>
        <v>未入力あり</v>
      </c>
      <c r="Q850" s="253" t="str">
        <f>IFERROR(IF(P850="未入力あり","",ROUNDDOWN(ROUNDDOWN($H850*$I850,0)*VLOOKUP($G850,【参考】数式用!$A$4:$E$54,3, FALSE),0)),"")</f>
        <v/>
      </c>
      <c r="R850" s="253" t="str">
        <f>IF(AD850="×", 0,IF(P850="未入力あり","",ROUNDDOWN(ROUNDDOWN($H850*$I850,0)*VLOOKUP($G850,【参考】数式用!$A$4:$E$54,4,FALSE),0)))</f>
        <v/>
      </c>
      <c r="S850" s="334" t="str">
        <f>IF(AE850="×", 0,IF(P850="未入力あり","",ROUNDDOWN(ROUNDDOWN($H850*$I850,0)*VLOOKUP($G850,【参考】数式用!$A$4:$E$54,5, FALSE),0)))</f>
        <v/>
      </c>
      <c r="Z850" s="336" t="e">
        <f>IF(#REF!="○", F850, "")</f>
        <v>#REF!</v>
      </c>
      <c r="AA850" s="46" t="e">
        <f>VLOOKUP('別紙様式2-3（個表） '!$G850,【参考】数式用!$P$4:$Q$54,2, FALSE)</f>
        <v>#N/A</v>
      </c>
      <c r="AB850" s="46" t="e">
        <f>VLOOKUP('別紙様式2-3（個表） '!$G850,【参考】数式用!$P$4:$W$54,8, FALSE)</f>
        <v>#N/A</v>
      </c>
      <c r="AC850" s="46" t="e">
        <f>VLOOKUP('別紙様式2-3（個表） '!$G850,【参考】数式用!$P$4:$AD$54,15, FALSE)</f>
        <v>#N/A</v>
      </c>
      <c r="AD850" s="46" t="str">
        <f t="shared" si="87"/>
        <v/>
      </c>
      <c r="AE850" s="46" t="str">
        <f t="shared" si="88"/>
        <v/>
      </c>
      <c r="AF850" s="46" t="str">
        <f t="shared" si="89"/>
        <v/>
      </c>
      <c r="AG850" s="46" t="str">
        <f>IF(G850="", "", VLOOKUP(G850,【参考】数式用!$A$4:$M$54,13,FALSE))</f>
        <v/>
      </c>
      <c r="AH850" s="46" t="str">
        <f t="shared" si="90"/>
        <v>―</v>
      </c>
    </row>
    <row r="851" spans="1:34" ht="45" customHeight="1">
      <c r="A851" s="113">
        <f t="shared" si="86"/>
        <v>837</v>
      </c>
      <c r="B851" s="114" t="str">
        <f>IF(基本情報入力シート!B886="","",基本情報入力シート!B886)</f>
        <v/>
      </c>
      <c r="C851" s="115" t="str">
        <f>IF(基本情報入力シート!L886="","",基本情報入力シート!L886)</f>
        <v/>
      </c>
      <c r="D851" s="115" t="str">
        <f>IF(基本情報入力シート!Q886="","",基本情報入力シート!Q886)</f>
        <v/>
      </c>
      <c r="E851" s="115" t="str">
        <f>IF(基本情報入力シート!V886="","",基本情報入力シート!V886)</f>
        <v/>
      </c>
      <c r="F851" s="115" t="str">
        <f>IF(基本情報入力シート!W886="","",基本情報入力シート!W886)</f>
        <v/>
      </c>
      <c r="G851" s="115" t="str">
        <f>IF(基本情報入力シート!Z886="","",基本情報入力シート!Z886)</f>
        <v/>
      </c>
      <c r="H851" s="211" t="str">
        <f>IF(基本情報入力シート!AD886="","",基本情報入力シート!AD886)</f>
        <v/>
      </c>
      <c r="I851" s="330" t="str">
        <f>IF(基本情報入力シート!AE886="","",基本情報入力シート!AE886)</f>
        <v/>
      </c>
      <c r="J851" s="427"/>
      <c r="K851" s="428"/>
      <c r="L851" s="428"/>
      <c r="M851" s="331" t="str">
        <f>IF(G851="", "", VLOOKUP(AF851,【参考】数式用!$AZ$3:$BA$6, 2, FALSE))</f>
        <v/>
      </c>
      <c r="N851" s="332" t="str">
        <f>IF(G851="","",VLOOKUP(G851,【参考】数式用!$A$4:$L$54,MATCH('別紙様式2-3（個表） '!M851,【参考】数式用!$J$3:$L$3,0)+9,FALSE))</f>
        <v/>
      </c>
      <c r="O851" s="430" t="s">
        <v>197</v>
      </c>
      <c r="P851" s="333" t="str">
        <f t="shared" si="91"/>
        <v>未入力あり</v>
      </c>
      <c r="Q851" s="253" t="str">
        <f>IFERROR(IF(P851="未入力あり","",ROUNDDOWN(ROUNDDOWN($H851*$I851,0)*VLOOKUP($G851,【参考】数式用!$A$4:$E$54,3, FALSE),0)),"")</f>
        <v/>
      </c>
      <c r="R851" s="253" t="str">
        <f>IF(AD851="×", 0,IF(P851="未入力あり","",ROUNDDOWN(ROUNDDOWN($H851*$I851,0)*VLOOKUP($G851,【参考】数式用!$A$4:$E$54,4,FALSE),0)))</f>
        <v/>
      </c>
      <c r="S851" s="334" t="str">
        <f>IF(AE851="×", 0,IF(P851="未入力あり","",ROUNDDOWN(ROUNDDOWN($H851*$I851,0)*VLOOKUP($G851,【参考】数式用!$A$4:$E$54,5, FALSE),0)))</f>
        <v/>
      </c>
      <c r="Z851" s="336" t="e">
        <f>IF(#REF!="○", F851, "")</f>
        <v>#REF!</v>
      </c>
      <c r="AA851" s="46" t="e">
        <f>VLOOKUP('別紙様式2-3（個表） '!$G851,【参考】数式用!$P$4:$Q$54,2, FALSE)</f>
        <v>#N/A</v>
      </c>
      <c r="AB851" s="46" t="e">
        <f>VLOOKUP('別紙様式2-3（個表） '!$G851,【参考】数式用!$P$4:$W$54,8, FALSE)</f>
        <v>#N/A</v>
      </c>
      <c r="AC851" s="46" t="e">
        <f>VLOOKUP('別紙様式2-3（個表） '!$G851,【参考】数式用!$P$4:$AD$54,15, FALSE)</f>
        <v>#N/A</v>
      </c>
      <c r="AD851" s="46" t="str">
        <f t="shared" si="87"/>
        <v/>
      </c>
      <c r="AE851" s="46" t="str">
        <f t="shared" si="88"/>
        <v/>
      </c>
      <c r="AF851" s="46" t="str">
        <f t="shared" si="89"/>
        <v/>
      </c>
      <c r="AG851" s="46" t="str">
        <f>IF(G851="", "", VLOOKUP(G851,【参考】数式用!$A$4:$M$54,13,FALSE))</f>
        <v/>
      </c>
      <c r="AH851" s="46" t="str">
        <f t="shared" si="90"/>
        <v>―</v>
      </c>
    </row>
    <row r="852" spans="1:34" ht="45" customHeight="1">
      <c r="A852" s="113">
        <f t="shared" si="86"/>
        <v>838</v>
      </c>
      <c r="B852" s="114" t="str">
        <f>IF(基本情報入力シート!B887="","",基本情報入力シート!B887)</f>
        <v/>
      </c>
      <c r="C852" s="115" t="str">
        <f>IF(基本情報入力シート!L887="","",基本情報入力シート!L887)</f>
        <v/>
      </c>
      <c r="D852" s="115" t="str">
        <f>IF(基本情報入力シート!Q887="","",基本情報入力シート!Q887)</f>
        <v/>
      </c>
      <c r="E852" s="115" t="str">
        <f>IF(基本情報入力シート!V887="","",基本情報入力シート!V887)</f>
        <v/>
      </c>
      <c r="F852" s="115" t="str">
        <f>IF(基本情報入力シート!W887="","",基本情報入力シート!W887)</f>
        <v/>
      </c>
      <c r="G852" s="115" t="str">
        <f>IF(基本情報入力シート!Z887="","",基本情報入力シート!Z887)</f>
        <v/>
      </c>
      <c r="H852" s="211" t="str">
        <f>IF(基本情報入力シート!AD887="","",基本情報入力シート!AD887)</f>
        <v/>
      </c>
      <c r="I852" s="330" t="str">
        <f>IF(基本情報入力シート!AE887="","",基本情報入力シート!AE887)</f>
        <v/>
      </c>
      <c r="J852" s="427"/>
      <c r="K852" s="428"/>
      <c r="L852" s="428"/>
      <c r="M852" s="331" t="str">
        <f>IF(G852="", "", VLOOKUP(AF852,【参考】数式用!$AZ$3:$BA$6, 2, FALSE))</f>
        <v/>
      </c>
      <c r="N852" s="332" t="str">
        <f>IF(G852="","",VLOOKUP(G852,【参考】数式用!$A$4:$L$54,MATCH('別紙様式2-3（個表） '!M852,【参考】数式用!$J$3:$L$3,0)+9,FALSE))</f>
        <v/>
      </c>
      <c r="O852" s="429" t="s">
        <v>197</v>
      </c>
      <c r="P852" s="333" t="str">
        <f t="shared" si="91"/>
        <v>未入力あり</v>
      </c>
      <c r="Q852" s="253" t="str">
        <f>IFERROR(IF(P852="未入力あり","",ROUNDDOWN(ROUNDDOWN($H852*$I852,0)*VLOOKUP($G852,【参考】数式用!$A$4:$E$54,3, FALSE),0)),"")</f>
        <v/>
      </c>
      <c r="R852" s="253" t="str">
        <f>IF(AD852="×", 0,IF(P852="未入力あり","",ROUNDDOWN(ROUNDDOWN($H852*$I852,0)*VLOOKUP($G852,【参考】数式用!$A$4:$E$54,4,FALSE),0)))</f>
        <v/>
      </c>
      <c r="S852" s="334" t="str">
        <f>IF(AE852="×", 0,IF(P852="未入力あり","",ROUNDDOWN(ROUNDDOWN($H852*$I852,0)*VLOOKUP($G852,【参考】数式用!$A$4:$E$54,5, FALSE),0)))</f>
        <v/>
      </c>
      <c r="Z852" s="336" t="e">
        <f>IF(#REF!="○", F852, "")</f>
        <v>#REF!</v>
      </c>
      <c r="AA852" s="46" t="e">
        <f>VLOOKUP('別紙様式2-3（個表） '!$G852,【参考】数式用!$P$4:$Q$54,2, FALSE)</f>
        <v>#N/A</v>
      </c>
      <c r="AB852" s="46" t="e">
        <f>VLOOKUP('別紙様式2-3（個表） '!$G852,【参考】数式用!$P$4:$W$54,8, FALSE)</f>
        <v>#N/A</v>
      </c>
      <c r="AC852" s="46" t="e">
        <f>VLOOKUP('別紙様式2-3（個表） '!$G852,【参考】数式用!$P$4:$AD$54,15, FALSE)</f>
        <v>#N/A</v>
      </c>
      <c r="AD852" s="46" t="str">
        <f t="shared" si="87"/>
        <v/>
      </c>
      <c r="AE852" s="46" t="str">
        <f t="shared" si="88"/>
        <v/>
      </c>
      <c r="AF852" s="46" t="str">
        <f t="shared" si="89"/>
        <v/>
      </c>
      <c r="AG852" s="46" t="str">
        <f>IF(G852="", "", VLOOKUP(G852,【参考】数式用!$A$4:$M$54,13,FALSE))</f>
        <v/>
      </c>
      <c r="AH852" s="46" t="str">
        <f t="shared" si="90"/>
        <v>―</v>
      </c>
    </row>
    <row r="853" spans="1:34" ht="45" customHeight="1">
      <c r="A853" s="113">
        <f t="shared" si="86"/>
        <v>839</v>
      </c>
      <c r="B853" s="114" t="str">
        <f>IF(基本情報入力シート!B888="","",基本情報入力シート!B888)</f>
        <v/>
      </c>
      <c r="C853" s="115" t="str">
        <f>IF(基本情報入力シート!L888="","",基本情報入力シート!L888)</f>
        <v/>
      </c>
      <c r="D853" s="115" t="str">
        <f>IF(基本情報入力シート!Q888="","",基本情報入力シート!Q888)</f>
        <v/>
      </c>
      <c r="E853" s="115" t="str">
        <f>IF(基本情報入力シート!V888="","",基本情報入力シート!V888)</f>
        <v/>
      </c>
      <c r="F853" s="115" t="str">
        <f>IF(基本情報入力シート!W888="","",基本情報入力シート!W888)</f>
        <v/>
      </c>
      <c r="G853" s="115" t="str">
        <f>IF(基本情報入力シート!Z888="","",基本情報入力シート!Z888)</f>
        <v/>
      </c>
      <c r="H853" s="211" t="str">
        <f>IF(基本情報入力シート!AD888="","",基本情報入力シート!AD888)</f>
        <v/>
      </c>
      <c r="I853" s="330" t="str">
        <f>IF(基本情報入力シート!AE888="","",基本情報入力シート!AE888)</f>
        <v/>
      </c>
      <c r="J853" s="427"/>
      <c r="K853" s="428"/>
      <c r="L853" s="428"/>
      <c r="M853" s="331" t="str">
        <f>IF(G853="", "", VLOOKUP(AF853,【参考】数式用!$AZ$3:$BA$6, 2, FALSE))</f>
        <v/>
      </c>
      <c r="N853" s="332" t="str">
        <f>IF(G853="","",VLOOKUP(G853,【参考】数式用!$A$4:$L$54,MATCH('別紙様式2-3（個表） '!M853,【参考】数式用!$J$3:$L$3,0)+9,FALSE))</f>
        <v/>
      </c>
      <c r="O853" s="430" t="s">
        <v>197</v>
      </c>
      <c r="P853" s="333" t="str">
        <f t="shared" si="91"/>
        <v>未入力あり</v>
      </c>
      <c r="Q853" s="253" t="str">
        <f>IFERROR(IF(P853="未入力あり","",ROUNDDOWN(ROUNDDOWN($H853*$I853,0)*VLOOKUP($G853,【参考】数式用!$A$4:$E$54,3, FALSE),0)),"")</f>
        <v/>
      </c>
      <c r="R853" s="253" t="str">
        <f>IF(AD853="×", 0,IF(P853="未入力あり","",ROUNDDOWN(ROUNDDOWN($H853*$I853,0)*VLOOKUP($G853,【参考】数式用!$A$4:$E$54,4,FALSE),0)))</f>
        <v/>
      </c>
      <c r="S853" s="334" t="str">
        <f>IF(AE853="×", 0,IF(P853="未入力あり","",ROUNDDOWN(ROUNDDOWN($H853*$I853,0)*VLOOKUP($G853,【参考】数式用!$A$4:$E$54,5, FALSE),0)))</f>
        <v/>
      </c>
      <c r="Z853" s="336" t="e">
        <f>IF(#REF!="○", F853, "")</f>
        <v>#REF!</v>
      </c>
      <c r="AA853" s="46" t="e">
        <f>VLOOKUP('別紙様式2-3（個表） '!$G853,【参考】数式用!$P$4:$Q$54,2, FALSE)</f>
        <v>#N/A</v>
      </c>
      <c r="AB853" s="46" t="e">
        <f>VLOOKUP('別紙様式2-3（個表） '!$G853,【参考】数式用!$P$4:$W$54,8, FALSE)</f>
        <v>#N/A</v>
      </c>
      <c r="AC853" s="46" t="e">
        <f>VLOOKUP('別紙様式2-3（個表） '!$G853,【参考】数式用!$P$4:$AD$54,15, FALSE)</f>
        <v>#N/A</v>
      </c>
      <c r="AD853" s="46" t="str">
        <f t="shared" si="87"/>
        <v/>
      </c>
      <c r="AE853" s="46" t="str">
        <f t="shared" si="88"/>
        <v/>
      </c>
      <c r="AF853" s="46" t="str">
        <f t="shared" si="89"/>
        <v/>
      </c>
      <c r="AG853" s="46" t="str">
        <f>IF(G853="", "", VLOOKUP(G853,【参考】数式用!$A$4:$M$54,13,FALSE))</f>
        <v/>
      </c>
      <c r="AH853" s="46" t="str">
        <f t="shared" si="90"/>
        <v>―</v>
      </c>
    </row>
    <row r="854" spans="1:34" ht="45" customHeight="1">
      <c r="A854" s="113">
        <f t="shared" si="86"/>
        <v>840</v>
      </c>
      <c r="B854" s="114" t="str">
        <f>IF(基本情報入力シート!B889="","",基本情報入力シート!B889)</f>
        <v/>
      </c>
      <c r="C854" s="115" t="str">
        <f>IF(基本情報入力シート!L889="","",基本情報入力シート!L889)</f>
        <v/>
      </c>
      <c r="D854" s="115" t="str">
        <f>IF(基本情報入力シート!Q889="","",基本情報入力シート!Q889)</f>
        <v/>
      </c>
      <c r="E854" s="115" t="str">
        <f>IF(基本情報入力シート!V889="","",基本情報入力シート!V889)</f>
        <v/>
      </c>
      <c r="F854" s="115" t="str">
        <f>IF(基本情報入力シート!W889="","",基本情報入力シート!W889)</f>
        <v/>
      </c>
      <c r="G854" s="115" t="str">
        <f>IF(基本情報入力シート!Z889="","",基本情報入力シート!Z889)</f>
        <v/>
      </c>
      <c r="H854" s="211" t="str">
        <f>IF(基本情報入力シート!AD889="","",基本情報入力シート!AD889)</f>
        <v/>
      </c>
      <c r="I854" s="330" t="str">
        <f>IF(基本情報入力シート!AE889="","",基本情報入力シート!AE889)</f>
        <v/>
      </c>
      <c r="J854" s="427"/>
      <c r="K854" s="428"/>
      <c r="L854" s="428"/>
      <c r="M854" s="331" t="str">
        <f>IF(G854="", "", VLOOKUP(AF854,【参考】数式用!$AZ$3:$BA$6, 2, FALSE))</f>
        <v/>
      </c>
      <c r="N854" s="332" t="str">
        <f>IF(G854="","",VLOOKUP(G854,【参考】数式用!$A$4:$L$54,MATCH('別紙様式2-3（個表） '!M854,【参考】数式用!$J$3:$L$3,0)+9,FALSE))</f>
        <v/>
      </c>
      <c r="O854" s="430" t="s">
        <v>197</v>
      </c>
      <c r="P854" s="333" t="str">
        <f t="shared" si="91"/>
        <v>未入力あり</v>
      </c>
      <c r="Q854" s="253" t="str">
        <f>IFERROR(IF(P854="未入力あり","",ROUNDDOWN(ROUNDDOWN($H854*$I854,0)*VLOOKUP($G854,【参考】数式用!$A$4:$E$54,3, FALSE),0)),"")</f>
        <v/>
      </c>
      <c r="R854" s="253" t="str">
        <f>IF(AD854="×", 0,IF(P854="未入力あり","",ROUNDDOWN(ROUNDDOWN($H854*$I854,0)*VLOOKUP($G854,【参考】数式用!$A$4:$E$54,4,FALSE),0)))</f>
        <v/>
      </c>
      <c r="S854" s="334" t="str">
        <f>IF(AE854="×", 0,IF(P854="未入力あり","",ROUNDDOWN(ROUNDDOWN($H854*$I854,0)*VLOOKUP($G854,【参考】数式用!$A$4:$E$54,5, FALSE),0)))</f>
        <v/>
      </c>
      <c r="Z854" s="336" t="e">
        <f>IF(#REF!="○", F854, "")</f>
        <v>#REF!</v>
      </c>
      <c r="AA854" s="46" t="e">
        <f>VLOOKUP('別紙様式2-3（個表） '!$G854,【参考】数式用!$P$4:$Q$54,2, FALSE)</f>
        <v>#N/A</v>
      </c>
      <c r="AB854" s="46" t="e">
        <f>VLOOKUP('別紙様式2-3（個表） '!$G854,【参考】数式用!$P$4:$W$54,8, FALSE)</f>
        <v>#N/A</v>
      </c>
      <c r="AC854" s="46" t="e">
        <f>VLOOKUP('別紙様式2-3（個表） '!$G854,【参考】数式用!$P$4:$AD$54,15, FALSE)</f>
        <v>#N/A</v>
      </c>
      <c r="AD854" s="46" t="str">
        <f t="shared" si="87"/>
        <v/>
      </c>
      <c r="AE854" s="46" t="str">
        <f t="shared" si="88"/>
        <v/>
      </c>
      <c r="AF854" s="46" t="str">
        <f t="shared" si="89"/>
        <v/>
      </c>
      <c r="AG854" s="46" t="str">
        <f>IF(G854="", "", VLOOKUP(G854,【参考】数式用!$A$4:$M$54,13,FALSE))</f>
        <v/>
      </c>
      <c r="AH854" s="46" t="str">
        <f t="shared" si="90"/>
        <v>―</v>
      </c>
    </row>
    <row r="855" spans="1:34" ht="45" customHeight="1">
      <c r="A855" s="113">
        <f t="shared" si="86"/>
        <v>841</v>
      </c>
      <c r="B855" s="114" t="str">
        <f>IF(基本情報入力シート!B890="","",基本情報入力シート!B890)</f>
        <v/>
      </c>
      <c r="C855" s="115" t="str">
        <f>IF(基本情報入力シート!L890="","",基本情報入力シート!L890)</f>
        <v/>
      </c>
      <c r="D855" s="115" t="str">
        <f>IF(基本情報入力シート!Q890="","",基本情報入力シート!Q890)</f>
        <v/>
      </c>
      <c r="E855" s="115" t="str">
        <f>IF(基本情報入力シート!V890="","",基本情報入力シート!V890)</f>
        <v/>
      </c>
      <c r="F855" s="115" t="str">
        <f>IF(基本情報入力シート!W890="","",基本情報入力シート!W890)</f>
        <v/>
      </c>
      <c r="G855" s="115" t="str">
        <f>IF(基本情報入力シート!Z890="","",基本情報入力シート!Z890)</f>
        <v/>
      </c>
      <c r="H855" s="211" t="str">
        <f>IF(基本情報入力シート!AD890="","",基本情報入力シート!AD890)</f>
        <v/>
      </c>
      <c r="I855" s="330" t="str">
        <f>IF(基本情報入力シート!AE890="","",基本情報入力シート!AE890)</f>
        <v/>
      </c>
      <c r="J855" s="427"/>
      <c r="K855" s="428"/>
      <c r="L855" s="428"/>
      <c r="M855" s="331" t="str">
        <f>IF(G855="", "", VLOOKUP(AF855,【参考】数式用!$AZ$3:$BA$6, 2, FALSE))</f>
        <v/>
      </c>
      <c r="N855" s="332" t="str">
        <f>IF(G855="","",VLOOKUP(G855,【参考】数式用!$A$4:$L$54,MATCH('別紙様式2-3（個表） '!M855,【参考】数式用!$J$3:$L$3,0)+9,FALSE))</f>
        <v/>
      </c>
      <c r="O855" s="429" t="s">
        <v>197</v>
      </c>
      <c r="P855" s="333" t="str">
        <f t="shared" si="91"/>
        <v>未入力あり</v>
      </c>
      <c r="Q855" s="253" t="str">
        <f>IFERROR(IF(P855="未入力あり","",ROUNDDOWN(ROUNDDOWN($H855*$I855,0)*VLOOKUP($G855,【参考】数式用!$A$4:$E$54,3, FALSE),0)),"")</f>
        <v/>
      </c>
      <c r="R855" s="253" t="str">
        <f>IF(AD855="×", 0,IF(P855="未入力あり","",ROUNDDOWN(ROUNDDOWN($H855*$I855,0)*VLOOKUP($G855,【参考】数式用!$A$4:$E$54,4,FALSE),0)))</f>
        <v/>
      </c>
      <c r="S855" s="334" t="str">
        <f>IF(AE855="×", 0,IF(P855="未入力あり","",ROUNDDOWN(ROUNDDOWN($H855*$I855,0)*VLOOKUP($G855,【参考】数式用!$A$4:$E$54,5, FALSE),0)))</f>
        <v/>
      </c>
      <c r="Z855" s="336" t="e">
        <f>IF(#REF!="○", F855, "")</f>
        <v>#REF!</v>
      </c>
      <c r="AA855" s="46" t="e">
        <f>VLOOKUP('別紙様式2-3（個表） '!$G855,【参考】数式用!$P$4:$Q$54,2, FALSE)</f>
        <v>#N/A</v>
      </c>
      <c r="AB855" s="46" t="e">
        <f>VLOOKUP('別紙様式2-3（個表） '!$G855,【参考】数式用!$P$4:$W$54,8, FALSE)</f>
        <v>#N/A</v>
      </c>
      <c r="AC855" s="46" t="e">
        <f>VLOOKUP('別紙様式2-3（個表） '!$G855,【参考】数式用!$P$4:$AD$54,15, FALSE)</f>
        <v>#N/A</v>
      </c>
      <c r="AD855" s="46" t="str">
        <f t="shared" si="87"/>
        <v/>
      </c>
      <c r="AE855" s="46" t="str">
        <f t="shared" si="88"/>
        <v/>
      </c>
      <c r="AF855" s="46" t="str">
        <f t="shared" si="89"/>
        <v/>
      </c>
      <c r="AG855" s="46" t="str">
        <f>IF(G855="", "", VLOOKUP(G855,【参考】数式用!$A$4:$M$54,13,FALSE))</f>
        <v/>
      </c>
      <c r="AH855" s="46" t="str">
        <f t="shared" si="90"/>
        <v>―</v>
      </c>
    </row>
    <row r="856" spans="1:34" ht="45" customHeight="1">
      <c r="A856" s="113">
        <f t="shared" si="86"/>
        <v>842</v>
      </c>
      <c r="B856" s="114" t="str">
        <f>IF(基本情報入力シート!B891="","",基本情報入力シート!B891)</f>
        <v/>
      </c>
      <c r="C856" s="115" t="str">
        <f>IF(基本情報入力シート!L891="","",基本情報入力シート!L891)</f>
        <v/>
      </c>
      <c r="D856" s="115" t="str">
        <f>IF(基本情報入力シート!Q891="","",基本情報入力シート!Q891)</f>
        <v/>
      </c>
      <c r="E856" s="115" t="str">
        <f>IF(基本情報入力シート!V891="","",基本情報入力シート!V891)</f>
        <v/>
      </c>
      <c r="F856" s="115" t="str">
        <f>IF(基本情報入力シート!W891="","",基本情報入力シート!W891)</f>
        <v/>
      </c>
      <c r="G856" s="115" t="str">
        <f>IF(基本情報入力シート!Z891="","",基本情報入力シート!Z891)</f>
        <v/>
      </c>
      <c r="H856" s="211" t="str">
        <f>IF(基本情報入力シート!AD891="","",基本情報入力シート!AD891)</f>
        <v/>
      </c>
      <c r="I856" s="330" t="str">
        <f>IF(基本情報入力シート!AE891="","",基本情報入力シート!AE891)</f>
        <v/>
      </c>
      <c r="J856" s="427"/>
      <c r="K856" s="428"/>
      <c r="L856" s="428"/>
      <c r="M856" s="331" t="str">
        <f>IF(G856="", "", VLOOKUP(AF856,【参考】数式用!$AZ$3:$BA$6, 2, FALSE))</f>
        <v/>
      </c>
      <c r="N856" s="332" t="str">
        <f>IF(G856="","",VLOOKUP(G856,【参考】数式用!$A$4:$L$54,MATCH('別紙様式2-3（個表） '!M856,【参考】数式用!$J$3:$L$3,0)+9,FALSE))</f>
        <v/>
      </c>
      <c r="O856" s="430" t="s">
        <v>197</v>
      </c>
      <c r="P856" s="333" t="str">
        <f t="shared" si="91"/>
        <v>未入力あり</v>
      </c>
      <c r="Q856" s="253" t="str">
        <f>IFERROR(IF(P856="未入力あり","",ROUNDDOWN(ROUNDDOWN($H856*$I856,0)*VLOOKUP($G856,【参考】数式用!$A$4:$E$54,3, FALSE),0)),"")</f>
        <v/>
      </c>
      <c r="R856" s="253" t="str">
        <f>IF(AD856="×", 0,IF(P856="未入力あり","",ROUNDDOWN(ROUNDDOWN($H856*$I856,0)*VLOOKUP($G856,【参考】数式用!$A$4:$E$54,4,FALSE),0)))</f>
        <v/>
      </c>
      <c r="S856" s="334" t="str">
        <f>IF(AE856="×", 0,IF(P856="未入力あり","",ROUNDDOWN(ROUNDDOWN($H856*$I856,0)*VLOOKUP($G856,【参考】数式用!$A$4:$E$54,5, FALSE),0)))</f>
        <v/>
      </c>
      <c r="Z856" s="336" t="e">
        <f>IF(#REF!="○", F856, "")</f>
        <v>#REF!</v>
      </c>
      <c r="AA856" s="46" t="e">
        <f>VLOOKUP('別紙様式2-3（個表） '!$G856,【参考】数式用!$P$4:$Q$54,2, FALSE)</f>
        <v>#N/A</v>
      </c>
      <c r="AB856" s="46" t="e">
        <f>VLOOKUP('別紙様式2-3（個表） '!$G856,【参考】数式用!$P$4:$W$54,8, FALSE)</f>
        <v>#N/A</v>
      </c>
      <c r="AC856" s="46" t="e">
        <f>VLOOKUP('別紙様式2-3（個表） '!$G856,【参考】数式用!$P$4:$AD$54,15, FALSE)</f>
        <v>#N/A</v>
      </c>
      <c r="AD856" s="46" t="str">
        <f t="shared" si="87"/>
        <v/>
      </c>
      <c r="AE856" s="46" t="str">
        <f t="shared" si="88"/>
        <v/>
      </c>
      <c r="AF856" s="46" t="str">
        <f t="shared" si="89"/>
        <v/>
      </c>
      <c r="AG856" s="46" t="str">
        <f>IF(G856="", "", VLOOKUP(G856,【参考】数式用!$A$4:$M$54,13,FALSE))</f>
        <v/>
      </c>
      <c r="AH856" s="46" t="str">
        <f t="shared" si="90"/>
        <v>―</v>
      </c>
    </row>
    <row r="857" spans="1:34" ht="45" customHeight="1">
      <c r="A857" s="113">
        <f t="shared" si="86"/>
        <v>843</v>
      </c>
      <c r="B857" s="114" t="str">
        <f>IF(基本情報入力シート!B892="","",基本情報入力シート!B892)</f>
        <v/>
      </c>
      <c r="C857" s="115" t="str">
        <f>IF(基本情報入力シート!L892="","",基本情報入力シート!L892)</f>
        <v/>
      </c>
      <c r="D857" s="115" t="str">
        <f>IF(基本情報入力シート!Q892="","",基本情報入力シート!Q892)</f>
        <v/>
      </c>
      <c r="E857" s="115" t="str">
        <f>IF(基本情報入力シート!V892="","",基本情報入力シート!V892)</f>
        <v/>
      </c>
      <c r="F857" s="115" t="str">
        <f>IF(基本情報入力シート!W892="","",基本情報入力シート!W892)</f>
        <v/>
      </c>
      <c r="G857" s="115" t="str">
        <f>IF(基本情報入力シート!Z892="","",基本情報入力シート!Z892)</f>
        <v/>
      </c>
      <c r="H857" s="211" t="str">
        <f>IF(基本情報入力シート!AD892="","",基本情報入力シート!AD892)</f>
        <v/>
      </c>
      <c r="I857" s="330" t="str">
        <f>IF(基本情報入力シート!AE892="","",基本情報入力シート!AE892)</f>
        <v/>
      </c>
      <c r="J857" s="427"/>
      <c r="K857" s="428"/>
      <c r="L857" s="428"/>
      <c r="M857" s="331" t="str">
        <f>IF(G857="", "", VLOOKUP(AF857,【参考】数式用!$AZ$3:$BA$6, 2, FALSE))</f>
        <v/>
      </c>
      <c r="N857" s="332" t="str">
        <f>IF(G857="","",VLOOKUP(G857,【参考】数式用!$A$4:$L$54,MATCH('別紙様式2-3（個表） '!M857,【参考】数式用!$J$3:$L$3,0)+9,FALSE))</f>
        <v/>
      </c>
      <c r="O857" s="430" t="s">
        <v>197</v>
      </c>
      <c r="P857" s="333" t="str">
        <f t="shared" si="91"/>
        <v>未入力あり</v>
      </c>
      <c r="Q857" s="253" t="str">
        <f>IFERROR(IF(P857="未入力あり","",ROUNDDOWN(ROUNDDOWN($H857*$I857,0)*VLOOKUP($G857,【参考】数式用!$A$4:$E$54,3, FALSE),0)),"")</f>
        <v/>
      </c>
      <c r="R857" s="253" t="str">
        <f>IF(AD857="×", 0,IF(P857="未入力あり","",ROUNDDOWN(ROUNDDOWN($H857*$I857,0)*VLOOKUP($G857,【参考】数式用!$A$4:$E$54,4,FALSE),0)))</f>
        <v/>
      </c>
      <c r="S857" s="334" t="str">
        <f>IF(AE857="×", 0,IF(P857="未入力あり","",ROUNDDOWN(ROUNDDOWN($H857*$I857,0)*VLOOKUP($G857,【参考】数式用!$A$4:$E$54,5, FALSE),0)))</f>
        <v/>
      </c>
      <c r="Z857" s="336" t="e">
        <f>IF(#REF!="○", F857, "")</f>
        <v>#REF!</v>
      </c>
      <c r="AA857" s="46" t="e">
        <f>VLOOKUP('別紙様式2-3（個表） '!$G857,【参考】数式用!$P$4:$Q$54,2, FALSE)</f>
        <v>#N/A</v>
      </c>
      <c r="AB857" s="46" t="e">
        <f>VLOOKUP('別紙様式2-3（個表） '!$G857,【参考】数式用!$P$4:$W$54,8, FALSE)</f>
        <v>#N/A</v>
      </c>
      <c r="AC857" s="46" t="e">
        <f>VLOOKUP('別紙様式2-3（個表） '!$G857,【参考】数式用!$P$4:$AD$54,15, FALSE)</f>
        <v>#N/A</v>
      </c>
      <c r="AD857" s="46" t="str">
        <f t="shared" si="87"/>
        <v/>
      </c>
      <c r="AE857" s="46" t="str">
        <f t="shared" si="88"/>
        <v/>
      </c>
      <c r="AF857" s="46" t="str">
        <f t="shared" si="89"/>
        <v/>
      </c>
      <c r="AG857" s="46" t="str">
        <f>IF(G857="", "", VLOOKUP(G857,【参考】数式用!$A$4:$M$54,13,FALSE))</f>
        <v/>
      </c>
      <c r="AH857" s="46" t="str">
        <f t="shared" si="90"/>
        <v>―</v>
      </c>
    </row>
    <row r="858" spans="1:34" ht="45" customHeight="1">
      <c r="A858" s="113">
        <f t="shared" si="86"/>
        <v>844</v>
      </c>
      <c r="B858" s="114" t="str">
        <f>IF(基本情報入力シート!B893="","",基本情報入力シート!B893)</f>
        <v/>
      </c>
      <c r="C858" s="115" t="str">
        <f>IF(基本情報入力シート!L893="","",基本情報入力シート!L893)</f>
        <v/>
      </c>
      <c r="D858" s="115" t="str">
        <f>IF(基本情報入力シート!Q893="","",基本情報入力シート!Q893)</f>
        <v/>
      </c>
      <c r="E858" s="115" t="str">
        <f>IF(基本情報入力シート!V893="","",基本情報入力シート!V893)</f>
        <v/>
      </c>
      <c r="F858" s="115" t="str">
        <f>IF(基本情報入力シート!W893="","",基本情報入力シート!W893)</f>
        <v/>
      </c>
      <c r="G858" s="115" t="str">
        <f>IF(基本情報入力シート!Z893="","",基本情報入力シート!Z893)</f>
        <v/>
      </c>
      <c r="H858" s="211" t="str">
        <f>IF(基本情報入力シート!AD893="","",基本情報入力シート!AD893)</f>
        <v/>
      </c>
      <c r="I858" s="330" t="str">
        <f>IF(基本情報入力シート!AE893="","",基本情報入力シート!AE893)</f>
        <v/>
      </c>
      <c r="J858" s="427"/>
      <c r="K858" s="428"/>
      <c r="L858" s="426"/>
      <c r="M858" s="331" t="str">
        <f>IF(G858="", "", VLOOKUP(AF858,【参考】数式用!$AZ$3:$BA$6, 2, FALSE))</f>
        <v/>
      </c>
      <c r="N858" s="332" t="str">
        <f>IF(G858="","",VLOOKUP(G858,【参考】数式用!$A$4:$L$54,MATCH('別紙様式2-3（個表） '!M858,【参考】数式用!$J$3:$L$3,0)+9,FALSE))</f>
        <v/>
      </c>
      <c r="O858" s="429" t="s">
        <v>197</v>
      </c>
      <c r="P858" s="333" t="str">
        <f t="shared" si="91"/>
        <v>未入力あり</v>
      </c>
      <c r="Q858" s="253" t="str">
        <f>IFERROR(IF(P858="未入力あり","",ROUNDDOWN(ROUNDDOWN($H858*$I858,0)*VLOOKUP($G858,【参考】数式用!$A$4:$E$54,3, FALSE),0)),"")</f>
        <v/>
      </c>
      <c r="R858" s="253" t="str">
        <f>IF(AD858="×", 0,IF(P858="未入力あり","",ROUNDDOWN(ROUNDDOWN($H858*$I858,0)*VLOOKUP($G858,【参考】数式用!$A$4:$E$54,4,FALSE),0)))</f>
        <v/>
      </c>
      <c r="S858" s="334" t="str">
        <f>IF(AE858="×", 0,IF(P858="未入力あり","",ROUNDDOWN(ROUNDDOWN($H858*$I858,0)*VLOOKUP($G858,【参考】数式用!$A$4:$E$54,5, FALSE),0)))</f>
        <v/>
      </c>
      <c r="Z858" s="336" t="e">
        <f>IF(#REF!="○", F858, "")</f>
        <v>#REF!</v>
      </c>
      <c r="AA858" s="46" t="e">
        <f>VLOOKUP('別紙様式2-3（個表） '!$G858,【参考】数式用!$P$4:$Q$54,2, FALSE)</f>
        <v>#N/A</v>
      </c>
      <c r="AB858" s="46" t="e">
        <f>VLOOKUP('別紙様式2-3（個表） '!$G858,【参考】数式用!$P$4:$W$54,8, FALSE)</f>
        <v>#N/A</v>
      </c>
      <c r="AC858" s="46" t="e">
        <f>VLOOKUP('別紙様式2-3（個表） '!$G858,【参考】数式用!$P$4:$AD$54,15, FALSE)</f>
        <v>#N/A</v>
      </c>
      <c r="AD858" s="46" t="str">
        <f t="shared" si="87"/>
        <v/>
      </c>
      <c r="AE858" s="46" t="str">
        <f t="shared" si="88"/>
        <v/>
      </c>
      <c r="AF858" s="46" t="str">
        <f t="shared" si="89"/>
        <v/>
      </c>
      <c r="AG858" s="46" t="str">
        <f>IF(G858="", "", VLOOKUP(G858,【参考】数式用!$A$4:$M$54,13,FALSE))</f>
        <v/>
      </c>
      <c r="AH858" s="46" t="str">
        <f t="shared" si="90"/>
        <v>―</v>
      </c>
    </row>
    <row r="859" spans="1:34" ht="45" customHeight="1">
      <c r="A859" s="113">
        <f t="shared" si="86"/>
        <v>845</v>
      </c>
      <c r="B859" s="114" t="str">
        <f>IF(基本情報入力シート!B894="","",基本情報入力シート!B894)</f>
        <v/>
      </c>
      <c r="C859" s="115" t="str">
        <f>IF(基本情報入力シート!L894="","",基本情報入力シート!L894)</f>
        <v/>
      </c>
      <c r="D859" s="115" t="str">
        <f>IF(基本情報入力シート!Q894="","",基本情報入力シート!Q894)</f>
        <v/>
      </c>
      <c r="E859" s="115" t="str">
        <f>IF(基本情報入力シート!V894="","",基本情報入力シート!V894)</f>
        <v/>
      </c>
      <c r="F859" s="115" t="str">
        <f>IF(基本情報入力シート!W894="","",基本情報入力シート!W894)</f>
        <v/>
      </c>
      <c r="G859" s="115" t="str">
        <f>IF(基本情報入力シート!Z894="","",基本情報入力シート!Z894)</f>
        <v/>
      </c>
      <c r="H859" s="211" t="str">
        <f>IF(基本情報入力シート!AD894="","",基本情報入力シート!AD894)</f>
        <v/>
      </c>
      <c r="I859" s="330" t="str">
        <f>IF(基本情報入力シート!AE894="","",基本情報入力シート!AE894)</f>
        <v/>
      </c>
      <c r="J859" s="427"/>
      <c r="K859" s="428"/>
      <c r="L859" s="426"/>
      <c r="M859" s="331" t="str">
        <f>IF(G859="", "", VLOOKUP(AF859,【参考】数式用!$AZ$3:$BA$6, 2, FALSE))</f>
        <v/>
      </c>
      <c r="N859" s="332" t="str">
        <f>IF(G859="","",VLOOKUP(G859,【参考】数式用!$A$4:$L$54,MATCH('別紙様式2-3（個表） '!M859,【参考】数式用!$J$3:$L$3,0)+9,FALSE))</f>
        <v/>
      </c>
      <c r="O859" s="430" t="s">
        <v>197</v>
      </c>
      <c r="P859" s="333" t="str">
        <f t="shared" si="91"/>
        <v>未入力あり</v>
      </c>
      <c r="Q859" s="253" t="str">
        <f>IFERROR(IF(P859="未入力あり","",ROUNDDOWN(ROUNDDOWN($H859*$I859,0)*VLOOKUP($G859,【参考】数式用!$A$4:$E$54,3, FALSE),0)),"")</f>
        <v/>
      </c>
      <c r="R859" s="253" t="str">
        <f>IF(AD859="×", 0,IF(P859="未入力あり","",ROUNDDOWN(ROUNDDOWN($H859*$I859,0)*VLOOKUP($G859,【参考】数式用!$A$4:$E$54,4,FALSE),0)))</f>
        <v/>
      </c>
      <c r="S859" s="334" t="str">
        <f>IF(AE859="×", 0,IF(P859="未入力あり","",ROUNDDOWN(ROUNDDOWN($H859*$I859,0)*VLOOKUP($G859,【参考】数式用!$A$4:$E$54,5, FALSE),0)))</f>
        <v/>
      </c>
      <c r="Z859" s="336" t="e">
        <f>IF(#REF!="○", F859, "")</f>
        <v>#REF!</v>
      </c>
      <c r="AA859" s="46" t="e">
        <f>VLOOKUP('別紙様式2-3（個表） '!$G859,【参考】数式用!$P$4:$Q$54,2, FALSE)</f>
        <v>#N/A</v>
      </c>
      <c r="AB859" s="46" t="e">
        <f>VLOOKUP('別紙様式2-3（個表） '!$G859,【参考】数式用!$P$4:$W$54,8, FALSE)</f>
        <v>#N/A</v>
      </c>
      <c r="AC859" s="46" t="e">
        <f>VLOOKUP('別紙様式2-3（個表） '!$G859,【参考】数式用!$P$4:$AD$54,15, FALSE)</f>
        <v>#N/A</v>
      </c>
      <c r="AD859" s="46" t="str">
        <f t="shared" si="87"/>
        <v/>
      </c>
      <c r="AE859" s="46" t="str">
        <f t="shared" si="88"/>
        <v/>
      </c>
      <c r="AF859" s="46" t="str">
        <f t="shared" si="89"/>
        <v/>
      </c>
      <c r="AG859" s="46" t="str">
        <f>IF(G859="", "", VLOOKUP(G859,【参考】数式用!$A$4:$M$54,13,FALSE))</f>
        <v/>
      </c>
      <c r="AH859" s="46" t="str">
        <f t="shared" si="90"/>
        <v>―</v>
      </c>
    </row>
    <row r="860" spans="1:34" ht="45" customHeight="1">
      <c r="A860" s="113">
        <f t="shared" si="86"/>
        <v>846</v>
      </c>
      <c r="B860" s="114" t="str">
        <f>IF(基本情報入力シート!B895="","",基本情報入力シート!B895)</f>
        <v/>
      </c>
      <c r="C860" s="115" t="str">
        <f>IF(基本情報入力シート!L895="","",基本情報入力シート!L895)</f>
        <v/>
      </c>
      <c r="D860" s="115" t="str">
        <f>IF(基本情報入力シート!Q895="","",基本情報入力シート!Q895)</f>
        <v/>
      </c>
      <c r="E860" s="115" t="str">
        <f>IF(基本情報入力シート!V895="","",基本情報入力シート!V895)</f>
        <v/>
      </c>
      <c r="F860" s="115" t="str">
        <f>IF(基本情報入力シート!W895="","",基本情報入力シート!W895)</f>
        <v/>
      </c>
      <c r="G860" s="115" t="str">
        <f>IF(基本情報入力シート!Z895="","",基本情報入力シート!Z895)</f>
        <v/>
      </c>
      <c r="H860" s="211" t="str">
        <f>IF(基本情報入力シート!AD895="","",基本情報入力シート!AD895)</f>
        <v/>
      </c>
      <c r="I860" s="330" t="str">
        <f>IF(基本情報入力シート!AE895="","",基本情報入力シート!AE895)</f>
        <v/>
      </c>
      <c r="J860" s="427"/>
      <c r="K860" s="428"/>
      <c r="L860" s="426"/>
      <c r="M860" s="331" t="str">
        <f>IF(G860="", "", VLOOKUP(AF860,【参考】数式用!$AZ$3:$BA$6, 2, FALSE))</f>
        <v/>
      </c>
      <c r="N860" s="332" t="str">
        <f>IF(G860="","",VLOOKUP(G860,【参考】数式用!$A$4:$L$54,MATCH('別紙様式2-3（個表） '!M860,【参考】数式用!$J$3:$L$3,0)+9,FALSE))</f>
        <v/>
      </c>
      <c r="O860" s="429" t="s">
        <v>197</v>
      </c>
      <c r="P860" s="333" t="str">
        <f t="shared" si="91"/>
        <v>未入力あり</v>
      </c>
      <c r="Q860" s="253" t="str">
        <f>IFERROR(IF(P860="未入力あり","",ROUNDDOWN(ROUNDDOWN($H860*$I860,0)*VLOOKUP($G860,【参考】数式用!$A$4:$E$54,3, FALSE),0)),"")</f>
        <v/>
      </c>
      <c r="R860" s="253" t="str">
        <f>IF(AD860="×", 0,IF(P860="未入力あり","",ROUNDDOWN(ROUNDDOWN($H860*$I860,0)*VLOOKUP($G860,【参考】数式用!$A$4:$E$54,4,FALSE),0)))</f>
        <v/>
      </c>
      <c r="S860" s="334" t="str">
        <f>IF(AE860="×", 0,IF(P860="未入力あり","",ROUNDDOWN(ROUNDDOWN($H860*$I860,0)*VLOOKUP($G860,【参考】数式用!$A$4:$E$54,5, FALSE),0)))</f>
        <v/>
      </c>
      <c r="Z860" s="336" t="e">
        <f>IF(#REF!="○", F860, "")</f>
        <v>#REF!</v>
      </c>
      <c r="AA860" s="46" t="e">
        <f>VLOOKUP('別紙様式2-3（個表） '!$G860,【参考】数式用!$P$4:$Q$54,2, FALSE)</f>
        <v>#N/A</v>
      </c>
      <c r="AB860" s="46" t="e">
        <f>VLOOKUP('別紙様式2-3（個表） '!$G860,【参考】数式用!$P$4:$W$54,8, FALSE)</f>
        <v>#N/A</v>
      </c>
      <c r="AC860" s="46" t="e">
        <f>VLOOKUP('別紙様式2-3（個表） '!$G860,【参考】数式用!$P$4:$AD$54,15, FALSE)</f>
        <v>#N/A</v>
      </c>
      <c r="AD860" s="46" t="str">
        <f t="shared" si="87"/>
        <v/>
      </c>
      <c r="AE860" s="46" t="str">
        <f t="shared" si="88"/>
        <v/>
      </c>
      <c r="AF860" s="46" t="str">
        <f t="shared" si="89"/>
        <v/>
      </c>
      <c r="AG860" s="46" t="str">
        <f>IF(G860="", "", VLOOKUP(G860,【参考】数式用!$A$4:$M$54,13,FALSE))</f>
        <v/>
      </c>
      <c r="AH860" s="46" t="str">
        <f t="shared" si="90"/>
        <v>―</v>
      </c>
    </row>
    <row r="861" spans="1:34" ht="45" customHeight="1">
      <c r="A861" s="113">
        <f t="shared" si="86"/>
        <v>847</v>
      </c>
      <c r="B861" s="114" t="str">
        <f>IF(基本情報入力シート!B896="","",基本情報入力シート!B896)</f>
        <v/>
      </c>
      <c r="C861" s="115" t="str">
        <f>IF(基本情報入力シート!L896="","",基本情報入力シート!L896)</f>
        <v/>
      </c>
      <c r="D861" s="115" t="str">
        <f>IF(基本情報入力シート!Q896="","",基本情報入力シート!Q896)</f>
        <v/>
      </c>
      <c r="E861" s="115" t="str">
        <f>IF(基本情報入力シート!V896="","",基本情報入力シート!V896)</f>
        <v/>
      </c>
      <c r="F861" s="115" t="str">
        <f>IF(基本情報入力シート!W896="","",基本情報入力シート!W896)</f>
        <v/>
      </c>
      <c r="G861" s="115" t="str">
        <f>IF(基本情報入力シート!Z896="","",基本情報入力シート!Z896)</f>
        <v/>
      </c>
      <c r="H861" s="211" t="str">
        <f>IF(基本情報入力シート!AD896="","",基本情報入力シート!AD896)</f>
        <v/>
      </c>
      <c r="I861" s="330" t="str">
        <f>IF(基本情報入力シート!AE896="","",基本情報入力シート!AE896)</f>
        <v/>
      </c>
      <c r="J861" s="427"/>
      <c r="K861" s="428"/>
      <c r="L861" s="426"/>
      <c r="M861" s="331" t="str">
        <f>IF(G861="", "", VLOOKUP(AF861,【参考】数式用!$AZ$3:$BA$6, 2, FALSE))</f>
        <v/>
      </c>
      <c r="N861" s="332" t="str">
        <f>IF(G861="","",VLOOKUP(G861,【参考】数式用!$A$4:$L$54,MATCH('別紙様式2-3（個表） '!M861,【参考】数式用!$J$3:$L$3,0)+9,FALSE))</f>
        <v/>
      </c>
      <c r="O861" s="430" t="s">
        <v>197</v>
      </c>
      <c r="P861" s="333" t="str">
        <f t="shared" si="91"/>
        <v>未入力あり</v>
      </c>
      <c r="Q861" s="253" t="str">
        <f>IFERROR(IF(P861="未入力あり","",ROUNDDOWN(ROUNDDOWN($H861*$I861,0)*VLOOKUP($G861,【参考】数式用!$A$4:$E$54,3, FALSE),0)),"")</f>
        <v/>
      </c>
      <c r="R861" s="253" t="str">
        <f>IF(AD861="×", 0,IF(P861="未入力あり","",ROUNDDOWN(ROUNDDOWN($H861*$I861,0)*VLOOKUP($G861,【参考】数式用!$A$4:$E$54,4,FALSE),0)))</f>
        <v/>
      </c>
      <c r="S861" s="334" t="str">
        <f>IF(AE861="×", 0,IF(P861="未入力あり","",ROUNDDOWN(ROUNDDOWN($H861*$I861,0)*VLOOKUP($G861,【参考】数式用!$A$4:$E$54,5, FALSE),0)))</f>
        <v/>
      </c>
      <c r="Z861" s="336" t="e">
        <f>IF(#REF!="○", F861, "")</f>
        <v>#REF!</v>
      </c>
      <c r="AA861" s="46" t="e">
        <f>VLOOKUP('別紙様式2-3（個表） '!$G861,【参考】数式用!$P$4:$Q$54,2, FALSE)</f>
        <v>#N/A</v>
      </c>
      <c r="AB861" s="46" t="e">
        <f>VLOOKUP('別紙様式2-3（個表） '!$G861,【参考】数式用!$P$4:$W$54,8, FALSE)</f>
        <v>#N/A</v>
      </c>
      <c r="AC861" s="46" t="e">
        <f>VLOOKUP('別紙様式2-3（個表） '!$G861,【参考】数式用!$P$4:$AD$54,15, FALSE)</f>
        <v>#N/A</v>
      </c>
      <c r="AD861" s="46" t="str">
        <f t="shared" si="87"/>
        <v/>
      </c>
      <c r="AE861" s="46" t="str">
        <f t="shared" si="88"/>
        <v/>
      </c>
      <c r="AF861" s="46" t="str">
        <f t="shared" si="89"/>
        <v/>
      </c>
      <c r="AG861" s="46" t="str">
        <f>IF(G861="", "", VLOOKUP(G861,【参考】数式用!$A$4:$M$54,13,FALSE))</f>
        <v/>
      </c>
      <c r="AH861" s="46" t="str">
        <f t="shared" si="90"/>
        <v>―</v>
      </c>
    </row>
    <row r="862" spans="1:34" ht="45" customHeight="1">
      <c r="A862" s="113">
        <f t="shared" si="86"/>
        <v>848</v>
      </c>
      <c r="B862" s="114" t="str">
        <f>IF(基本情報入力シート!B897="","",基本情報入力シート!B897)</f>
        <v/>
      </c>
      <c r="C862" s="115" t="str">
        <f>IF(基本情報入力シート!L897="","",基本情報入力シート!L897)</f>
        <v/>
      </c>
      <c r="D862" s="115" t="str">
        <f>IF(基本情報入力シート!Q897="","",基本情報入力シート!Q897)</f>
        <v/>
      </c>
      <c r="E862" s="115" t="str">
        <f>IF(基本情報入力シート!V897="","",基本情報入力シート!V897)</f>
        <v/>
      </c>
      <c r="F862" s="115" t="str">
        <f>IF(基本情報入力シート!W897="","",基本情報入力シート!W897)</f>
        <v/>
      </c>
      <c r="G862" s="115" t="str">
        <f>IF(基本情報入力シート!Z897="","",基本情報入力シート!Z897)</f>
        <v/>
      </c>
      <c r="H862" s="211" t="str">
        <f>IF(基本情報入力シート!AD897="","",基本情報入力シート!AD897)</f>
        <v/>
      </c>
      <c r="I862" s="330" t="str">
        <f>IF(基本情報入力シート!AE897="","",基本情報入力シート!AE897)</f>
        <v/>
      </c>
      <c r="J862" s="427"/>
      <c r="K862" s="428"/>
      <c r="L862" s="426"/>
      <c r="M862" s="331" t="str">
        <f>IF(G862="", "", VLOOKUP(AF862,【参考】数式用!$AZ$3:$BA$6, 2, FALSE))</f>
        <v/>
      </c>
      <c r="N862" s="332" t="str">
        <f>IF(G862="","",VLOOKUP(G862,【参考】数式用!$A$4:$L$54,MATCH('別紙様式2-3（個表） '!M862,【参考】数式用!$J$3:$L$3,0)+9,FALSE))</f>
        <v/>
      </c>
      <c r="O862" s="430" t="s">
        <v>197</v>
      </c>
      <c r="P862" s="333" t="str">
        <f t="shared" si="91"/>
        <v>未入力あり</v>
      </c>
      <c r="Q862" s="253" t="str">
        <f>IFERROR(IF(P862="未入力あり","",ROUNDDOWN(ROUNDDOWN($H862*$I862,0)*VLOOKUP($G862,【参考】数式用!$A$4:$E$54,3, FALSE),0)),"")</f>
        <v/>
      </c>
      <c r="R862" s="253" t="str">
        <f>IF(AD862="×", 0,IF(P862="未入力あり","",ROUNDDOWN(ROUNDDOWN($H862*$I862,0)*VLOOKUP($G862,【参考】数式用!$A$4:$E$54,4,FALSE),0)))</f>
        <v/>
      </c>
      <c r="S862" s="334" t="str">
        <f>IF(AE862="×", 0,IF(P862="未入力あり","",ROUNDDOWN(ROUNDDOWN($H862*$I862,0)*VLOOKUP($G862,【参考】数式用!$A$4:$E$54,5, FALSE),0)))</f>
        <v/>
      </c>
      <c r="Z862" s="336" t="e">
        <f>IF(#REF!="○", F862, "")</f>
        <v>#REF!</v>
      </c>
      <c r="AA862" s="46" t="e">
        <f>VLOOKUP('別紙様式2-3（個表） '!$G862,【参考】数式用!$P$4:$Q$54,2, FALSE)</f>
        <v>#N/A</v>
      </c>
      <c r="AB862" s="46" t="e">
        <f>VLOOKUP('別紙様式2-3（個表） '!$G862,【参考】数式用!$P$4:$W$54,8, FALSE)</f>
        <v>#N/A</v>
      </c>
      <c r="AC862" s="46" t="e">
        <f>VLOOKUP('別紙様式2-3（個表） '!$G862,【参考】数式用!$P$4:$AD$54,15, FALSE)</f>
        <v>#N/A</v>
      </c>
      <c r="AD862" s="46" t="str">
        <f t="shared" si="87"/>
        <v/>
      </c>
      <c r="AE862" s="46" t="str">
        <f t="shared" si="88"/>
        <v/>
      </c>
      <c r="AF862" s="46" t="str">
        <f t="shared" si="89"/>
        <v/>
      </c>
      <c r="AG862" s="46" t="str">
        <f>IF(G862="", "", VLOOKUP(G862,【参考】数式用!$A$4:$M$54,13,FALSE))</f>
        <v/>
      </c>
      <c r="AH862" s="46" t="str">
        <f t="shared" si="90"/>
        <v>―</v>
      </c>
    </row>
    <row r="863" spans="1:34" ht="45" customHeight="1">
      <c r="A863" s="113">
        <f t="shared" si="86"/>
        <v>849</v>
      </c>
      <c r="B863" s="114" t="str">
        <f>IF(基本情報入力シート!B898="","",基本情報入力シート!B898)</f>
        <v/>
      </c>
      <c r="C863" s="115" t="str">
        <f>IF(基本情報入力シート!L898="","",基本情報入力シート!L898)</f>
        <v/>
      </c>
      <c r="D863" s="115" t="str">
        <f>IF(基本情報入力シート!Q898="","",基本情報入力シート!Q898)</f>
        <v/>
      </c>
      <c r="E863" s="115" t="str">
        <f>IF(基本情報入力シート!V898="","",基本情報入力シート!V898)</f>
        <v/>
      </c>
      <c r="F863" s="115" t="str">
        <f>IF(基本情報入力シート!W898="","",基本情報入力シート!W898)</f>
        <v/>
      </c>
      <c r="G863" s="115" t="str">
        <f>IF(基本情報入力シート!Z898="","",基本情報入力シート!Z898)</f>
        <v/>
      </c>
      <c r="H863" s="211" t="str">
        <f>IF(基本情報入力シート!AD898="","",基本情報入力シート!AD898)</f>
        <v/>
      </c>
      <c r="I863" s="330" t="str">
        <f>IF(基本情報入力シート!AE898="","",基本情報入力シート!AE898)</f>
        <v/>
      </c>
      <c r="J863" s="427"/>
      <c r="K863" s="428"/>
      <c r="L863" s="426"/>
      <c r="M863" s="331" t="str">
        <f>IF(G863="", "", VLOOKUP(AF863,【参考】数式用!$AZ$3:$BA$6, 2, FALSE))</f>
        <v/>
      </c>
      <c r="N863" s="332" t="str">
        <f>IF(G863="","",VLOOKUP(G863,【参考】数式用!$A$4:$L$54,MATCH('別紙様式2-3（個表） '!M863,【参考】数式用!$J$3:$L$3,0)+9,FALSE))</f>
        <v/>
      </c>
      <c r="O863" s="429" t="s">
        <v>197</v>
      </c>
      <c r="P863" s="333" t="str">
        <f t="shared" si="91"/>
        <v>未入力あり</v>
      </c>
      <c r="Q863" s="253" t="str">
        <f>IFERROR(IF(P863="未入力あり","",ROUNDDOWN(ROUNDDOWN($H863*$I863,0)*VLOOKUP($G863,【参考】数式用!$A$4:$E$54,3, FALSE),0)),"")</f>
        <v/>
      </c>
      <c r="R863" s="253" t="str">
        <f>IF(AD863="×", 0,IF(P863="未入力あり","",ROUNDDOWN(ROUNDDOWN($H863*$I863,0)*VLOOKUP($G863,【参考】数式用!$A$4:$E$54,4,FALSE),0)))</f>
        <v/>
      </c>
      <c r="S863" s="334" t="str">
        <f>IF(AE863="×", 0,IF(P863="未入力あり","",ROUNDDOWN(ROUNDDOWN($H863*$I863,0)*VLOOKUP($G863,【参考】数式用!$A$4:$E$54,5, FALSE),0)))</f>
        <v/>
      </c>
      <c r="Z863" s="336" t="e">
        <f>IF(#REF!="○", F863, "")</f>
        <v>#REF!</v>
      </c>
      <c r="AA863" s="46" t="e">
        <f>VLOOKUP('別紙様式2-3（個表） '!$G863,【参考】数式用!$P$4:$Q$54,2, FALSE)</f>
        <v>#N/A</v>
      </c>
      <c r="AB863" s="46" t="e">
        <f>VLOOKUP('別紙様式2-3（個表） '!$G863,【参考】数式用!$P$4:$W$54,8, FALSE)</f>
        <v>#N/A</v>
      </c>
      <c r="AC863" s="46" t="e">
        <f>VLOOKUP('別紙様式2-3（個表） '!$G863,【参考】数式用!$P$4:$AD$54,15, FALSE)</f>
        <v>#N/A</v>
      </c>
      <c r="AD863" s="46" t="str">
        <f t="shared" si="87"/>
        <v/>
      </c>
      <c r="AE863" s="46" t="str">
        <f t="shared" si="88"/>
        <v/>
      </c>
      <c r="AF863" s="46" t="str">
        <f t="shared" si="89"/>
        <v/>
      </c>
      <c r="AG863" s="46" t="str">
        <f>IF(G863="", "", VLOOKUP(G863,【参考】数式用!$A$4:$M$54,13,FALSE))</f>
        <v/>
      </c>
      <c r="AH863" s="46" t="str">
        <f t="shared" si="90"/>
        <v>―</v>
      </c>
    </row>
    <row r="864" spans="1:34" ht="45" customHeight="1">
      <c r="A864" s="113">
        <f t="shared" si="86"/>
        <v>850</v>
      </c>
      <c r="B864" s="114" t="str">
        <f>IF(基本情報入力シート!B899="","",基本情報入力シート!B899)</f>
        <v/>
      </c>
      <c r="C864" s="115" t="str">
        <f>IF(基本情報入力シート!L899="","",基本情報入力シート!L899)</f>
        <v/>
      </c>
      <c r="D864" s="115" t="str">
        <f>IF(基本情報入力シート!Q899="","",基本情報入力シート!Q899)</f>
        <v/>
      </c>
      <c r="E864" s="115" t="str">
        <f>IF(基本情報入力シート!V899="","",基本情報入力シート!V899)</f>
        <v/>
      </c>
      <c r="F864" s="115" t="str">
        <f>IF(基本情報入力シート!W899="","",基本情報入力シート!W899)</f>
        <v/>
      </c>
      <c r="G864" s="115" t="str">
        <f>IF(基本情報入力シート!Z899="","",基本情報入力シート!Z899)</f>
        <v/>
      </c>
      <c r="H864" s="211" t="str">
        <f>IF(基本情報入力シート!AD899="","",基本情報入力シート!AD899)</f>
        <v/>
      </c>
      <c r="I864" s="330" t="str">
        <f>IF(基本情報入力シート!AE899="","",基本情報入力シート!AE899)</f>
        <v/>
      </c>
      <c r="J864" s="427"/>
      <c r="K864" s="428"/>
      <c r="L864" s="426"/>
      <c r="M864" s="331" t="str">
        <f>IF(G864="", "", VLOOKUP(AF864,【参考】数式用!$AZ$3:$BA$6, 2, FALSE))</f>
        <v/>
      </c>
      <c r="N864" s="332" t="str">
        <f>IF(G864="","",VLOOKUP(G864,【参考】数式用!$A$4:$L$54,MATCH('別紙様式2-3（個表） '!M864,【参考】数式用!$J$3:$L$3,0)+9,FALSE))</f>
        <v/>
      </c>
      <c r="O864" s="430" t="s">
        <v>197</v>
      </c>
      <c r="P864" s="333" t="str">
        <f t="shared" si="91"/>
        <v>未入力あり</v>
      </c>
      <c r="Q864" s="253" t="str">
        <f>IFERROR(IF(P864="未入力あり","",ROUNDDOWN(ROUNDDOWN($H864*$I864,0)*VLOOKUP($G864,【参考】数式用!$A$4:$E$54,3, FALSE),0)),"")</f>
        <v/>
      </c>
      <c r="R864" s="253" t="str">
        <f>IF(AD864="×", 0,IF(P864="未入力あり","",ROUNDDOWN(ROUNDDOWN($H864*$I864,0)*VLOOKUP($G864,【参考】数式用!$A$4:$E$54,4,FALSE),0)))</f>
        <v/>
      </c>
      <c r="S864" s="334" t="str">
        <f>IF(AE864="×", 0,IF(P864="未入力あり","",ROUNDDOWN(ROUNDDOWN($H864*$I864,0)*VLOOKUP($G864,【参考】数式用!$A$4:$E$54,5, FALSE),0)))</f>
        <v/>
      </c>
      <c r="Z864" s="336" t="e">
        <f>IF(#REF!="○", F864, "")</f>
        <v>#REF!</v>
      </c>
      <c r="AA864" s="46" t="e">
        <f>VLOOKUP('別紙様式2-3（個表） '!$G864,【参考】数式用!$P$4:$Q$54,2, FALSE)</f>
        <v>#N/A</v>
      </c>
      <c r="AB864" s="46" t="e">
        <f>VLOOKUP('別紙様式2-3（個表） '!$G864,【参考】数式用!$P$4:$W$54,8, FALSE)</f>
        <v>#N/A</v>
      </c>
      <c r="AC864" s="46" t="e">
        <f>VLOOKUP('別紙様式2-3（個表） '!$G864,【参考】数式用!$P$4:$AD$54,15, FALSE)</f>
        <v>#N/A</v>
      </c>
      <c r="AD864" s="46" t="str">
        <f t="shared" si="87"/>
        <v/>
      </c>
      <c r="AE864" s="46" t="str">
        <f t="shared" si="88"/>
        <v/>
      </c>
      <c r="AF864" s="46" t="str">
        <f t="shared" si="89"/>
        <v/>
      </c>
      <c r="AG864" s="46" t="str">
        <f>IF(G864="", "", VLOOKUP(G864,【参考】数式用!$A$4:$M$54,13,FALSE))</f>
        <v/>
      </c>
      <c r="AH864" s="46" t="str">
        <f t="shared" si="90"/>
        <v>―</v>
      </c>
    </row>
    <row r="865" spans="1:34" ht="45" customHeight="1">
      <c r="A865" s="113">
        <f t="shared" si="86"/>
        <v>851</v>
      </c>
      <c r="B865" s="114" t="str">
        <f>IF(基本情報入力シート!B900="","",基本情報入力シート!B900)</f>
        <v/>
      </c>
      <c r="C865" s="115" t="str">
        <f>IF(基本情報入力シート!L900="","",基本情報入力シート!L900)</f>
        <v/>
      </c>
      <c r="D865" s="115" t="str">
        <f>IF(基本情報入力シート!Q900="","",基本情報入力シート!Q900)</f>
        <v/>
      </c>
      <c r="E865" s="115" t="str">
        <f>IF(基本情報入力シート!V900="","",基本情報入力シート!V900)</f>
        <v/>
      </c>
      <c r="F865" s="115" t="str">
        <f>IF(基本情報入力シート!W900="","",基本情報入力シート!W900)</f>
        <v/>
      </c>
      <c r="G865" s="115" t="str">
        <f>IF(基本情報入力シート!Z900="","",基本情報入力シート!Z900)</f>
        <v/>
      </c>
      <c r="H865" s="211" t="str">
        <f>IF(基本情報入力シート!AD900="","",基本情報入力シート!AD900)</f>
        <v/>
      </c>
      <c r="I865" s="330" t="str">
        <f>IF(基本情報入力シート!AE900="","",基本情報入力シート!AE900)</f>
        <v/>
      </c>
      <c r="J865" s="427"/>
      <c r="K865" s="428"/>
      <c r="L865" s="426"/>
      <c r="M865" s="331" t="str">
        <f>IF(G865="", "", VLOOKUP(AF865,【参考】数式用!$AZ$3:$BA$6, 2, FALSE))</f>
        <v/>
      </c>
      <c r="N865" s="332" t="str">
        <f>IF(G865="","",VLOOKUP(G865,【参考】数式用!$A$4:$L$54,MATCH('別紙様式2-3（個表） '!M865,【参考】数式用!$J$3:$L$3,0)+9,FALSE))</f>
        <v/>
      </c>
      <c r="O865" s="430" t="s">
        <v>197</v>
      </c>
      <c r="P865" s="333" t="str">
        <f t="shared" si="91"/>
        <v>未入力あり</v>
      </c>
      <c r="Q865" s="253" t="str">
        <f>IFERROR(IF(P865="未入力あり","",ROUNDDOWN(ROUNDDOWN($H865*$I865,0)*VLOOKUP($G865,【参考】数式用!$A$4:$E$54,3, FALSE),0)),"")</f>
        <v/>
      </c>
      <c r="R865" s="253" t="str">
        <f>IF(AD865="×", 0,IF(P865="未入力あり","",ROUNDDOWN(ROUNDDOWN($H865*$I865,0)*VLOOKUP($G865,【参考】数式用!$A$4:$E$54,4,FALSE),0)))</f>
        <v/>
      </c>
      <c r="S865" s="334" t="str">
        <f>IF(AE865="×", 0,IF(P865="未入力あり","",ROUNDDOWN(ROUNDDOWN($H865*$I865,0)*VLOOKUP($G865,【参考】数式用!$A$4:$E$54,5, FALSE),0)))</f>
        <v/>
      </c>
      <c r="Z865" s="336" t="e">
        <f>IF(#REF!="○", F865, "")</f>
        <v>#REF!</v>
      </c>
      <c r="AA865" s="46" t="e">
        <f>VLOOKUP('別紙様式2-3（個表） '!$G865,【参考】数式用!$P$4:$Q$54,2, FALSE)</f>
        <v>#N/A</v>
      </c>
      <c r="AB865" s="46" t="e">
        <f>VLOOKUP('別紙様式2-3（個表） '!$G865,【参考】数式用!$P$4:$W$54,8, FALSE)</f>
        <v>#N/A</v>
      </c>
      <c r="AC865" s="46" t="e">
        <f>VLOOKUP('別紙様式2-3（個表） '!$G865,【参考】数式用!$P$4:$AD$54,15, FALSE)</f>
        <v>#N/A</v>
      </c>
      <c r="AD865" s="46" t="str">
        <f t="shared" si="87"/>
        <v/>
      </c>
      <c r="AE865" s="46" t="str">
        <f t="shared" si="88"/>
        <v/>
      </c>
      <c r="AF865" s="46" t="str">
        <f t="shared" si="89"/>
        <v/>
      </c>
      <c r="AG865" s="46" t="str">
        <f>IF(G865="", "", VLOOKUP(G865,【参考】数式用!$A$4:$M$54,13,FALSE))</f>
        <v/>
      </c>
      <c r="AH865" s="46" t="str">
        <f t="shared" si="90"/>
        <v>―</v>
      </c>
    </row>
    <row r="866" spans="1:34" ht="45" customHeight="1">
      <c r="A866" s="113">
        <f t="shared" si="86"/>
        <v>852</v>
      </c>
      <c r="B866" s="114" t="str">
        <f>IF(基本情報入力シート!B901="","",基本情報入力シート!B901)</f>
        <v/>
      </c>
      <c r="C866" s="115" t="str">
        <f>IF(基本情報入力シート!L901="","",基本情報入力シート!L901)</f>
        <v/>
      </c>
      <c r="D866" s="115" t="str">
        <f>IF(基本情報入力シート!Q901="","",基本情報入力シート!Q901)</f>
        <v/>
      </c>
      <c r="E866" s="115" t="str">
        <f>IF(基本情報入力シート!V901="","",基本情報入力シート!V901)</f>
        <v/>
      </c>
      <c r="F866" s="115" t="str">
        <f>IF(基本情報入力シート!W901="","",基本情報入力シート!W901)</f>
        <v/>
      </c>
      <c r="G866" s="115" t="str">
        <f>IF(基本情報入力シート!Z901="","",基本情報入力シート!Z901)</f>
        <v/>
      </c>
      <c r="H866" s="211" t="str">
        <f>IF(基本情報入力シート!AD901="","",基本情報入力シート!AD901)</f>
        <v/>
      </c>
      <c r="I866" s="330" t="str">
        <f>IF(基本情報入力シート!AE901="","",基本情報入力シート!AE901)</f>
        <v/>
      </c>
      <c r="J866" s="427"/>
      <c r="K866" s="428"/>
      <c r="L866" s="426"/>
      <c r="M866" s="331" t="str">
        <f>IF(G866="", "", VLOOKUP(AF866,【参考】数式用!$AZ$3:$BA$6, 2, FALSE))</f>
        <v/>
      </c>
      <c r="N866" s="332" t="str">
        <f>IF(G866="","",VLOOKUP(G866,【参考】数式用!$A$4:$L$54,MATCH('別紙様式2-3（個表） '!M866,【参考】数式用!$J$3:$L$3,0)+9,FALSE))</f>
        <v/>
      </c>
      <c r="O866" s="429" t="s">
        <v>197</v>
      </c>
      <c r="P866" s="333" t="str">
        <f t="shared" si="91"/>
        <v>未入力あり</v>
      </c>
      <c r="Q866" s="253" t="str">
        <f>IFERROR(IF(P866="未入力あり","",ROUNDDOWN(ROUNDDOWN($H866*$I866,0)*VLOOKUP($G866,【参考】数式用!$A$4:$E$54,3, FALSE),0)),"")</f>
        <v/>
      </c>
      <c r="R866" s="253" t="str">
        <f>IF(AD866="×", 0,IF(P866="未入力あり","",ROUNDDOWN(ROUNDDOWN($H866*$I866,0)*VLOOKUP($G866,【参考】数式用!$A$4:$E$54,4,FALSE),0)))</f>
        <v/>
      </c>
      <c r="S866" s="334" t="str">
        <f>IF(AE866="×", 0,IF(P866="未入力あり","",ROUNDDOWN(ROUNDDOWN($H866*$I866,0)*VLOOKUP($G866,【参考】数式用!$A$4:$E$54,5, FALSE),0)))</f>
        <v/>
      </c>
      <c r="Z866" s="336" t="e">
        <f>IF(#REF!="○", F866, "")</f>
        <v>#REF!</v>
      </c>
      <c r="AA866" s="46" t="e">
        <f>VLOOKUP('別紙様式2-3（個表） '!$G866,【参考】数式用!$P$4:$Q$54,2, FALSE)</f>
        <v>#N/A</v>
      </c>
      <c r="AB866" s="46" t="e">
        <f>VLOOKUP('別紙様式2-3（個表） '!$G866,【参考】数式用!$P$4:$W$54,8, FALSE)</f>
        <v>#N/A</v>
      </c>
      <c r="AC866" s="46" t="e">
        <f>VLOOKUP('別紙様式2-3（個表） '!$G866,【参考】数式用!$P$4:$AD$54,15, FALSE)</f>
        <v>#N/A</v>
      </c>
      <c r="AD866" s="46" t="str">
        <f t="shared" si="87"/>
        <v/>
      </c>
      <c r="AE866" s="46" t="str">
        <f t="shared" si="88"/>
        <v/>
      </c>
      <c r="AF866" s="46" t="str">
        <f t="shared" si="89"/>
        <v/>
      </c>
      <c r="AG866" s="46" t="str">
        <f>IF(G866="", "", VLOOKUP(G866,【参考】数式用!$A$4:$M$54,13,FALSE))</f>
        <v/>
      </c>
      <c r="AH866" s="46" t="str">
        <f t="shared" si="90"/>
        <v>―</v>
      </c>
    </row>
    <row r="867" spans="1:34" ht="45" customHeight="1">
      <c r="A867" s="113">
        <f t="shared" si="86"/>
        <v>853</v>
      </c>
      <c r="B867" s="114" t="str">
        <f>IF(基本情報入力シート!B902="","",基本情報入力シート!B902)</f>
        <v/>
      </c>
      <c r="C867" s="115" t="str">
        <f>IF(基本情報入力シート!L902="","",基本情報入力シート!L902)</f>
        <v/>
      </c>
      <c r="D867" s="115" t="str">
        <f>IF(基本情報入力シート!Q902="","",基本情報入力シート!Q902)</f>
        <v/>
      </c>
      <c r="E867" s="115" t="str">
        <f>IF(基本情報入力シート!V902="","",基本情報入力シート!V902)</f>
        <v/>
      </c>
      <c r="F867" s="115" t="str">
        <f>IF(基本情報入力シート!W902="","",基本情報入力シート!W902)</f>
        <v/>
      </c>
      <c r="G867" s="115" t="str">
        <f>IF(基本情報入力シート!Z902="","",基本情報入力シート!Z902)</f>
        <v/>
      </c>
      <c r="H867" s="211" t="str">
        <f>IF(基本情報入力シート!AD902="","",基本情報入力シート!AD902)</f>
        <v/>
      </c>
      <c r="I867" s="330" t="str">
        <f>IF(基本情報入力シート!AE902="","",基本情報入力シート!AE902)</f>
        <v/>
      </c>
      <c r="J867" s="427"/>
      <c r="K867" s="428"/>
      <c r="L867" s="426"/>
      <c r="M867" s="331" t="str">
        <f>IF(G867="", "", VLOOKUP(AF867,【参考】数式用!$AZ$3:$BA$6, 2, FALSE))</f>
        <v/>
      </c>
      <c r="N867" s="332" t="str">
        <f>IF(G867="","",VLOOKUP(G867,【参考】数式用!$A$4:$L$54,MATCH('別紙様式2-3（個表） '!M867,【参考】数式用!$J$3:$L$3,0)+9,FALSE))</f>
        <v/>
      </c>
      <c r="O867" s="430" t="s">
        <v>197</v>
      </c>
      <c r="P867" s="333" t="str">
        <f t="shared" si="91"/>
        <v>未入力あり</v>
      </c>
      <c r="Q867" s="253" t="str">
        <f>IFERROR(IF(P867="未入力あり","",ROUNDDOWN(ROUNDDOWN($H867*$I867,0)*VLOOKUP($G867,【参考】数式用!$A$4:$E$54,3, FALSE),0)),"")</f>
        <v/>
      </c>
      <c r="R867" s="253" t="str">
        <f>IF(AD867="×", 0,IF(P867="未入力あり","",ROUNDDOWN(ROUNDDOWN($H867*$I867,0)*VLOOKUP($G867,【参考】数式用!$A$4:$E$54,4,FALSE),0)))</f>
        <v/>
      </c>
      <c r="S867" s="334" t="str">
        <f>IF(AE867="×", 0,IF(P867="未入力あり","",ROUNDDOWN(ROUNDDOWN($H867*$I867,0)*VLOOKUP($G867,【参考】数式用!$A$4:$E$54,5, FALSE),0)))</f>
        <v/>
      </c>
      <c r="Z867" s="336" t="e">
        <f>IF(#REF!="○", F867, "")</f>
        <v>#REF!</v>
      </c>
      <c r="AA867" s="46" t="e">
        <f>VLOOKUP('別紙様式2-3（個表） '!$G867,【参考】数式用!$P$4:$Q$54,2, FALSE)</f>
        <v>#N/A</v>
      </c>
      <c r="AB867" s="46" t="e">
        <f>VLOOKUP('別紙様式2-3（個表） '!$G867,【参考】数式用!$P$4:$W$54,8, FALSE)</f>
        <v>#N/A</v>
      </c>
      <c r="AC867" s="46" t="e">
        <f>VLOOKUP('別紙様式2-3（個表） '!$G867,【参考】数式用!$P$4:$AD$54,15, FALSE)</f>
        <v>#N/A</v>
      </c>
      <c r="AD867" s="46" t="str">
        <f t="shared" si="87"/>
        <v/>
      </c>
      <c r="AE867" s="46" t="str">
        <f t="shared" si="88"/>
        <v/>
      </c>
      <c r="AF867" s="46" t="str">
        <f t="shared" si="89"/>
        <v/>
      </c>
      <c r="AG867" s="46" t="str">
        <f>IF(G867="", "", VLOOKUP(G867,【参考】数式用!$A$4:$M$54,13,FALSE))</f>
        <v/>
      </c>
      <c r="AH867" s="46" t="str">
        <f t="shared" si="90"/>
        <v>―</v>
      </c>
    </row>
    <row r="868" spans="1:34" ht="45" customHeight="1">
      <c r="A868" s="113">
        <f t="shared" si="86"/>
        <v>854</v>
      </c>
      <c r="B868" s="114" t="str">
        <f>IF(基本情報入力シート!B903="","",基本情報入力シート!B903)</f>
        <v/>
      </c>
      <c r="C868" s="115" t="str">
        <f>IF(基本情報入力シート!L903="","",基本情報入力シート!L903)</f>
        <v/>
      </c>
      <c r="D868" s="115" t="str">
        <f>IF(基本情報入力シート!Q903="","",基本情報入力シート!Q903)</f>
        <v/>
      </c>
      <c r="E868" s="115" t="str">
        <f>IF(基本情報入力シート!V903="","",基本情報入力シート!V903)</f>
        <v/>
      </c>
      <c r="F868" s="115" t="str">
        <f>IF(基本情報入力シート!W903="","",基本情報入力シート!W903)</f>
        <v/>
      </c>
      <c r="G868" s="115" t="str">
        <f>IF(基本情報入力シート!Z903="","",基本情報入力シート!Z903)</f>
        <v/>
      </c>
      <c r="H868" s="211" t="str">
        <f>IF(基本情報入力シート!AD903="","",基本情報入力シート!AD903)</f>
        <v/>
      </c>
      <c r="I868" s="330" t="str">
        <f>IF(基本情報入力シート!AE903="","",基本情報入力シート!AE903)</f>
        <v/>
      </c>
      <c r="J868" s="427"/>
      <c r="K868" s="428"/>
      <c r="L868" s="426"/>
      <c r="M868" s="331" t="str">
        <f>IF(G868="", "", VLOOKUP(AF868,【参考】数式用!$AZ$3:$BA$6, 2, FALSE))</f>
        <v/>
      </c>
      <c r="N868" s="332" t="str">
        <f>IF(G868="","",VLOOKUP(G868,【参考】数式用!$A$4:$L$54,MATCH('別紙様式2-3（個表） '!M868,【参考】数式用!$J$3:$L$3,0)+9,FALSE))</f>
        <v/>
      </c>
      <c r="O868" s="430" t="s">
        <v>197</v>
      </c>
      <c r="P868" s="333" t="str">
        <f t="shared" si="91"/>
        <v>未入力あり</v>
      </c>
      <c r="Q868" s="253" t="str">
        <f>IFERROR(IF(P868="未入力あり","",ROUNDDOWN(ROUNDDOWN($H868*$I868,0)*VLOOKUP($G868,【参考】数式用!$A$4:$E$54,3, FALSE),0)),"")</f>
        <v/>
      </c>
      <c r="R868" s="253" t="str">
        <f>IF(AD868="×", 0,IF(P868="未入力あり","",ROUNDDOWN(ROUNDDOWN($H868*$I868,0)*VLOOKUP($G868,【参考】数式用!$A$4:$E$54,4,FALSE),0)))</f>
        <v/>
      </c>
      <c r="S868" s="334" t="str">
        <f>IF(AE868="×", 0,IF(P868="未入力あり","",ROUNDDOWN(ROUNDDOWN($H868*$I868,0)*VLOOKUP($G868,【参考】数式用!$A$4:$E$54,5, FALSE),0)))</f>
        <v/>
      </c>
      <c r="Z868" s="336" t="e">
        <f>IF(#REF!="○", F868, "")</f>
        <v>#REF!</v>
      </c>
      <c r="AA868" s="46" t="e">
        <f>VLOOKUP('別紙様式2-3（個表） '!$G868,【参考】数式用!$P$4:$Q$54,2, FALSE)</f>
        <v>#N/A</v>
      </c>
      <c r="AB868" s="46" t="e">
        <f>VLOOKUP('別紙様式2-3（個表） '!$G868,【参考】数式用!$P$4:$W$54,8, FALSE)</f>
        <v>#N/A</v>
      </c>
      <c r="AC868" s="46" t="e">
        <f>VLOOKUP('別紙様式2-3（個表） '!$G868,【参考】数式用!$P$4:$AD$54,15, FALSE)</f>
        <v>#N/A</v>
      </c>
      <c r="AD868" s="46" t="str">
        <f t="shared" si="87"/>
        <v/>
      </c>
      <c r="AE868" s="46" t="str">
        <f t="shared" si="88"/>
        <v/>
      </c>
      <c r="AF868" s="46" t="str">
        <f t="shared" si="89"/>
        <v/>
      </c>
      <c r="AG868" s="46" t="str">
        <f>IF(G868="", "", VLOOKUP(G868,【参考】数式用!$A$4:$M$54,13,FALSE))</f>
        <v/>
      </c>
      <c r="AH868" s="46" t="str">
        <f t="shared" si="90"/>
        <v>―</v>
      </c>
    </row>
    <row r="869" spans="1:34" ht="45" customHeight="1">
      <c r="A869" s="113">
        <f t="shared" si="86"/>
        <v>855</v>
      </c>
      <c r="B869" s="114" t="str">
        <f>IF(基本情報入力シート!B904="","",基本情報入力シート!B904)</f>
        <v/>
      </c>
      <c r="C869" s="115" t="str">
        <f>IF(基本情報入力シート!L904="","",基本情報入力シート!L904)</f>
        <v/>
      </c>
      <c r="D869" s="115" t="str">
        <f>IF(基本情報入力シート!Q904="","",基本情報入力シート!Q904)</f>
        <v/>
      </c>
      <c r="E869" s="115" t="str">
        <f>IF(基本情報入力シート!V904="","",基本情報入力シート!V904)</f>
        <v/>
      </c>
      <c r="F869" s="115" t="str">
        <f>IF(基本情報入力シート!W904="","",基本情報入力シート!W904)</f>
        <v/>
      </c>
      <c r="G869" s="115" t="str">
        <f>IF(基本情報入力シート!Z904="","",基本情報入力シート!Z904)</f>
        <v/>
      </c>
      <c r="H869" s="211" t="str">
        <f>IF(基本情報入力シート!AD904="","",基本情報入力シート!AD904)</f>
        <v/>
      </c>
      <c r="I869" s="330" t="str">
        <f>IF(基本情報入力シート!AE904="","",基本情報入力シート!AE904)</f>
        <v/>
      </c>
      <c r="J869" s="427"/>
      <c r="K869" s="428"/>
      <c r="L869" s="426"/>
      <c r="M869" s="331" t="str">
        <f>IF(G869="", "", VLOOKUP(AF869,【参考】数式用!$AZ$3:$BA$6, 2, FALSE))</f>
        <v/>
      </c>
      <c r="N869" s="332" t="str">
        <f>IF(G869="","",VLOOKUP(G869,【参考】数式用!$A$4:$L$54,MATCH('別紙様式2-3（個表） '!M869,【参考】数式用!$J$3:$L$3,0)+9,FALSE))</f>
        <v/>
      </c>
      <c r="O869" s="429" t="s">
        <v>197</v>
      </c>
      <c r="P869" s="333" t="str">
        <f t="shared" si="91"/>
        <v>未入力あり</v>
      </c>
      <c r="Q869" s="253" t="str">
        <f>IFERROR(IF(P869="未入力あり","",ROUNDDOWN(ROUNDDOWN($H869*$I869,0)*VLOOKUP($G869,【参考】数式用!$A$4:$E$54,3, FALSE),0)),"")</f>
        <v/>
      </c>
      <c r="R869" s="253" t="str">
        <f>IF(AD869="×", 0,IF(P869="未入力あり","",ROUNDDOWN(ROUNDDOWN($H869*$I869,0)*VLOOKUP($G869,【参考】数式用!$A$4:$E$54,4,FALSE),0)))</f>
        <v/>
      </c>
      <c r="S869" s="334" t="str">
        <f>IF(AE869="×", 0,IF(P869="未入力あり","",ROUNDDOWN(ROUNDDOWN($H869*$I869,0)*VLOOKUP($G869,【参考】数式用!$A$4:$E$54,5, FALSE),0)))</f>
        <v/>
      </c>
      <c r="Z869" s="336" t="e">
        <f>IF(#REF!="○", F869, "")</f>
        <v>#REF!</v>
      </c>
      <c r="AA869" s="46" t="e">
        <f>VLOOKUP('別紙様式2-3（個表） '!$G869,【参考】数式用!$P$4:$Q$54,2, FALSE)</f>
        <v>#N/A</v>
      </c>
      <c r="AB869" s="46" t="e">
        <f>VLOOKUP('別紙様式2-3（個表） '!$G869,【参考】数式用!$P$4:$W$54,8, FALSE)</f>
        <v>#N/A</v>
      </c>
      <c r="AC869" s="46" t="e">
        <f>VLOOKUP('別紙様式2-3（個表） '!$G869,【参考】数式用!$P$4:$AD$54,15, FALSE)</f>
        <v>#N/A</v>
      </c>
      <c r="AD869" s="46" t="str">
        <f t="shared" si="87"/>
        <v/>
      </c>
      <c r="AE869" s="46" t="str">
        <f t="shared" si="88"/>
        <v/>
      </c>
      <c r="AF869" s="46" t="str">
        <f t="shared" si="89"/>
        <v/>
      </c>
      <c r="AG869" s="46" t="str">
        <f>IF(G869="", "", VLOOKUP(G869,【参考】数式用!$A$4:$M$54,13,FALSE))</f>
        <v/>
      </c>
      <c r="AH869" s="46" t="str">
        <f t="shared" si="90"/>
        <v>―</v>
      </c>
    </row>
    <row r="870" spans="1:34" ht="45" customHeight="1">
      <c r="A870" s="113">
        <f t="shared" si="86"/>
        <v>856</v>
      </c>
      <c r="B870" s="114" t="str">
        <f>IF(基本情報入力シート!B905="","",基本情報入力シート!B905)</f>
        <v/>
      </c>
      <c r="C870" s="115" t="str">
        <f>IF(基本情報入力シート!L905="","",基本情報入力シート!L905)</f>
        <v/>
      </c>
      <c r="D870" s="115" t="str">
        <f>IF(基本情報入力シート!Q905="","",基本情報入力シート!Q905)</f>
        <v/>
      </c>
      <c r="E870" s="115" t="str">
        <f>IF(基本情報入力シート!V905="","",基本情報入力シート!V905)</f>
        <v/>
      </c>
      <c r="F870" s="115" t="str">
        <f>IF(基本情報入力シート!W905="","",基本情報入力シート!W905)</f>
        <v/>
      </c>
      <c r="G870" s="115" t="str">
        <f>IF(基本情報入力シート!Z905="","",基本情報入力シート!Z905)</f>
        <v/>
      </c>
      <c r="H870" s="211" t="str">
        <f>IF(基本情報入力シート!AD905="","",基本情報入力シート!AD905)</f>
        <v/>
      </c>
      <c r="I870" s="330" t="str">
        <f>IF(基本情報入力シート!AE905="","",基本情報入力シート!AE905)</f>
        <v/>
      </c>
      <c r="J870" s="427"/>
      <c r="K870" s="428"/>
      <c r="L870" s="426"/>
      <c r="M870" s="331" t="str">
        <f>IF(G870="", "", VLOOKUP(AF870,【参考】数式用!$AZ$3:$BA$6, 2, FALSE))</f>
        <v/>
      </c>
      <c r="N870" s="332" t="str">
        <f>IF(G870="","",VLOOKUP(G870,【参考】数式用!$A$4:$L$54,MATCH('別紙様式2-3（個表） '!M870,【参考】数式用!$J$3:$L$3,0)+9,FALSE))</f>
        <v/>
      </c>
      <c r="O870" s="430" t="s">
        <v>197</v>
      </c>
      <c r="P870" s="333" t="str">
        <f t="shared" si="91"/>
        <v>未入力あり</v>
      </c>
      <c r="Q870" s="253" t="str">
        <f>IFERROR(IF(P870="未入力あり","",ROUNDDOWN(ROUNDDOWN($H870*$I870,0)*VLOOKUP($G870,【参考】数式用!$A$4:$E$54,3, FALSE),0)),"")</f>
        <v/>
      </c>
      <c r="R870" s="253" t="str">
        <f>IF(AD870="×", 0,IF(P870="未入力あり","",ROUNDDOWN(ROUNDDOWN($H870*$I870,0)*VLOOKUP($G870,【参考】数式用!$A$4:$E$54,4,FALSE),0)))</f>
        <v/>
      </c>
      <c r="S870" s="334" t="str">
        <f>IF(AE870="×", 0,IF(P870="未入力あり","",ROUNDDOWN(ROUNDDOWN($H870*$I870,0)*VLOOKUP($G870,【参考】数式用!$A$4:$E$54,5, FALSE),0)))</f>
        <v/>
      </c>
      <c r="Z870" s="336" t="e">
        <f>IF(#REF!="○", F870, "")</f>
        <v>#REF!</v>
      </c>
      <c r="AA870" s="46" t="e">
        <f>VLOOKUP('別紙様式2-3（個表） '!$G870,【参考】数式用!$P$4:$Q$54,2, FALSE)</f>
        <v>#N/A</v>
      </c>
      <c r="AB870" s="46" t="e">
        <f>VLOOKUP('別紙様式2-3（個表） '!$G870,【参考】数式用!$P$4:$W$54,8, FALSE)</f>
        <v>#N/A</v>
      </c>
      <c r="AC870" s="46" t="e">
        <f>VLOOKUP('別紙様式2-3（個表） '!$G870,【参考】数式用!$P$4:$AD$54,15, FALSE)</f>
        <v>#N/A</v>
      </c>
      <c r="AD870" s="46" t="str">
        <f t="shared" si="87"/>
        <v/>
      </c>
      <c r="AE870" s="46" t="str">
        <f t="shared" si="88"/>
        <v/>
      </c>
      <c r="AF870" s="46" t="str">
        <f t="shared" si="89"/>
        <v/>
      </c>
      <c r="AG870" s="46" t="str">
        <f>IF(G870="", "", VLOOKUP(G870,【参考】数式用!$A$4:$M$54,13,FALSE))</f>
        <v/>
      </c>
      <c r="AH870" s="46" t="str">
        <f t="shared" si="90"/>
        <v>―</v>
      </c>
    </row>
    <row r="871" spans="1:34" ht="45" customHeight="1">
      <c r="A871" s="113">
        <f t="shared" si="86"/>
        <v>857</v>
      </c>
      <c r="B871" s="114" t="str">
        <f>IF(基本情報入力シート!B906="","",基本情報入力シート!B906)</f>
        <v/>
      </c>
      <c r="C871" s="115" t="str">
        <f>IF(基本情報入力シート!L906="","",基本情報入力シート!L906)</f>
        <v/>
      </c>
      <c r="D871" s="115" t="str">
        <f>IF(基本情報入力シート!Q906="","",基本情報入力シート!Q906)</f>
        <v/>
      </c>
      <c r="E871" s="115" t="str">
        <f>IF(基本情報入力シート!V906="","",基本情報入力シート!V906)</f>
        <v/>
      </c>
      <c r="F871" s="115" t="str">
        <f>IF(基本情報入力シート!W906="","",基本情報入力シート!W906)</f>
        <v/>
      </c>
      <c r="G871" s="115" t="str">
        <f>IF(基本情報入力シート!Z906="","",基本情報入力シート!Z906)</f>
        <v/>
      </c>
      <c r="H871" s="211" t="str">
        <f>IF(基本情報入力シート!AD906="","",基本情報入力シート!AD906)</f>
        <v/>
      </c>
      <c r="I871" s="330" t="str">
        <f>IF(基本情報入力シート!AE906="","",基本情報入力シート!AE906)</f>
        <v/>
      </c>
      <c r="J871" s="427"/>
      <c r="K871" s="428"/>
      <c r="L871" s="426"/>
      <c r="M871" s="331" t="str">
        <f>IF(G871="", "", VLOOKUP(AF871,【参考】数式用!$AZ$3:$BA$6, 2, FALSE))</f>
        <v/>
      </c>
      <c r="N871" s="332" t="str">
        <f>IF(G871="","",VLOOKUP(G871,【参考】数式用!$A$4:$L$54,MATCH('別紙様式2-3（個表） '!M871,【参考】数式用!$J$3:$L$3,0)+9,FALSE))</f>
        <v/>
      </c>
      <c r="O871" s="430" t="s">
        <v>197</v>
      </c>
      <c r="P871" s="333" t="str">
        <f t="shared" si="91"/>
        <v>未入力あり</v>
      </c>
      <c r="Q871" s="253" t="str">
        <f>IFERROR(IF(P871="未入力あり","",ROUNDDOWN(ROUNDDOWN($H871*$I871,0)*VLOOKUP($G871,【参考】数式用!$A$4:$E$54,3, FALSE),0)),"")</f>
        <v/>
      </c>
      <c r="R871" s="253" t="str">
        <f>IF(AD871="×", 0,IF(P871="未入力あり","",ROUNDDOWN(ROUNDDOWN($H871*$I871,0)*VLOOKUP($G871,【参考】数式用!$A$4:$E$54,4,FALSE),0)))</f>
        <v/>
      </c>
      <c r="S871" s="334" t="str">
        <f>IF(AE871="×", 0,IF(P871="未入力あり","",ROUNDDOWN(ROUNDDOWN($H871*$I871,0)*VLOOKUP($G871,【参考】数式用!$A$4:$E$54,5, FALSE),0)))</f>
        <v/>
      </c>
      <c r="Z871" s="336" t="e">
        <f>IF(#REF!="○", F871, "")</f>
        <v>#REF!</v>
      </c>
      <c r="AA871" s="46" t="e">
        <f>VLOOKUP('別紙様式2-3（個表） '!$G871,【参考】数式用!$P$4:$Q$54,2, FALSE)</f>
        <v>#N/A</v>
      </c>
      <c r="AB871" s="46" t="e">
        <f>VLOOKUP('別紙様式2-3（個表） '!$G871,【参考】数式用!$P$4:$W$54,8, FALSE)</f>
        <v>#N/A</v>
      </c>
      <c r="AC871" s="46" t="e">
        <f>VLOOKUP('別紙様式2-3（個表） '!$G871,【参考】数式用!$P$4:$AD$54,15, FALSE)</f>
        <v>#N/A</v>
      </c>
      <c r="AD871" s="46" t="str">
        <f t="shared" si="87"/>
        <v/>
      </c>
      <c r="AE871" s="46" t="str">
        <f t="shared" si="88"/>
        <v/>
      </c>
      <c r="AF871" s="46" t="str">
        <f t="shared" si="89"/>
        <v/>
      </c>
      <c r="AG871" s="46" t="str">
        <f>IF(G871="", "", VLOOKUP(G871,【参考】数式用!$A$4:$M$54,13,FALSE))</f>
        <v/>
      </c>
      <c r="AH871" s="46" t="str">
        <f t="shared" si="90"/>
        <v>―</v>
      </c>
    </row>
    <row r="872" spans="1:34" ht="45" customHeight="1">
      <c r="A872" s="113">
        <f t="shared" si="86"/>
        <v>858</v>
      </c>
      <c r="B872" s="114" t="str">
        <f>IF(基本情報入力シート!B907="","",基本情報入力シート!B907)</f>
        <v/>
      </c>
      <c r="C872" s="115" t="str">
        <f>IF(基本情報入力シート!L907="","",基本情報入力シート!L907)</f>
        <v/>
      </c>
      <c r="D872" s="115" t="str">
        <f>IF(基本情報入力シート!Q907="","",基本情報入力シート!Q907)</f>
        <v/>
      </c>
      <c r="E872" s="115" t="str">
        <f>IF(基本情報入力シート!V907="","",基本情報入力シート!V907)</f>
        <v/>
      </c>
      <c r="F872" s="115" t="str">
        <f>IF(基本情報入力シート!W907="","",基本情報入力シート!W907)</f>
        <v/>
      </c>
      <c r="G872" s="115" t="str">
        <f>IF(基本情報入力シート!Z907="","",基本情報入力シート!Z907)</f>
        <v/>
      </c>
      <c r="H872" s="211" t="str">
        <f>IF(基本情報入力シート!AD907="","",基本情報入力シート!AD907)</f>
        <v/>
      </c>
      <c r="I872" s="330" t="str">
        <f>IF(基本情報入力シート!AE907="","",基本情報入力シート!AE907)</f>
        <v/>
      </c>
      <c r="J872" s="427"/>
      <c r="K872" s="428"/>
      <c r="L872" s="426"/>
      <c r="M872" s="331" t="str">
        <f>IF(G872="", "", VLOOKUP(AF872,【参考】数式用!$AZ$3:$BA$6, 2, FALSE))</f>
        <v/>
      </c>
      <c r="N872" s="332" t="str">
        <f>IF(G872="","",VLOOKUP(G872,【参考】数式用!$A$4:$L$54,MATCH('別紙様式2-3（個表） '!M872,【参考】数式用!$J$3:$L$3,0)+9,FALSE))</f>
        <v/>
      </c>
      <c r="O872" s="429" t="s">
        <v>197</v>
      </c>
      <c r="P872" s="333" t="str">
        <f t="shared" si="91"/>
        <v>未入力あり</v>
      </c>
      <c r="Q872" s="253" t="str">
        <f>IFERROR(IF(P872="未入力あり","",ROUNDDOWN(ROUNDDOWN($H872*$I872,0)*VLOOKUP($G872,【参考】数式用!$A$4:$E$54,3, FALSE),0)),"")</f>
        <v/>
      </c>
      <c r="R872" s="253" t="str">
        <f>IF(AD872="×", 0,IF(P872="未入力あり","",ROUNDDOWN(ROUNDDOWN($H872*$I872,0)*VLOOKUP($G872,【参考】数式用!$A$4:$E$54,4,FALSE),0)))</f>
        <v/>
      </c>
      <c r="S872" s="334" t="str">
        <f>IF(AE872="×", 0,IF(P872="未入力あり","",ROUNDDOWN(ROUNDDOWN($H872*$I872,0)*VLOOKUP($G872,【参考】数式用!$A$4:$E$54,5, FALSE),0)))</f>
        <v/>
      </c>
      <c r="Z872" s="336" t="e">
        <f>IF(#REF!="○", F872, "")</f>
        <v>#REF!</v>
      </c>
      <c r="AA872" s="46" t="e">
        <f>VLOOKUP('別紙様式2-3（個表） '!$G872,【参考】数式用!$P$4:$Q$54,2, FALSE)</f>
        <v>#N/A</v>
      </c>
      <c r="AB872" s="46" t="e">
        <f>VLOOKUP('別紙様式2-3（個表） '!$G872,【参考】数式用!$P$4:$W$54,8, FALSE)</f>
        <v>#N/A</v>
      </c>
      <c r="AC872" s="46" t="e">
        <f>VLOOKUP('別紙様式2-3（個表） '!$G872,【参考】数式用!$P$4:$AD$54,15, FALSE)</f>
        <v>#N/A</v>
      </c>
      <c r="AD872" s="46" t="str">
        <f t="shared" si="87"/>
        <v/>
      </c>
      <c r="AE872" s="46" t="str">
        <f t="shared" si="88"/>
        <v/>
      </c>
      <c r="AF872" s="46" t="str">
        <f t="shared" si="89"/>
        <v/>
      </c>
      <c r="AG872" s="46" t="str">
        <f>IF(G872="", "", VLOOKUP(G872,【参考】数式用!$A$4:$M$54,13,FALSE))</f>
        <v/>
      </c>
      <c r="AH872" s="46" t="str">
        <f t="shared" si="90"/>
        <v>―</v>
      </c>
    </row>
    <row r="873" spans="1:34" ht="45" customHeight="1">
      <c r="A873" s="113">
        <f t="shared" ref="A873:A906" si="92">A872+1</f>
        <v>859</v>
      </c>
      <c r="B873" s="114" t="str">
        <f>IF(基本情報入力シート!B908="","",基本情報入力シート!B908)</f>
        <v/>
      </c>
      <c r="C873" s="115" t="str">
        <f>IF(基本情報入力シート!L908="","",基本情報入力シート!L908)</f>
        <v/>
      </c>
      <c r="D873" s="115" t="str">
        <f>IF(基本情報入力シート!Q908="","",基本情報入力シート!Q908)</f>
        <v/>
      </c>
      <c r="E873" s="115" t="str">
        <f>IF(基本情報入力シート!V908="","",基本情報入力シート!V908)</f>
        <v/>
      </c>
      <c r="F873" s="115" t="str">
        <f>IF(基本情報入力シート!W908="","",基本情報入力シート!W908)</f>
        <v/>
      </c>
      <c r="G873" s="115" t="str">
        <f>IF(基本情報入力シート!Z908="","",基本情報入力シート!Z908)</f>
        <v/>
      </c>
      <c r="H873" s="211" t="str">
        <f>IF(基本情報入力シート!AD908="","",基本情報入力シート!AD908)</f>
        <v/>
      </c>
      <c r="I873" s="330" t="str">
        <f>IF(基本情報入力シート!AE908="","",基本情報入力シート!AE908)</f>
        <v/>
      </c>
      <c r="J873" s="427"/>
      <c r="K873" s="428"/>
      <c r="L873" s="426"/>
      <c r="M873" s="331" t="str">
        <f>IF(G873="", "", VLOOKUP(AF873,【参考】数式用!$AZ$3:$BA$6, 2, FALSE))</f>
        <v/>
      </c>
      <c r="N873" s="332" t="str">
        <f>IF(G873="","",VLOOKUP(G873,【参考】数式用!$A$4:$L$54,MATCH('別紙様式2-3（個表） '!M873,【参考】数式用!$J$3:$L$3,0)+9,FALSE))</f>
        <v/>
      </c>
      <c r="O873" s="430" t="s">
        <v>197</v>
      </c>
      <c r="P873" s="333" t="str">
        <f t="shared" si="91"/>
        <v>未入力あり</v>
      </c>
      <c r="Q873" s="253" t="str">
        <f>IFERROR(IF(P873="未入力あり","",ROUNDDOWN(ROUNDDOWN($H873*$I873,0)*VLOOKUP($G873,【参考】数式用!$A$4:$E$54,3, FALSE),0)),"")</f>
        <v/>
      </c>
      <c r="R873" s="253" t="str">
        <f>IF(AD873="×", 0,IF(P873="未入力あり","",ROUNDDOWN(ROUNDDOWN($H873*$I873,0)*VLOOKUP($G873,【参考】数式用!$A$4:$E$54,4,FALSE),0)))</f>
        <v/>
      </c>
      <c r="S873" s="334" t="str">
        <f>IF(AE873="×", 0,IF(P873="未入力あり","",ROUNDDOWN(ROUNDDOWN($H873*$I873,0)*VLOOKUP($G873,【参考】数式用!$A$4:$E$54,5, FALSE),0)))</f>
        <v/>
      </c>
      <c r="Z873" s="336" t="e">
        <f>IF(#REF!="○", F873, "")</f>
        <v>#REF!</v>
      </c>
      <c r="AA873" s="46" t="e">
        <f>VLOOKUP('別紙様式2-3（個表） '!$G873,【参考】数式用!$P$4:$Q$54,2, FALSE)</f>
        <v>#N/A</v>
      </c>
      <c r="AB873" s="46" t="e">
        <f>VLOOKUP('別紙様式2-3（個表） '!$G873,【参考】数式用!$P$4:$W$54,8, FALSE)</f>
        <v>#N/A</v>
      </c>
      <c r="AC873" s="46" t="e">
        <f>VLOOKUP('別紙様式2-3（個表） '!$G873,【参考】数式用!$P$4:$AD$54,15, FALSE)</f>
        <v>#N/A</v>
      </c>
      <c r="AD873" s="46" t="str">
        <f t="shared" si="87"/>
        <v/>
      </c>
      <c r="AE873" s="46" t="str">
        <f t="shared" si="88"/>
        <v/>
      </c>
      <c r="AF873" s="46" t="str">
        <f t="shared" si="89"/>
        <v/>
      </c>
      <c r="AG873" s="46" t="str">
        <f>IF(G873="", "", VLOOKUP(G873,【参考】数式用!$A$4:$M$54,13,FALSE))</f>
        <v/>
      </c>
      <c r="AH873" s="46" t="str">
        <f t="shared" si="90"/>
        <v>―</v>
      </c>
    </row>
    <row r="874" spans="1:34" ht="45" customHeight="1">
      <c r="A874" s="113">
        <f t="shared" si="92"/>
        <v>860</v>
      </c>
      <c r="B874" s="114" t="str">
        <f>IF(基本情報入力シート!B909="","",基本情報入力シート!B909)</f>
        <v/>
      </c>
      <c r="C874" s="115" t="str">
        <f>IF(基本情報入力シート!L909="","",基本情報入力シート!L909)</f>
        <v/>
      </c>
      <c r="D874" s="115" t="str">
        <f>IF(基本情報入力シート!Q909="","",基本情報入力シート!Q909)</f>
        <v/>
      </c>
      <c r="E874" s="115" t="str">
        <f>IF(基本情報入力シート!V909="","",基本情報入力シート!V909)</f>
        <v/>
      </c>
      <c r="F874" s="115" t="str">
        <f>IF(基本情報入力シート!W909="","",基本情報入力シート!W909)</f>
        <v/>
      </c>
      <c r="G874" s="115" t="str">
        <f>IF(基本情報入力シート!Z909="","",基本情報入力シート!Z909)</f>
        <v/>
      </c>
      <c r="H874" s="211" t="str">
        <f>IF(基本情報入力シート!AD909="","",基本情報入力シート!AD909)</f>
        <v/>
      </c>
      <c r="I874" s="330" t="str">
        <f>IF(基本情報入力シート!AE909="","",基本情報入力シート!AE909)</f>
        <v/>
      </c>
      <c r="J874" s="427"/>
      <c r="K874" s="428"/>
      <c r="L874" s="426"/>
      <c r="M874" s="331" t="str">
        <f>IF(G874="", "", VLOOKUP(AF874,【参考】数式用!$AZ$3:$BA$6, 2, FALSE))</f>
        <v/>
      </c>
      <c r="N874" s="332" t="str">
        <f>IF(G874="","",VLOOKUP(G874,【参考】数式用!$A$4:$L$54,MATCH('別紙様式2-3（個表） '!M874,【参考】数式用!$J$3:$L$3,0)+9,FALSE))</f>
        <v/>
      </c>
      <c r="O874" s="430" t="s">
        <v>197</v>
      </c>
      <c r="P874" s="333" t="str">
        <f t="shared" si="91"/>
        <v>未入力あり</v>
      </c>
      <c r="Q874" s="253" t="str">
        <f>IFERROR(IF(P874="未入力あり","",ROUNDDOWN(ROUNDDOWN($H874*$I874,0)*VLOOKUP($G874,【参考】数式用!$A$4:$E$54,3, FALSE),0)),"")</f>
        <v/>
      </c>
      <c r="R874" s="253" t="str">
        <f>IF(AD874="×", 0,IF(P874="未入力あり","",ROUNDDOWN(ROUNDDOWN($H874*$I874,0)*VLOOKUP($G874,【参考】数式用!$A$4:$E$54,4,FALSE),0)))</f>
        <v/>
      </c>
      <c r="S874" s="334" t="str">
        <f>IF(AE874="×", 0,IF(P874="未入力あり","",ROUNDDOWN(ROUNDDOWN($H874*$I874,0)*VLOOKUP($G874,【参考】数式用!$A$4:$E$54,5, FALSE),0)))</f>
        <v/>
      </c>
      <c r="Z874" s="336" t="e">
        <f>IF(#REF!="○", F874, "")</f>
        <v>#REF!</v>
      </c>
      <c r="AA874" s="46" t="e">
        <f>VLOOKUP('別紙様式2-3（個表） '!$G874,【参考】数式用!$P$4:$Q$54,2, FALSE)</f>
        <v>#N/A</v>
      </c>
      <c r="AB874" s="46" t="e">
        <f>VLOOKUP('別紙様式2-3（個表） '!$G874,【参考】数式用!$P$4:$W$54,8, FALSE)</f>
        <v>#N/A</v>
      </c>
      <c r="AC874" s="46" t="e">
        <f>VLOOKUP('別紙様式2-3（個表） '!$G874,【参考】数式用!$P$4:$AD$54,15, FALSE)</f>
        <v>#N/A</v>
      </c>
      <c r="AD874" s="46" t="str">
        <f t="shared" si="87"/>
        <v/>
      </c>
      <c r="AE874" s="46" t="str">
        <f t="shared" si="88"/>
        <v/>
      </c>
      <c r="AF874" s="46" t="str">
        <f t="shared" si="89"/>
        <v/>
      </c>
      <c r="AG874" s="46" t="str">
        <f>IF(G874="", "", VLOOKUP(G874,【参考】数式用!$A$4:$M$54,13,FALSE))</f>
        <v/>
      </c>
      <c r="AH874" s="46" t="str">
        <f t="shared" si="90"/>
        <v>―</v>
      </c>
    </row>
    <row r="875" spans="1:34" ht="45" customHeight="1">
      <c r="A875" s="113">
        <f t="shared" si="92"/>
        <v>861</v>
      </c>
      <c r="B875" s="114" t="str">
        <f>IF(基本情報入力シート!B910="","",基本情報入力シート!B910)</f>
        <v/>
      </c>
      <c r="C875" s="115" t="str">
        <f>IF(基本情報入力シート!L910="","",基本情報入力シート!L910)</f>
        <v/>
      </c>
      <c r="D875" s="115" t="str">
        <f>IF(基本情報入力シート!Q910="","",基本情報入力シート!Q910)</f>
        <v/>
      </c>
      <c r="E875" s="115" t="str">
        <f>IF(基本情報入力シート!V910="","",基本情報入力シート!V910)</f>
        <v/>
      </c>
      <c r="F875" s="115" t="str">
        <f>IF(基本情報入力シート!W910="","",基本情報入力シート!W910)</f>
        <v/>
      </c>
      <c r="G875" s="115" t="str">
        <f>IF(基本情報入力シート!Z910="","",基本情報入力シート!Z910)</f>
        <v/>
      </c>
      <c r="H875" s="211" t="str">
        <f>IF(基本情報入力シート!AD910="","",基本情報入力シート!AD910)</f>
        <v/>
      </c>
      <c r="I875" s="330" t="str">
        <f>IF(基本情報入力シート!AE910="","",基本情報入力シート!AE910)</f>
        <v/>
      </c>
      <c r="J875" s="427"/>
      <c r="K875" s="428"/>
      <c r="L875" s="426"/>
      <c r="M875" s="331" t="str">
        <f>IF(G875="", "", VLOOKUP(AF875,【参考】数式用!$AZ$3:$BA$6, 2, FALSE))</f>
        <v/>
      </c>
      <c r="N875" s="332" t="str">
        <f>IF(G875="","",VLOOKUP(G875,【参考】数式用!$A$4:$L$54,MATCH('別紙様式2-3（個表） '!M875,【参考】数式用!$J$3:$L$3,0)+9,FALSE))</f>
        <v/>
      </c>
      <c r="O875" s="429" t="s">
        <v>197</v>
      </c>
      <c r="P875" s="333" t="str">
        <f t="shared" si="91"/>
        <v>未入力あり</v>
      </c>
      <c r="Q875" s="253" t="str">
        <f>IFERROR(IF(P875="未入力あり","",ROUNDDOWN(ROUNDDOWN($H875*$I875,0)*VLOOKUP($G875,【参考】数式用!$A$4:$E$54,3, FALSE),0)),"")</f>
        <v/>
      </c>
      <c r="R875" s="253" t="str">
        <f>IF(AD875="×", 0,IF(P875="未入力あり","",ROUNDDOWN(ROUNDDOWN($H875*$I875,0)*VLOOKUP($G875,【参考】数式用!$A$4:$E$54,4,FALSE),0)))</f>
        <v/>
      </c>
      <c r="S875" s="334" t="str">
        <f>IF(AE875="×", 0,IF(P875="未入力あり","",ROUNDDOWN(ROUNDDOWN($H875*$I875,0)*VLOOKUP($G875,【参考】数式用!$A$4:$E$54,5, FALSE),0)))</f>
        <v/>
      </c>
      <c r="Z875" s="336" t="e">
        <f>IF(#REF!="○", F875, "")</f>
        <v>#REF!</v>
      </c>
      <c r="AA875" s="46" t="e">
        <f>VLOOKUP('別紙様式2-3（個表） '!$G875,【参考】数式用!$P$4:$Q$54,2, FALSE)</f>
        <v>#N/A</v>
      </c>
      <c r="AB875" s="46" t="e">
        <f>VLOOKUP('別紙様式2-3（個表） '!$G875,【参考】数式用!$P$4:$W$54,8, FALSE)</f>
        <v>#N/A</v>
      </c>
      <c r="AC875" s="46" t="e">
        <f>VLOOKUP('別紙様式2-3（個表） '!$G875,【参考】数式用!$P$4:$AD$54,15, FALSE)</f>
        <v>#N/A</v>
      </c>
      <c r="AD875" s="46" t="str">
        <f t="shared" si="87"/>
        <v/>
      </c>
      <c r="AE875" s="46" t="str">
        <f t="shared" si="88"/>
        <v/>
      </c>
      <c r="AF875" s="46" t="str">
        <f t="shared" si="89"/>
        <v/>
      </c>
      <c r="AG875" s="46" t="str">
        <f>IF(G875="", "", VLOOKUP(G875,【参考】数式用!$A$4:$M$54,13,FALSE))</f>
        <v/>
      </c>
      <c r="AH875" s="46" t="str">
        <f t="shared" si="90"/>
        <v>―</v>
      </c>
    </row>
    <row r="876" spans="1:34" ht="45" customHeight="1">
      <c r="A876" s="113">
        <f t="shared" si="92"/>
        <v>862</v>
      </c>
      <c r="B876" s="114" t="str">
        <f>IF(基本情報入力シート!B911="","",基本情報入力シート!B911)</f>
        <v/>
      </c>
      <c r="C876" s="115" t="str">
        <f>IF(基本情報入力シート!L911="","",基本情報入力シート!L911)</f>
        <v/>
      </c>
      <c r="D876" s="115" t="str">
        <f>IF(基本情報入力シート!Q911="","",基本情報入力シート!Q911)</f>
        <v/>
      </c>
      <c r="E876" s="115" t="str">
        <f>IF(基本情報入力シート!V911="","",基本情報入力シート!V911)</f>
        <v/>
      </c>
      <c r="F876" s="115" t="str">
        <f>IF(基本情報入力シート!W911="","",基本情報入力シート!W911)</f>
        <v/>
      </c>
      <c r="G876" s="115" t="str">
        <f>IF(基本情報入力シート!Z911="","",基本情報入力シート!Z911)</f>
        <v/>
      </c>
      <c r="H876" s="211" t="str">
        <f>IF(基本情報入力シート!AD911="","",基本情報入力シート!AD911)</f>
        <v/>
      </c>
      <c r="I876" s="330" t="str">
        <f>IF(基本情報入力シート!AE911="","",基本情報入力シート!AE911)</f>
        <v/>
      </c>
      <c r="J876" s="427"/>
      <c r="K876" s="428"/>
      <c r="L876" s="426"/>
      <c r="M876" s="331" t="str">
        <f>IF(G876="", "", VLOOKUP(AF876,【参考】数式用!$AZ$3:$BA$6, 2, FALSE))</f>
        <v/>
      </c>
      <c r="N876" s="332" t="str">
        <f>IF(G876="","",VLOOKUP(G876,【参考】数式用!$A$4:$L$54,MATCH('別紙様式2-3（個表） '!M876,【参考】数式用!$J$3:$L$3,0)+9,FALSE))</f>
        <v/>
      </c>
      <c r="O876" s="430" t="s">
        <v>197</v>
      </c>
      <c r="P876" s="333" t="str">
        <f t="shared" si="91"/>
        <v>未入力あり</v>
      </c>
      <c r="Q876" s="253" t="str">
        <f>IFERROR(IF(P876="未入力あり","",ROUNDDOWN(ROUNDDOWN($H876*$I876,0)*VLOOKUP($G876,【参考】数式用!$A$4:$E$54,3, FALSE),0)),"")</f>
        <v/>
      </c>
      <c r="R876" s="253" t="str">
        <f>IF(AD876="×", 0,IF(P876="未入力あり","",ROUNDDOWN(ROUNDDOWN($H876*$I876,0)*VLOOKUP($G876,【参考】数式用!$A$4:$E$54,4,FALSE),0)))</f>
        <v/>
      </c>
      <c r="S876" s="334" t="str">
        <f>IF(AE876="×", 0,IF(P876="未入力あり","",ROUNDDOWN(ROUNDDOWN($H876*$I876,0)*VLOOKUP($G876,【参考】数式用!$A$4:$E$54,5, FALSE),0)))</f>
        <v/>
      </c>
      <c r="Z876" s="336" t="e">
        <f>IF(#REF!="○", F876, "")</f>
        <v>#REF!</v>
      </c>
      <c r="AA876" s="46" t="e">
        <f>VLOOKUP('別紙様式2-3（個表） '!$G876,【参考】数式用!$P$4:$Q$54,2, FALSE)</f>
        <v>#N/A</v>
      </c>
      <c r="AB876" s="46" t="e">
        <f>VLOOKUP('別紙様式2-3（個表） '!$G876,【参考】数式用!$P$4:$W$54,8, FALSE)</f>
        <v>#N/A</v>
      </c>
      <c r="AC876" s="46" t="e">
        <f>VLOOKUP('別紙様式2-3（個表） '!$G876,【参考】数式用!$P$4:$AD$54,15, FALSE)</f>
        <v>#N/A</v>
      </c>
      <c r="AD876" s="46" t="str">
        <f t="shared" si="87"/>
        <v/>
      </c>
      <c r="AE876" s="46" t="str">
        <f t="shared" si="88"/>
        <v/>
      </c>
      <c r="AF876" s="46" t="str">
        <f t="shared" si="89"/>
        <v/>
      </c>
      <c r="AG876" s="46" t="str">
        <f>IF(G876="", "", VLOOKUP(G876,【参考】数式用!$A$4:$M$54,13,FALSE))</f>
        <v/>
      </c>
      <c r="AH876" s="46" t="str">
        <f t="shared" si="90"/>
        <v>―</v>
      </c>
    </row>
    <row r="877" spans="1:34" ht="45" customHeight="1">
      <c r="A877" s="113">
        <f t="shared" si="92"/>
        <v>863</v>
      </c>
      <c r="B877" s="114" t="str">
        <f>IF(基本情報入力シート!B912="","",基本情報入力シート!B912)</f>
        <v/>
      </c>
      <c r="C877" s="115" t="str">
        <f>IF(基本情報入力シート!L912="","",基本情報入力シート!L912)</f>
        <v/>
      </c>
      <c r="D877" s="115" t="str">
        <f>IF(基本情報入力シート!Q912="","",基本情報入力シート!Q912)</f>
        <v/>
      </c>
      <c r="E877" s="115" t="str">
        <f>IF(基本情報入力シート!V912="","",基本情報入力シート!V912)</f>
        <v/>
      </c>
      <c r="F877" s="115" t="str">
        <f>IF(基本情報入力シート!W912="","",基本情報入力シート!W912)</f>
        <v/>
      </c>
      <c r="G877" s="115" t="str">
        <f>IF(基本情報入力シート!Z912="","",基本情報入力シート!Z912)</f>
        <v/>
      </c>
      <c r="H877" s="211" t="str">
        <f>IF(基本情報入力シート!AD912="","",基本情報入力シート!AD912)</f>
        <v/>
      </c>
      <c r="I877" s="330" t="str">
        <f>IF(基本情報入力シート!AE912="","",基本情報入力シート!AE912)</f>
        <v/>
      </c>
      <c r="J877" s="427"/>
      <c r="K877" s="428"/>
      <c r="L877" s="426"/>
      <c r="M877" s="331" t="str">
        <f>IF(G877="", "", VLOOKUP(AF877,【参考】数式用!$AZ$3:$BA$6, 2, FALSE))</f>
        <v/>
      </c>
      <c r="N877" s="332" t="str">
        <f>IF(G877="","",VLOOKUP(G877,【参考】数式用!$A$4:$L$54,MATCH('別紙様式2-3（個表） '!M877,【参考】数式用!$J$3:$L$3,0)+9,FALSE))</f>
        <v/>
      </c>
      <c r="O877" s="430" t="s">
        <v>197</v>
      </c>
      <c r="P877" s="333" t="str">
        <f t="shared" si="91"/>
        <v>未入力あり</v>
      </c>
      <c r="Q877" s="253" t="str">
        <f>IFERROR(IF(P877="未入力あり","",ROUNDDOWN(ROUNDDOWN($H877*$I877,0)*VLOOKUP($G877,【参考】数式用!$A$4:$E$54,3, FALSE),0)),"")</f>
        <v/>
      </c>
      <c r="R877" s="253" t="str">
        <f>IF(AD877="×", 0,IF(P877="未入力あり","",ROUNDDOWN(ROUNDDOWN($H877*$I877,0)*VLOOKUP($G877,【参考】数式用!$A$4:$E$54,4,FALSE),0)))</f>
        <v/>
      </c>
      <c r="S877" s="334" t="str">
        <f>IF(AE877="×", 0,IF(P877="未入力あり","",ROUNDDOWN(ROUNDDOWN($H877*$I877,0)*VLOOKUP($G877,【参考】数式用!$A$4:$E$54,5, FALSE),0)))</f>
        <v/>
      </c>
      <c r="Z877" s="336" t="e">
        <f>IF(#REF!="○", F877, "")</f>
        <v>#REF!</v>
      </c>
      <c r="AA877" s="46" t="e">
        <f>VLOOKUP('別紙様式2-3（個表） '!$G877,【参考】数式用!$P$4:$Q$54,2, FALSE)</f>
        <v>#N/A</v>
      </c>
      <c r="AB877" s="46" t="e">
        <f>VLOOKUP('別紙様式2-3（個表） '!$G877,【参考】数式用!$P$4:$W$54,8, FALSE)</f>
        <v>#N/A</v>
      </c>
      <c r="AC877" s="46" t="e">
        <f>VLOOKUP('別紙様式2-3（個表） '!$G877,【参考】数式用!$P$4:$AD$54,15, FALSE)</f>
        <v>#N/A</v>
      </c>
      <c r="AD877" s="46" t="str">
        <f t="shared" si="87"/>
        <v/>
      </c>
      <c r="AE877" s="46" t="str">
        <f t="shared" si="88"/>
        <v/>
      </c>
      <c r="AF877" s="46" t="str">
        <f t="shared" si="89"/>
        <v/>
      </c>
      <c r="AG877" s="46" t="str">
        <f>IF(G877="", "", VLOOKUP(G877,【参考】数式用!$A$4:$M$54,13,FALSE))</f>
        <v/>
      </c>
      <c r="AH877" s="46" t="str">
        <f t="shared" si="90"/>
        <v>―</v>
      </c>
    </row>
    <row r="878" spans="1:34" ht="45" customHeight="1">
      <c r="A878" s="113">
        <f t="shared" si="92"/>
        <v>864</v>
      </c>
      <c r="B878" s="114" t="str">
        <f>IF(基本情報入力シート!B913="","",基本情報入力シート!B913)</f>
        <v/>
      </c>
      <c r="C878" s="115" t="str">
        <f>IF(基本情報入力シート!L913="","",基本情報入力シート!L913)</f>
        <v/>
      </c>
      <c r="D878" s="115" t="str">
        <f>IF(基本情報入力シート!Q913="","",基本情報入力シート!Q913)</f>
        <v/>
      </c>
      <c r="E878" s="115" t="str">
        <f>IF(基本情報入力シート!V913="","",基本情報入力シート!V913)</f>
        <v/>
      </c>
      <c r="F878" s="115" t="str">
        <f>IF(基本情報入力シート!W913="","",基本情報入力シート!W913)</f>
        <v/>
      </c>
      <c r="G878" s="115" t="str">
        <f>IF(基本情報入力シート!Z913="","",基本情報入力シート!Z913)</f>
        <v/>
      </c>
      <c r="H878" s="211" t="str">
        <f>IF(基本情報入力シート!AD913="","",基本情報入力シート!AD913)</f>
        <v/>
      </c>
      <c r="I878" s="330" t="str">
        <f>IF(基本情報入力シート!AE913="","",基本情報入力シート!AE913)</f>
        <v/>
      </c>
      <c r="J878" s="427"/>
      <c r="K878" s="428"/>
      <c r="L878" s="426"/>
      <c r="M878" s="331" t="str">
        <f>IF(G878="", "", VLOOKUP(AF878,【参考】数式用!$AZ$3:$BA$6, 2, FALSE))</f>
        <v/>
      </c>
      <c r="N878" s="332" t="str">
        <f>IF(G878="","",VLOOKUP(G878,【参考】数式用!$A$4:$L$54,MATCH('別紙様式2-3（個表） '!M878,【参考】数式用!$J$3:$L$3,0)+9,FALSE))</f>
        <v/>
      </c>
      <c r="O878" s="429" t="s">
        <v>197</v>
      </c>
      <c r="P878" s="333" t="str">
        <f t="shared" si="91"/>
        <v>未入力あり</v>
      </c>
      <c r="Q878" s="253" t="str">
        <f>IFERROR(IF(P878="未入力あり","",ROUNDDOWN(ROUNDDOWN($H878*$I878,0)*VLOOKUP($G878,【参考】数式用!$A$4:$E$54,3, FALSE),0)),"")</f>
        <v/>
      </c>
      <c r="R878" s="253" t="str">
        <f>IF(AD878="×", 0,IF(P878="未入力あり","",ROUNDDOWN(ROUNDDOWN($H878*$I878,0)*VLOOKUP($G878,【参考】数式用!$A$4:$E$54,4,FALSE),0)))</f>
        <v/>
      </c>
      <c r="S878" s="334" t="str">
        <f>IF(AE878="×", 0,IF(P878="未入力あり","",ROUNDDOWN(ROUNDDOWN($H878*$I878,0)*VLOOKUP($G878,【参考】数式用!$A$4:$E$54,5, FALSE),0)))</f>
        <v/>
      </c>
      <c r="Z878" s="336" t="e">
        <f>IF(#REF!="○", F878, "")</f>
        <v>#REF!</v>
      </c>
      <c r="AA878" s="46" t="e">
        <f>VLOOKUP('別紙様式2-3（個表） '!$G878,【参考】数式用!$P$4:$Q$54,2, FALSE)</f>
        <v>#N/A</v>
      </c>
      <c r="AB878" s="46" t="e">
        <f>VLOOKUP('別紙様式2-3（個表） '!$G878,【参考】数式用!$P$4:$W$54,8, FALSE)</f>
        <v>#N/A</v>
      </c>
      <c r="AC878" s="46" t="e">
        <f>VLOOKUP('別紙様式2-3（個表） '!$G878,【参考】数式用!$P$4:$AD$54,15, FALSE)</f>
        <v>#N/A</v>
      </c>
      <c r="AD878" s="46" t="str">
        <f t="shared" si="87"/>
        <v/>
      </c>
      <c r="AE878" s="46" t="str">
        <f t="shared" si="88"/>
        <v/>
      </c>
      <c r="AF878" s="46" t="str">
        <f t="shared" si="89"/>
        <v/>
      </c>
      <c r="AG878" s="46" t="str">
        <f>IF(G878="", "", VLOOKUP(G878,【参考】数式用!$A$4:$M$54,13,FALSE))</f>
        <v/>
      </c>
      <c r="AH878" s="46" t="str">
        <f t="shared" si="90"/>
        <v>―</v>
      </c>
    </row>
    <row r="879" spans="1:34" ht="45" customHeight="1">
      <c r="A879" s="113">
        <f t="shared" si="92"/>
        <v>865</v>
      </c>
      <c r="B879" s="114" t="str">
        <f>IF(基本情報入力シート!B914="","",基本情報入力シート!B914)</f>
        <v/>
      </c>
      <c r="C879" s="115" t="str">
        <f>IF(基本情報入力シート!L914="","",基本情報入力シート!L914)</f>
        <v/>
      </c>
      <c r="D879" s="115" t="str">
        <f>IF(基本情報入力シート!Q914="","",基本情報入力シート!Q914)</f>
        <v/>
      </c>
      <c r="E879" s="115" t="str">
        <f>IF(基本情報入力シート!V914="","",基本情報入力シート!V914)</f>
        <v/>
      </c>
      <c r="F879" s="115" t="str">
        <f>IF(基本情報入力シート!W914="","",基本情報入力シート!W914)</f>
        <v/>
      </c>
      <c r="G879" s="115" t="str">
        <f>IF(基本情報入力シート!Z914="","",基本情報入力シート!Z914)</f>
        <v/>
      </c>
      <c r="H879" s="211" t="str">
        <f>IF(基本情報入力シート!AD914="","",基本情報入力シート!AD914)</f>
        <v/>
      </c>
      <c r="I879" s="330" t="str">
        <f>IF(基本情報入力シート!AE914="","",基本情報入力シート!AE914)</f>
        <v/>
      </c>
      <c r="J879" s="427"/>
      <c r="K879" s="428"/>
      <c r="L879" s="426"/>
      <c r="M879" s="331" t="str">
        <f>IF(G879="", "", VLOOKUP(AF879,【参考】数式用!$AZ$3:$BA$6, 2, FALSE))</f>
        <v/>
      </c>
      <c r="N879" s="332" t="str">
        <f>IF(G879="","",VLOOKUP(G879,【参考】数式用!$A$4:$L$54,MATCH('別紙様式2-3（個表） '!M879,【参考】数式用!$J$3:$L$3,0)+9,FALSE))</f>
        <v/>
      </c>
      <c r="O879" s="430" t="s">
        <v>197</v>
      </c>
      <c r="P879" s="333" t="str">
        <f t="shared" si="91"/>
        <v>未入力あり</v>
      </c>
      <c r="Q879" s="253" t="str">
        <f>IFERROR(IF(P879="未入力あり","",ROUNDDOWN(ROUNDDOWN($H879*$I879,0)*VLOOKUP($G879,【参考】数式用!$A$4:$E$54,3, FALSE),0)),"")</f>
        <v/>
      </c>
      <c r="R879" s="253" t="str">
        <f>IF(AD879="×", 0,IF(P879="未入力あり","",ROUNDDOWN(ROUNDDOWN($H879*$I879,0)*VLOOKUP($G879,【参考】数式用!$A$4:$E$54,4,FALSE),0)))</f>
        <v/>
      </c>
      <c r="S879" s="334" t="str">
        <f>IF(AE879="×", 0,IF(P879="未入力あり","",ROUNDDOWN(ROUNDDOWN($H879*$I879,0)*VLOOKUP($G879,【参考】数式用!$A$4:$E$54,5, FALSE),0)))</f>
        <v/>
      </c>
      <c r="Z879" s="336" t="e">
        <f>IF(#REF!="○", F879, "")</f>
        <v>#REF!</v>
      </c>
      <c r="AA879" s="46" t="e">
        <f>VLOOKUP('別紙様式2-3（個表） '!$G879,【参考】数式用!$P$4:$Q$54,2, FALSE)</f>
        <v>#N/A</v>
      </c>
      <c r="AB879" s="46" t="e">
        <f>VLOOKUP('別紙様式2-3（個表） '!$G879,【参考】数式用!$P$4:$W$54,8, FALSE)</f>
        <v>#N/A</v>
      </c>
      <c r="AC879" s="46" t="e">
        <f>VLOOKUP('別紙様式2-3（個表） '!$G879,【参考】数式用!$P$4:$AD$54,15, FALSE)</f>
        <v>#N/A</v>
      </c>
      <c r="AD879" s="46" t="str">
        <f t="shared" si="87"/>
        <v/>
      </c>
      <c r="AE879" s="46" t="str">
        <f t="shared" si="88"/>
        <v/>
      </c>
      <c r="AF879" s="46" t="str">
        <f t="shared" si="89"/>
        <v/>
      </c>
      <c r="AG879" s="46" t="str">
        <f>IF(G879="", "", VLOOKUP(G879,【参考】数式用!$A$4:$M$54,13,FALSE))</f>
        <v/>
      </c>
      <c r="AH879" s="46" t="str">
        <f t="shared" si="90"/>
        <v>―</v>
      </c>
    </row>
    <row r="880" spans="1:34" ht="45" customHeight="1">
      <c r="A880" s="113">
        <f t="shared" si="92"/>
        <v>866</v>
      </c>
      <c r="B880" s="114" t="str">
        <f>IF(基本情報入力シート!B915="","",基本情報入力シート!B915)</f>
        <v/>
      </c>
      <c r="C880" s="115" t="str">
        <f>IF(基本情報入力シート!L915="","",基本情報入力シート!L915)</f>
        <v/>
      </c>
      <c r="D880" s="115" t="str">
        <f>IF(基本情報入力シート!Q915="","",基本情報入力シート!Q915)</f>
        <v/>
      </c>
      <c r="E880" s="115" t="str">
        <f>IF(基本情報入力シート!V915="","",基本情報入力シート!V915)</f>
        <v/>
      </c>
      <c r="F880" s="115" t="str">
        <f>IF(基本情報入力シート!W915="","",基本情報入力シート!W915)</f>
        <v/>
      </c>
      <c r="G880" s="115" t="str">
        <f>IF(基本情報入力シート!Z915="","",基本情報入力シート!Z915)</f>
        <v/>
      </c>
      <c r="H880" s="211" t="str">
        <f>IF(基本情報入力シート!AD915="","",基本情報入力シート!AD915)</f>
        <v/>
      </c>
      <c r="I880" s="330" t="str">
        <f>IF(基本情報入力シート!AE915="","",基本情報入力シート!AE915)</f>
        <v/>
      </c>
      <c r="J880" s="427"/>
      <c r="K880" s="428"/>
      <c r="L880" s="426"/>
      <c r="M880" s="331" t="str">
        <f>IF(G880="", "", VLOOKUP(AF880,【参考】数式用!$AZ$3:$BA$6, 2, FALSE))</f>
        <v/>
      </c>
      <c r="N880" s="332" t="str">
        <f>IF(G880="","",VLOOKUP(G880,【参考】数式用!$A$4:$L$54,MATCH('別紙様式2-3（個表） '!M880,【参考】数式用!$J$3:$L$3,0)+9,FALSE))</f>
        <v/>
      </c>
      <c r="O880" s="430" t="s">
        <v>197</v>
      </c>
      <c r="P880" s="333" t="str">
        <f t="shared" si="91"/>
        <v>未入力あり</v>
      </c>
      <c r="Q880" s="253" t="str">
        <f>IFERROR(IF(P880="未入力あり","",ROUNDDOWN(ROUNDDOWN($H880*$I880,0)*VLOOKUP($G880,【参考】数式用!$A$4:$E$54,3, FALSE),0)),"")</f>
        <v/>
      </c>
      <c r="R880" s="253" t="str">
        <f>IF(AD880="×", 0,IF(P880="未入力あり","",ROUNDDOWN(ROUNDDOWN($H880*$I880,0)*VLOOKUP($G880,【参考】数式用!$A$4:$E$54,4,FALSE),0)))</f>
        <v/>
      </c>
      <c r="S880" s="334" t="str">
        <f>IF(AE880="×", 0,IF(P880="未入力あり","",ROUNDDOWN(ROUNDDOWN($H880*$I880,0)*VLOOKUP($G880,【参考】数式用!$A$4:$E$54,5, FALSE),0)))</f>
        <v/>
      </c>
      <c r="Z880" s="336" t="e">
        <f>IF(#REF!="○", F880, "")</f>
        <v>#REF!</v>
      </c>
      <c r="AA880" s="46" t="e">
        <f>VLOOKUP('別紙様式2-3（個表） '!$G880,【参考】数式用!$P$4:$Q$54,2, FALSE)</f>
        <v>#N/A</v>
      </c>
      <c r="AB880" s="46" t="e">
        <f>VLOOKUP('別紙様式2-3（個表） '!$G880,【参考】数式用!$P$4:$W$54,8, FALSE)</f>
        <v>#N/A</v>
      </c>
      <c r="AC880" s="46" t="e">
        <f>VLOOKUP('別紙様式2-3（個表） '!$G880,【参考】数式用!$P$4:$AD$54,15, FALSE)</f>
        <v>#N/A</v>
      </c>
      <c r="AD880" s="46" t="str">
        <f t="shared" si="87"/>
        <v/>
      </c>
      <c r="AE880" s="46" t="str">
        <f t="shared" si="88"/>
        <v/>
      </c>
      <c r="AF880" s="46" t="str">
        <f t="shared" si="89"/>
        <v/>
      </c>
      <c r="AG880" s="46" t="str">
        <f>IF(G880="", "", VLOOKUP(G880,【参考】数式用!$A$4:$M$54,13,FALSE))</f>
        <v/>
      </c>
      <c r="AH880" s="46" t="str">
        <f t="shared" si="90"/>
        <v>―</v>
      </c>
    </row>
    <row r="881" spans="1:34" ht="45" customHeight="1">
      <c r="A881" s="113">
        <f t="shared" si="92"/>
        <v>867</v>
      </c>
      <c r="B881" s="114" t="str">
        <f>IF(基本情報入力シート!B916="","",基本情報入力シート!B916)</f>
        <v/>
      </c>
      <c r="C881" s="115" t="str">
        <f>IF(基本情報入力シート!L916="","",基本情報入力シート!L916)</f>
        <v/>
      </c>
      <c r="D881" s="115" t="str">
        <f>IF(基本情報入力シート!Q916="","",基本情報入力シート!Q916)</f>
        <v/>
      </c>
      <c r="E881" s="115" t="str">
        <f>IF(基本情報入力シート!V916="","",基本情報入力シート!V916)</f>
        <v/>
      </c>
      <c r="F881" s="115" t="str">
        <f>IF(基本情報入力シート!W916="","",基本情報入力シート!W916)</f>
        <v/>
      </c>
      <c r="G881" s="115" t="str">
        <f>IF(基本情報入力シート!Z916="","",基本情報入力シート!Z916)</f>
        <v/>
      </c>
      <c r="H881" s="211" t="str">
        <f>IF(基本情報入力シート!AD916="","",基本情報入力シート!AD916)</f>
        <v/>
      </c>
      <c r="I881" s="330" t="str">
        <f>IF(基本情報入力シート!AE916="","",基本情報入力シート!AE916)</f>
        <v/>
      </c>
      <c r="J881" s="427"/>
      <c r="K881" s="428"/>
      <c r="L881" s="426"/>
      <c r="M881" s="331" t="str">
        <f>IF(G881="", "", VLOOKUP(AF881,【参考】数式用!$AZ$3:$BA$6, 2, FALSE))</f>
        <v/>
      </c>
      <c r="N881" s="332" t="str">
        <f>IF(G881="","",VLOOKUP(G881,【参考】数式用!$A$4:$L$54,MATCH('別紙様式2-3（個表） '!M881,【参考】数式用!$J$3:$L$3,0)+9,FALSE))</f>
        <v/>
      </c>
      <c r="O881" s="429" t="s">
        <v>197</v>
      </c>
      <c r="P881" s="333" t="str">
        <f t="shared" si="91"/>
        <v>未入力あり</v>
      </c>
      <c r="Q881" s="253" t="str">
        <f>IFERROR(IF(P881="未入力あり","",ROUNDDOWN(ROUNDDOWN($H881*$I881,0)*VLOOKUP($G881,【参考】数式用!$A$4:$E$54,3, FALSE),0)),"")</f>
        <v/>
      </c>
      <c r="R881" s="253" t="str">
        <f>IF(AD881="×", 0,IF(P881="未入力あり","",ROUNDDOWN(ROUNDDOWN($H881*$I881,0)*VLOOKUP($G881,【参考】数式用!$A$4:$E$54,4,FALSE),0)))</f>
        <v/>
      </c>
      <c r="S881" s="334" t="str">
        <f>IF(AE881="×", 0,IF(P881="未入力あり","",ROUNDDOWN(ROUNDDOWN($H881*$I881,0)*VLOOKUP($G881,【参考】数式用!$A$4:$E$54,5, FALSE),0)))</f>
        <v/>
      </c>
      <c r="Z881" s="336" t="e">
        <f>IF(#REF!="○", F881, "")</f>
        <v>#REF!</v>
      </c>
      <c r="AA881" s="46" t="e">
        <f>VLOOKUP('別紙様式2-3（個表） '!$G881,【参考】数式用!$P$4:$Q$54,2, FALSE)</f>
        <v>#N/A</v>
      </c>
      <c r="AB881" s="46" t="e">
        <f>VLOOKUP('別紙様式2-3（個表） '!$G881,【参考】数式用!$P$4:$W$54,8, FALSE)</f>
        <v>#N/A</v>
      </c>
      <c r="AC881" s="46" t="e">
        <f>VLOOKUP('別紙様式2-3（個表） '!$G881,【参考】数式用!$P$4:$AD$54,15, FALSE)</f>
        <v>#N/A</v>
      </c>
      <c r="AD881" s="46" t="str">
        <f t="shared" si="87"/>
        <v/>
      </c>
      <c r="AE881" s="46" t="str">
        <f t="shared" si="88"/>
        <v/>
      </c>
      <c r="AF881" s="46" t="str">
        <f t="shared" si="89"/>
        <v/>
      </c>
      <c r="AG881" s="46" t="str">
        <f>IF(G881="", "", VLOOKUP(G881,【参考】数式用!$A$4:$M$54,13,FALSE))</f>
        <v/>
      </c>
      <c r="AH881" s="46" t="str">
        <f t="shared" si="90"/>
        <v>―</v>
      </c>
    </row>
    <row r="882" spans="1:34" ht="45" customHeight="1">
      <c r="A882" s="113">
        <f t="shared" si="92"/>
        <v>868</v>
      </c>
      <c r="B882" s="114" t="str">
        <f>IF(基本情報入力シート!B917="","",基本情報入力シート!B917)</f>
        <v/>
      </c>
      <c r="C882" s="115" t="str">
        <f>IF(基本情報入力シート!L917="","",基本情報入力シート!L917)</f>
        <v/>
      </c>
      <c r="D882" s="115" t="str">
        <f>IF(基本情報入力シート!Q917="","",基本情報入力シート!Q917)</f>
        <v/>
      </c>
      <c r="E882" s="115" t="str">
        <f>IF(基本情報入力シート!V917="","",基本情報入力シート!V917)</f>
        <v/>
      </c>
      <c r="F882" s="115" t="str">
        <f>IF(基本情報入力シート!W917="","",基本情報入力シート!W917)</f>
        <v/>
      </c>
      <c r="G882" s="115" t="str">
        <f>IF(基本情報入力シート!Z917="","",基本情報入力シート!Z917)</f>
        <v/>
      </c>
      <c r="H882" s="211" t="str">
        <f>IF(基本情報入力シート!AD917="","",基本情報入力シート!AD917)</f>
        <v/>
      </c>
      <c r="I882" s="330" t="str">
        <f>IF(基本情報入力シート!AE917="","",基本情報入力シート!AE917)</f>
        <v/>
      </c>
      <c r="J882" s="427"/>
      <c r="K882" s="428"/>
      <c r="L882" s="426"/>
      <c r="M882" s="331" t="str">
        <f>IF(G882="", "", VLOOKUP(AF882,【参考】数式用!$AZ$3:$BA$6, 2, FALSE))</f>
        <v/>
      </c>
      <c r="N882" s="332" t="str">
        <f>IF(G882="","",VLOOKUP(G882,【参考】数式用!$A$4:$L$54,MATCH('別紙様式2-3（個表） '!M882,【参考】数式用!$J$3:$L$3,0)+9,FALSE))</f>
        <v/>
      </c>
      <c r="O882" s="430" t="s">
        <v>197</v>
      </c>
      <c r="P882" s="333" t="str">
        <f t="shared" si="91"/>
        <v>未入力あり</v>
      </c>
      <c r="Q882" s="253" t="str">
        <f>IFERROR(IF(P882="未入力あり","",ROUNDDOWN(ROUNDDOWN($H882*$I882,0)*VLOOKUP($G882,【参考】数式用!$A$4:$E$54,3, FALSE),0)),"")</f>
        <v/>
      </c>
      <c r="R882" s="253" t="str">
        <f>IF(AD882="×", 0,IF(P882="未入力あり","",ROUNDDOWN(ROUNDDOWN($H882*$I882,0)*VLOOKUP($G882,【参考】数式用!$A$4:$E$54,4,FALSE),0)))</f>
        <v/>
      </c>
      <c r="S882" s="334" t="str">
        <f>IF(AE882="×", 0,IF(P882="未入力あり","",ROUNDDOWN(ROUNDDOWN($H882*$I882,0)*VLOOKUP($G882,【参考】数式用!$A$4:$E$54,5, FALSE),0)))</f>
        <v/>
      </c>
      <c r="Z882" s="336" t="e">
        <f>IF(#REF!="○", F882, "")</f>
        <v>#REF!</v>
      </c>
      <c r="AA882" s="46" t="e">
        <f>VLOOKUP('別紙様式2-3（個表） '!$G882,【参考】数式用!$P$4:$Q$54,2, FALSE)</f>
        <v>#N/A</v>
      </c>
      <c r="AB882" s="46" t="e">
        <f>VLOOKUP('別紙様式2-3（個表） '!$G882,【参考】数式用!$P$4:$W$54,8, FALSE)</f>
        <v>#N/A</v>
      </c>
      <c r="AC882" s="46" t="e">
        <f>VLOOKUP('別紙様式2-3（個表） '!$G882,【参考】数式用!$P$4:$AD$54,15, FALSE)</f>
        <v>#N/A</v>
      </c>
      <c r="AD882" s="46" t="str">
        <f t="shared" si="87"/>
        <v/>
      </c>
      <c r="AE882" s="46" t="str">
        <f t="shared" si="88"/>
        <v/>
      </c>
      <c r="AF882" s="46" t="str">
        <f t="shared" si="89"/>
        <v/>
      </c>
      <c r="AG882" s="46" t="str">
        <f>IF(G882="", "", VLOOKUP(G882,【参考】数式用!$A$4:$M$54,13,FALSE))</f>
        <v/>
      </c>
      <c r="AH882" s="46" t="str">
        <f t="shared" si="90"/>
        <v>―</v>
      </c>
    </row>
    <row r="883" spans="1:34" ht="45" customHeight="1">
      <c r="A883" s="113">
        <f t="shared" si="92"/>
        <v>869</v>
      </c>
      <c r="B883" s="114" t="str">
        <f>IF(基本情報入力シート!B918="","",基本情報入力シート!B918)</f>
        <v/>
      </c>
      <c r="C883" s="115" t="str">
        <f>IF(基本情報入力シート!L918="","",基本情報入力シート!L918)</f>
        <v/>
      </c>
      <c r="D883" s="115" t="str">
        <f>IF(基本情報入力シート!Q918="","",基本情報入力シート!Q918)</f>
        <v/>
      </c>
      <c r="E883" s="115" t="str">
        <f>IF(基本情報入力シート!V918="","",基本情報入力シート!V918)</f>
        <v/>
      </c>
      <c r="F883" s="115" t="str">
        <f>IF(基本情報入力シート!W918="","",基本情報入力シート!W918)</f>
        <v/>
      </c>
      <c r="G883" s="115" t="str">
        <f>IF(基本情報入力シート!Z918="","",基本情報入力シート!Z918)</f>
        <v/>
      </c>
      <c r="H883" s="211" t="str">
        <f>IF(基本情報入力シート!AD918="","",基本情報入力シート!AD918)</f>
        <v/>
      </c>
      <c r="I883" s="330" t="str">
        <f>IF(基本情報入力シート!AE918="","",基本情報入力シート!AE918)</f>
        <v/>
      </c>
      <c r="J883" s="427"/>
      <c r="K883" s="428"/>
      <c r="L883" s="426"/>
      <c r="M883" s="331" t="str">
        <f>IF(G883="", "", VLOOKUP(AF883,【参考】数式用!$AZ$3:$BA$6, 2, FALSE))</f>
        <v/>
      </c>
      <c r="N883" s="332" t="str">
        <f>IF(G883="","",VLOOKUP(G883,【参考】数式用!$A$4:$L$54,MATCH('別紙様式2-3（個表） '!M883,【参考】数式用!$J$3:$L$3,0)+9,FALSE))</f>
        <v/>
      </c>
      <c r="O883" s="430" t="s">
        <v>197</v>
      </c>
      <c r="P883" s="333" t="str">
        <f t="shared" si="91"/>
        <v>未入力あり</v>
      </c>
      <c r="Q883" s="253" t="str">
        <f>IFERROR(IF(P883="未入力あり","",ROUNDDOWN(ROUNDDOWN($H883*$I883,0)*VLOOKUP($G883,【参考】数式用!$A$4:$E$54,3, FALSE),0)),"")</f>
        <v/>
      </c>
      <c r="R883" s="253" t="str">
        <f>IF(AD883="×", 0,IF(P883="未入力あり","",ROUNDDOWN(ROUNDDOWN($H883*$I883,0)*VLOOKUP($G883,【参考】数式用!$A$4:$E$54,4,FALSE),0)))</f>
        <v/>
      </c>
      <c r="S883" s="334" t="str">
        <f>IF(AE883="×", 0,IF(P883="未入力あり","",ROUNDDOWN(ROUNDDOWN($H883*$I883,0)*VLOOKUP($G883,【参考】数式用!$A$4:$E$54,5, FALSE),0)))</f>
        <v/>
      </c>
      <c r="Z883" s="336" t="e">
        <f>IF(#REF!="○", F883, "")</f>
        <v>#REF!</v>
      </c>
      <c r="AA883" s="46" t="e">
        <f>VLOOKUP('別紙様式2-3（個表） '!$G883,【参考】数式用!$P$4:$Q$54,2, FALSE)</f>
        <v>#N/A</v>
      </c>
      <c r="AB883" s="46" t="e">
        <f>VLOOKUP('別紙様式2-3（個表） '!$G883,【参考】数式用!$P$4:$W$54,8, FALSE)</f>
        <v>#N/A</v>
      </c>
      <c r="AC883" s="46" t="e">
        <f>VLOOKUP('別紙様式2-3（個表） '!$G883,【参考】数式用!$P$4:$AD$54,15, FALSE)</f>
        <v>#N/A</v>
      </c>
      <c r="AD883" s="46" t="str">
        <f t="shared" ref="AD883:AD946" si="93">IF(K883="", "", IF(OR(K883="要件を満たさない",K883="―"), "×","○"))</f>
        <v/>
      </c>
      <c r="AE883" s="46" t="str">
        <f t="shared" ref="AE883:AE946" si="94">IF(L883="", "", IF(OR(L883="要件を満たさない",L883="―"), "×","○"))</f>
        <v/>
      </c>
      <c r="AF883" s="46" t="str">
        <f t="shared" ref="AF883:AF946" si="95">IF(G883="","", "○"&amp;AD883&amp;AE883)</f>
        <v/>
      </c>
      <c r="AG883" s="46" t="str">
        <f>IF(G883="", "", VLOOKUP(G883,【参考】数式用!$A$4:$M$54,13,FALSE))</f>
        <v/>
      </c>
      <c r="AH883" s="46" t="str">
        <f t="shared" ref="AH883:AH946" si="96">IF(AND(AD883="×",L883="②の要件を満たしている"),"×","―")</f>
        <v>―</v>
      </c>
    </row>
    <row r="884" spans="1:34" ht="45" customHeight="1">
      <c r="A884" s="113">
        <f t="shared" si="92"/>
        <v>870</v>
      </c>
      <c r="B884" s="114" t="str">
        <f>IF(基本情報入力シート!B919="","",基本情報入力シート!B919)</f>
        <v/>
      </c>
      <c r="C884" s="115" t="str">
        <f>IF(基本情報入力シート!L919="","",基本情報入力シート!L919)</f>
        <v/>
      </c>
      <c r="D884" s="115" t="str">
        <f>IF(基本情報入力シート!Q919="","",基本情報入力シート!Q919)</f>
        <v/>
      </c>
      <c r="E884" s="115" t="str">
        <f>IF(基本情報入力シート!V919="","",基本情報入力シート!V919)</f>
        <v/>
      </c>
      <c r="F884" s="115" t="str">
        <f>IF(基本情報入力シート!W919="","",基本情報入力シート!W919)</f>
        <v/>
      </c>
      <c r="G884" s="115" t="str">
        <f>IF(基本情報入力シート!Z919="","",基本情報入力シート!Z919)</f>
        <v/>
      </c>
      <c r="H884" s="211" t="str">
        <f>IF(基本情報入力シート!AD919="","",基本情報入力シート!AD919)</f>
        <v/>
      </c>
      <c r="I884" s="330" t="str">
        <f>IF(基本情報入力シート!AE919="","",基本情報入力シート!AE919)</f>
        <v/>
      </c>
      <c r="J884" s="427"/>
      <c r="K884" s="428"/>
      <c r="L884" s="426"/>
      <c r="M884" s="331" t="str">
        <f>IF(G884="", "", VLOOKUP(AF884,【参考】数式用!$AZ$3:$BA$6, 2, FALSE))</f>
        <v/>
      </c>
      <c r="N884" s="332" t="str">
        <f>IF(G884="","",VLOOKUP(G884,【参考】数式用!$A$4:$L$54,MATCH('別紙様式2-3（個表） '!M884,【参考】数式用!$J$3:$L$3,0)+9,FALSE))</f>
        <v/>
      </c>
      <c r="O884" s="429" t="s">
        <v>197</v>
      </c>
      <c r="P884" s="333" t="str">
        <f t="shared" si="91"/>
        <v>未入力あり</v>
      </c>
      <c r="Q884" s="253" t="str">
        <f>IFERROR(IF(P884="未入力あり","",ROUNDDOWN(ROUNDDOWN($H884*$I884,0)*VLOOKUP($G884,【参考】数式用!$A$4:$E$54,3, FALSE),0)),"")</f>
        <v/>
      </c>
      <c r="R884" s="253" t="str">
        <f>IF(AD884="×", 0,IF(P884="未入力あり","",ROUNDDOWN(ROUNDDOWN($H884*$I884,0)*VLOOKUP($G884,【参考】数式用!$A$4:$E$54,4,FALSE),0)))</f>
        <v/>
      </c>
      <c r="S884" s="334" t="str">
        <f>IF(AE884="×", 0,IF(P884="未入力あり","",ROUNDDOWN(ROUNDDOWN($H884*$I884,0)*VLOOKUP($G884,【参考】数式用!$A$4:$E$54,5, FALSE),0)))</f>
        <v/>
      </c>
      <c r="Z884" s="336" t="e">
        <f>IF(#REF!="○", F884, "")</f>
        <v>#REF!</v>
      </c>
      <c r="AA884" s="46" t="e">
        <f>VLOOKUP('別紙様式2-3（個表） '!$G884,【参考】数式用!$P$4:$Q$54,2, FALSE)</f>
        <v>#N/A</v>
      </c>
      <c r="AB884" s="46" t="e">
        <f>VLOOKUP('別紙様式2-3（個表） '!$G884,【参考】数式用!$P$4:$W$54,8, FALSE)</f>
        <v>#N/A</v>
      </c>
      <c r="AC884" s="46" t="e">
        <f>VLOOKUP('別紙様式2-3（個表） '!$G884,【参考】数式用!$P$4:$AD$54,15, FALSE)</f>
        <v>#N/A</v>
      </c>
      <c r="AD884" s="46" t="str">
        <f t="shared" si="93"/>
        <v/>
      </c>
      <c r="AE884" s="46" t="str">
        <f t="shared" si="94"/>
        <v/>
      </c>
      <c r="AF884" s="46" t="str">
        <f t="shared" si="95"/>
        <v/>
      </c>
      <c r="AG884" s="46" t="str">
        <f>IF(G884="", "", VLOOKUP(G884,【参考】数式用!$A$4:$M$54,13,FALSE))</f>
        <v/>
      </c>
      <c r="AH884" s="46" t="str">
        <f t="shared" si="96"/>
        <v>―</v>
      </c>
    </row>
    <row r="885" spans="1:34" ht="45" customHeight="1">
      <c r="A885" s="113">
        <f t="shared" si="92"/>
        <v>871</v>
      </c>
      <c r="B885" s="114" t="str">
        <f>IF(基本情報入力シート!B920="","",基本情報入力シート!B920)</f>
        <v/>
      </c>
      <c r="C885" s="115" t="str">
        <f>IF(基本情報入力シート!L920="","",基本情報入力シート!L920)</f>
        <v/>
      </c>
      <c r="D885" s="115" t="str">
        <f>IF(基本情報入力シート!Q920="","",基本情報入力シート!Q920)</f>
        <v/>
      </c>
      <c r="E885" s="115" t="str">
        <f>IF(基本情報入力シート!V920="","",基本情報入力シート!V920)</f>
        <v/>
      </c>
      <c r="F885" s="115" t="str">
        <f>IF(基本情報入力シート!W920="","",基本情報入力シート!W920)</f>
        <v/>
      </c>
      <c r="G885" s="115" t="str">
        <f>IF(基本情報入力シート!Z920="","",基本情報入力シート!Z920)</f>
        <v/>
      </c>
      <c r="H885" s="211" t="str">
        <f>IF(基本情報入力シート!AD920="","",基本情報入力シート!AD920)</f>
        <v/>
      </c>
      <c r="I885" s="330" t="str">
        <f>IF(基本情報入力シート!AE920="","",基本情報入力シート!AE920)</f>
        <v/>
      </c>
      <c r="J885" s="427"/>
      <c r="K885" s="428"/>
      <c r="L885" s="426"/>
      <c r="M885" s="331" t="str">
        <f>IF(G885="", "", VLOOKUP(AF885,【参考】数式用!$AZ$3:$BA$6, 2, FALSE))</f>
        <v/>
      </c>
      <c r="N885" s="332" t="str">
        <f>IF(G885="","",VLOOKUP(G885,【参考】数式用!$A$4:$L$54,MATCH('別紙様式2-3（個表） '!M885,【参考】数式用!$J$3:$L$3,0)+9,FALSE))</f>
        <v/>
      </c>
      <c r="O885" s="430" t="s">
        <v>197</v>
      </c>
      <c r="P885" s="333" t="str">
        <f t="shared" si="91"/>
        <v>未入力あり</v>
      </c>
      <c r="Q885" s="253" t="str">
        <f>IFERROR(IF(P885="未入力あり","",ROUNDDOWN(ROUNDDOWN($H885*$I885,0)*VLOOKUP($G885,【参考】数式用!$A$4:$E$54,3, FALSE),0)),"")</f>
        <v/>
      </c>
      <c r="R885" s="253" t="str">
        <f>IF(AD885="×", 0,IF(P885="未入力あり","",ROUNDDOWN(ROUNDDOWN($H885*$I885,0)*VLOOKUP($G885,【参考】数式用!$A$4:$E$54,4,FALSE),0)))</f>
        <v/>
      </c>
      <c r="S885" s="334" t="str">
        <f>IF(AE885="×", 0,IF(P885="未入力あり","",ROUNDDOWN(ROUNDDOWN($H885*$I885,0)*VLOOKUP($G885,【参考】数式用!$A$4:$E$54,5, FALSE),0)))</f>
        <v/>
      </c>
      <c r="Z885" s="336" t="e">
        <f>IF(#REF!="○", F885, "")</f>
        <v>#REF!</v>
      </c>
      <c r="AA885" s="46" t="e">
        <f>VLOOKUP('別紙様式2-3（個表） '!$G885,【参考】数式用!$P$4:$Q$54,2, FALSE)</f>
        <v>#N/A</v>
      </c>
      <c r="AB885" s="46" t="e">
        <f>VLOOKUP('別紙様式2-3（個表） '!$G885,【参考】数式用!$P$4:$W$54,8, FALSE)</f>
        <v>#N/A</v>
      </c>
      <c r="AC885" s="46" t="e">
        <f>VLOOKUP('別紙様式2-3（個表） '!$G885,【参考】数式用!$P$4:$AD$54,15, FALSE)</f>
        <v>#N/A</v>
      </c>
      <c r="AD885" s="46" t="str">
        <f t="shared" si="93"/>
        <v/>
      </c>
      <c r="AE885" s="46" t="str">
        <f t="shared" si="94"/>
        <v/>
      </c>
      <c r="AF885" s="46" t="str">
        <f t="shared" si="95"/>
        <v/>
      </c>
      <c r="AG885" s="46" t="str">
        <f>IF(G885="", "", VLOOKUP(G885,【参考】数式用!$A$4:$M$54,13,FALSE))</f>
        <v/>
      </c>
      <c r="AH885" s="46" t="str">
        <f t="shared" si="96"/>
        <v>―</v>
      </c>
    </row>
    <row r="886" spans="1:34" ht="45" customHeight="1">
      <c r="A886" s="113">
        <f t="shared" si="92"/>
        <v>872</v>
      </c>
      <c r="B886" s="114" t="str">
        <f>IF(基本情報入力シート!B921="","",基本情報入力シート!B921)</f>
        <v/>
      </c>
      <c r="C886" s="115" t="str">
        <f>IF(基本情報入力シート!L921="","",基本情報入力シート!L921)</f>
        <v/>
      </c>
      <c r="D886" s="115" t="str">
        <f>IF(基本情報入力シート!Q921="","",基本情報入力シート!Q921)</f>
        <v/>
      </c>
      <c r="E886" s="115" t="str">
        <f>IF(基本情報入力シート!V921="","",基本情報入力シート!V921)</f>
        <v/>
      </c>
      <c r="F886" s="115" t="str">
        <f>IF(基本情報入力シート!W921="","",基本情報入力シート!W921)</f>
        <v/>
      </c>
      <c r="G886" s="115" t="str">
        <f>IF(基本情報入力シート!Z921="","",基本情報入力シート!Z921)</f>
        <v/>
      </c>
      <c r="H886" s="211" t="str">
        <f>IF(基本情報入力シート!AD921="","",基本情報入力シート!AD921)</f>
        <v/>
      </c>
      <c r="I886" s="330" t="str">
        <f>IF(基本情報入力シート!AE921="","",基本情報入力シート!AE921)</f>
        <v/>
      </c>
      <c r="J886" s="427"/>
      <c r="K886" s="428"/>
      <c r="L886" s="426"/>
      <c r="M886" s="331" t="str">
        <f>IF(G886="", "", VLOOKUP(AF886,【参考】数式用!$AZ$3:$BA$6, 2, FALSE))</f>
        <v/>
      </c>
      <c r="N886" s="332" t="str">
        <f>IF(G886="","",VLOOKUP(G886,【参考】数式用!$A$4:$L$54,MATCH('別紙様式2-3（個表） '!M886,【参考】数式用!$J$3:$L$3,0)+9,FALSE))</f>
        <v/>
      </c>
      <c r="O886" s="429" t="s">
        <v>197</v>
      </c>
      <c r="P886" s="333" t="str">
        <f t="shared" si="91"/>
        <v>未入力あり</v>
      </c>
      <c r="Q886" s="253" t="str">
        <f>IFERROR(IF(P886="未入力あり","",ROUNDDOWN(ROUNDDOWN($H886*$I886,0)*VLOOKUP($G886,【参考】数式用!$A$4:$E$54,3, FALSE),0)),"")</f>
        <v/>
      </c>
      <c r="R886" s="253" t="str">
        <f>IF(AD886="×", 0,IF(P886="未入力あり","",ROUNDDOWN(ROUNDDOWN($H886*$I886,0)*VLOOKUP($G886,【参考】数式用!$A$4:$E$54,4,FALSE),0)))</f>
        <v/>
      </c>
      <c r="S886" s="334" t="str">
        <f>IF(AE886="×", 0,IF(P886="未入力あり","",ROUNDDOWN(ROUNDDOWN($H886*$I886,0)*VLOOKUP($G886,【参考】数式用!$A$4:$E$54,5, FALSE),0)))</f>
        <v/>
      </c>
      <c r="Z886" s="336" t="e">
        <f>IF(#REF!="○", F886, "")</f>
        <v>#REF!</v>
      </c>
      <c r="AA886" s="46" t="e">
        <f>VLOOKUP('別紙様式2-3（個表） '!$G886,【参考】数式用!$P$4:$Q$54,2, FALSE)</f>
        <v>#N/A</v>
      </c>
      <c r="AB886" s="46" t="e">
        <f>VLOOKUP('別紙様式2-3（個表） '!$G886,【参考】数式用!$P$4:$W$54,8, FALSE)</f>
        <v>#N/A</v>
      </c>
      <c r="AC886" s="46" t="e">
        <f>VLOOKUP('別紙様式2-3（個表） '!$G886,【参考】数式用!$P$4:$AD$54,15, FALSE)</f>
        <v>#N/A</v>
      </c>
      <c r="AD886" s="46" t="str">
        <f t="shared" si="93"/>
        <v/>
      </c>
      <c r="AE886" s="46" t="str">
        <f t="shared" si="94"/>
        <v/>
      </c>
      <c r="AF886" s="46" t="str">
        <f t="shared" si="95"/>
        <v/>
      </c>
      <c r="AG886" s="46" t="str">
        <f>IF(G886="", "", VLOOKUP(G886,【参考】数式用!$A$4:$M$54,13,FALSE))</f>
        <v/>
      </c>
      <c r="AH886" s="46" t="str">
        <f t="shared" si="96"/>
        <v>―</v>
      </c>
    </row>
    <row r="887" spans="1:34" ht="45" customHeight="1">
      <c r="A887" s="113">
        <f t="shared" si="92"/>
        <v>873</v>
      </c>
      <c r="B887" s="114" t="str">
        <f>IF(基本情報入力シート!B922="","",基本情報入力シート!B922)</f>
        <v/>
      </c>
      <c r="C887" s="115" t="str">
        <f>IF(基本情報入力シート!L922="","",基本情報入力シート!L922)</f>
        <v/>
      </c>
      <c r="D887" s="115" t="str">
        <f>IF(基本情報入力シート!Q922="","",基本情報入力シート!Q922)</f>
        <v/>
      </c>
      <c r="E887" s="115" t="str">
        <f>IF(基本情報入力シート!V922="","",基本情報入力シート!V922)</f>
        <v/>
      </c>
      <c r="F887" s="115" t="str">
        <f>IF(基本情報入力シート!W922="","",基本情報入力シート!W922)</f>
        <v/>
      </c>
      <c r="G887" s="115" t="str">
        <f>IF(基本情報入力シート!Z922="","",基本情報入力シート!Z922)</f>
        <v/>
      </c>
      <c r="H887" s="211" t="str">
        <f>IF(基本情報入力シート!AD922="","",基本情報入力シート!AD922)</f>
        <v/>
      </c>
      <c r="I887" s="330" t="str">
        <f>IF(基本情報入力シート!AE922="","",基本情報入力シート!AE922)</f>
        <v/>
      </c>
      <c r="J887" s="427"/>
      <c r="K887" s="428"/>
      <c r="L887" s="426"/>
      <c r="M887" s="331" t="str">
        <f>IF(G887="", "", VLOOKUP(AF887,【参考】数式用!$AZ$3:$BA$6, 2, FALSE))</f>
        <v/>
      </c>
      <c r="N887" s="332" t="str">
        <f>IF(G887="","",VLOOKUP(G887,【参考】数式用!$A$4:$L$54,MATCH('別紙様式2-3（個表） '!M887,【参考】数式用!$J$3:$L$3,0)+9,FALSE))</f>
        <v/>
      </c>
      <c r="O887" s="430" t="s">
        <v>197</v>
      </c>
      <c r="P887" s="333" t="str">
        <f t="shared" si="91"/>
        <v>未入力あり</v>
      </c>
      <c r="Q887" s="253" t="str">
        <f>IFERROR(IF(P887="未入力あり","",ROUNDDOWN(ROUNDDOWN($H887*$I887,0)*VLOOKUP($G887,【参考】数式用!$A$4:$E$54,3, FALSE),0)),"")</f>
        <v/>
      </c>
      <c r="R887" s="253" t="str">
        <f>IF(AD887="×", 0,IF(P887="未入力あり","",ROUNDDOWN(ROUNDDOWN($H887*$I887,0)*VLOOKUP($G887,【参考】数式用!$A$4:$E$54,4,FALSE),0)))</f>
        <v/>
      </c>
      <c r="S887" s="334" t="str">
        <f>IF(AE887="×", 0,IF(P887="未入力あり","",ROUNDDOWN(ROUNDDOWN($H887*$I887,0)*VLOOKUP($G887,【参考】数式用!$A$4:$E$54,5, FALSE),0)))</f>
        <v/>
      </c>
      <c r="Z887" s="336" t="e">
        <f>IF(#REF!="○", F887, "")</f>
        <v>#REF!</v>
      </c>
      <c r="AA887" s="46" t="e">
        <f>VLOOKUP('別紙様式2-3（個表） '!$G887,【参考】数式用!$P$4:$Q$54,2, FALSE)</f>
        <v>#N/A</v>
      </c>
      <c r="AB887" s="46" t="e">
        <f>VLOOKUP('別紙様式2-3（個表） '!$G887,【参考】数式用!$P$4:$W$54,8, FALSE)</f>
        <v>#N/A</v>
      </c>
      <c r="AC887" s="46" t="e">
        <f>VLOOKUP('別紙様式2-3（個表） '!$G887,【参考】数式用!$P$4:$AD$54,15, FALSE)</f>
        <v>#N/A</v>
      </c>
      <c r="AD887" s="46" t="str">
        <f t="shared" si="93"/>
        <v/>
      </c>
      <c r="AE887" s="46" t="str">
        <f t="shared" si="94"/>
        <v/>
      </c>
      <c r="AF887" s="46" t="str">
        <f t="shared" si="95"/>
        <v/>
      </c>
      <c r="AG887" s="46" t="str">
        <f>IF(G887="", "", VLOOKUP(G887,【参考】数式用!$A$4:$M$54,13,FALSE))</f>
        <v/>
      </c>
      <c r="AH887" s="46" t="str">
        <f t="shared" si="96"/>
        <v>―</v>
      </c>
    </row>
    <row r="888" spans="1:34" ht="45" customHeight="1">
      <c r="A888" s="113">
        <f t="shared" si="92"/>
        <v>874</v>
      </c>
      <c r="B888" s="114" t="str">
        <f>IF(基本情報入力シート!B923="","",基本情報入力シート!B923)</f>
        <v/>
      </c>
      <c r="C888" s="115" t="str">
        <f>IF(基本情報入力シート!L923="","",基本情報入力シート!L923)</f>
        <v/>
      </c>
      <c r="D888" s="115" t="str">
        <f>IF(基本情報入力シート!Q923="","",基本情報入力シート!Q923)</f>
        <v/>
      </c>
      <c r="E888" s="115" t="str">
        <f>IF(基本情報入力シート!V923="","",基本情報入力シート!V923)</f>
        <v/>
      </c>
      <c r="F888" s="115" t="str">
        <f>IF(基本情報入力シート!W923="","",基本情報入力シート!W923)</f>
        <v/>
      </c>
      <c r="G888" s="115" t="str">
        <f>IF(基本情報入力シート!Z923="","",基本情報入力シート!Z923)</f>
        <v/>
      </c>
      <c r="H888" s="211" t="str">
        <f>IF(基本情報入力シート!AD923="","",基本情報入力シート!AD923)</f>
        <v/>
      </c>
      <c r="I888" s="330" t="str">
        <f>IF(基本情報入力シート!AE923="","",基本情報入力シート!AE923)</f>
        <v/>
      </c>
      <c r="J888" s="427"/>
      <c r="K888" s="428"/>
      <c r="L888" s="426"/>
      <c r="M888" s="331" t="str">
        <f>IF(G888="", "", VLOOKUP(AF888,【参考】数式用!$AZ$3:$BA$6, 2, FALSE))</f>
        <v/>
      </c>
      <c r="N888" s="332" t="str">
        <f>IF(G888="","",VLOOKUP(G888,【参考】数式用!$A$4:$L$54,MATCH('別紙様式2-3（個表） '!M888,【参考】数式用!$J$3:$L$3,0)+9,FALSE))</f>
        <v/>
      </c>
      <c r="O888" s="430" t="s">
        <v>197</v>
      </c>
      <c r="P888" s="333" t="str">
        <f t="shared" si="91"/>
        <v>未入力あり</v>
      </c>
      <c r="Q888" s="253" t="str">
        <f>IFERROR(IF(P888="未入力あり","",ROUNDDOWN(ROUNDDOWN($H888*$I888,0)*VLOOKUP($G888,【参考】数式用!$A$4:$E$54,3, FALSE),0)),"")</f>
        <v/>
      </c>
      <c r="R888" s="253" t="str">
        <f>IF(AD888="×", 0,IF(P888="未入力あり","",ROUNDDOWN(ROUNDDOWN($H888*$I888,0)*VLOOKUP($G888,【参考】数式用!$A$4:$E$54,4,FALSE),0)))</f>
        <v/>
      </c>
      <c r="S888" s="334" t="str">
        <f>IF(AE888="×", 0,IF(P888="未入力あり","",ROUNDDOWN(ROUNDDOWN($H888*$I888,0)*VLOOKUP($G888,【参考】数式用!$A$4:$E$54,5, FALSE),0)))</f>
        <v/>
      </c>
      <c r="Z888" s="336" t="e">
        <f>IF(#REF!="○", F888, "")</f>
        <v>#REF!</v>
      </c>
      <c r="AA888" s="46" t="e">
        <f>VLOOKUP('別紙様式2-3（個表） '!$G888,【参考】数式用!$P$4:$Q$54,2, FALSE)</f>
        <v>#N/A</v>
      </c>
      <c r="AB888" s="46" t="e">
        <f>VLOOKUP('別紙様式2-3（個表） '!$G888,【参考】数式用!$P$4:$W$54,8, FALSE)</f>
        <v>#N/A</v>
      </c>
      <c r="AC888" s="46" t="e">
        <f>VLOOKUP('別紙様式2-3（個表） '!$G888,【参考】数式用!$P$4:$AD$54,15, FALSE)</f>
        <v>#N/A</v>
      </c>
      <c r="AD888" s="46" t="str">
        <f t="shared" si="93"/>
        <v/>
      </c>
      <c r="AE888" s="46" t="str">
        <f t="shared" si="94"/>
        <v/>
      </c>
      <c r="AF888" s="46" t="str">
        <f t="shared" si="95"/>
        <v/>
      </c>
      <c r="AG888" s="46" t="str">
        <f>IF(G888="", "", VLOOKUP(G888,【参考】数式用!$A$4:$M$54,13,FALSE))</f>
        <v/>
      </c>
      <c r="AH888" s="46" t="str">
        <f t="shared" si="96"/>
        <v>―</v>
      </c>
    </row>
    <row r="889" spans="1:34" ht="45" customHeight="1">
      <c r="A889" s="113">
        <f t="shared" si="92"/>
        <v>875</v>
      </c>
      <c r="B889" s="114" t="str">
        <f>IF(基本情報入力シート!B924="","",基本情報入力シート!B924)</f>
        <v/>
      </c>
      <c r="C889" s="115" t="str">
        <f>IF(基本情報入力シート!L924="","",基本情報入力シート!L924)</f>
        <v/>
      </c>
      <c r="D889" s="115" t="str">
        <f>IF(基本情報入力シート!Q924="","",基本情報入力シート!Q924)</f>
        <v/>
      </c>
      <c r="E889" s="115" t="str">
        <f>IF(基本情報入力シート!V924="","",基本情報入力シート!V924)</f>
        <v/>
      </c>
      <c r="F889" s="115" t="str">
        <f>IF(基本情報入力シート!W924="","",基本情報入力シート!W924)</f>
        <v/>
      </c>
      <c r="G889" s="115" t="str">
        <f>IF(基本情報入力シート!Z924="","",基本情報入力シート!Z924)</f>
        <v/>
      </c>
      <c r="H889" s="211" t="str">
        <f>IF(基本情報入力シート!AD924="","",基本情報入力シート!AD924)</f>
        <v/>
      </c>
      <c r="I889" s="330" t="str">
        <f>IF(基本情報入力シート!AE924="","",基本情報入力シート!AE924)</f>
        <v/>
      </c>
      <c r="J889" s="427"/>
      <c r="K889" s="428"/>
      <c r="L889" s="426"/>
      <c r="M889" s="331" t="str">
        <f>IF(G889="", "", VLOOKUP(AF889,【参考】数式用!$AZ$3:$BA$6, 2, FALSE))</f>
        <v/>
      </c>
      <c r="N889" s="332" t="str">
        <f>IF(G889="","",VLOOKUP(G889,【参考】数式用!$A$4:$L$54,MATCH('別紙様式2-3（個表） '!M889,【参考】数式用!$J$3:$L$3,0)+9,FALSE))</f>
        <v/>
      </c>
      <c r="O889" s="429" t="s">
        <v>197</v>
      </c>
      <c r="P889" s="333" t="str">
        <f t="shared" si="91"/>
        <v>未入力あり</v>
      </c>
      <c r="Q889" s="253" t="str">
        <f>IFERROR(IF(P889="未入力あり","",ROUNDDOWN(ROUNDDOWN($H889*$I889,0)*VLOOKUP($G889,【参考】数式用!$A$4:$E$54,3, FALSE),0)),"")</f>
        <v/>
      </c>
      <c r="R889" s="253" t="str">
        <f>IF(AD889="×", 0,IF(P889="未入力あり","",ROUNDDOWN(ROUNDDOWN($H889*$I889,0)*VLOOKUP($G889,【参考】数式用!$A$4:$E$54,4,FALSE),0)))</f>
        <v/>
      </c>
      <c r="S889" s="334" t="str">
        <f>IF(AE889="×", 0,IF(P889="未入力あり","",ROUNDDOWN(ROUNDDOWN($H889*$I889,0)*VLOOKUP($G889,【参考】数式用!$A$4:$E$54,5, FALSE),0)))</f>
        <v/>
      </c>
      <c r="Z889" s="336" t="e">
        <f>IF(#REF!="○", F889, "")</f>
        <v>#REF!</v>
      </c>
      <c r="AA889" s="46" t="e">
        <f>VLOOKUP('別紙様式2-3（個表） '!$G889,【参考】数式用!$P$4:$Q$54,2, FALSE)</f>
        <v>#N/A</v>
      </c>
      <c r="AB889" s="46" t="e">
        <f>VLOOKUP('別紙様式2-3（個表） '!$G889,【参考】数式用!$P$4:$W$54,8, FALSE)</f>
        <v>#N/A</v>
      </c>
      <c r="AC889" s="46" t="e">
        <f>VLOOKUP('別紙様式2-3（個表） '!$G889,【参考】数式用!$P$4:$AD$54,15, FALSE)</f>
        <v>#N/A</v>
      </c>
      <c r="AD889" s="46" t="str">
        <f t="shared" si="93"/>
        <v/>
      </c>
      <c r="AE889" s="46" t="str">
        <f t="shared" si="94"/>
        <v/>
      </c>
      <c r="AF889" s="46" t="str">
        <f t="shared" si="95"/>
        <v/>
      </c>
      <c r="AG889" s="46" t="str">
        <f>IF(G889="", "", VLOOKUP(G889,【参考】数式用!$A$4:$M$54,13,FALSE))</f>
        <v/>
      </c>
      <c r="AH889" s="46" t="str">
        <f t="shared" si="96"/>
        <v>―</v>
      </c>
    </row>
    <row r="890" spans="1:34" ht="45" customHeight="1">
      <c r="A890" s="113">
        <f t="shared" si="92"/>
        <v>876</v>
      </c>
      <c r="B890" s="114" t="str">
        <f>IF(基本情報入力シート!B925="","",基本情報入力シート!B925)</f>
        <v/>
      </c>
      <c r="C890" s="115" t="str">
        <f>IF(基本情報入力シート!L925="","",基本情報入力シート!L925)</f>
        <v/>
      </c>
      <c r="D890" s="115" t="str">
        <f>IF(基本情報入力シート!Q925="","",基本情報入力シート!Q925)</f>
        <v/>
      </c>
      <c r="E890" s="115" t="str">
        <f>IF(基本情報入力シート!V925="","",基本情報入力シート!V925)</f>
        <v/>
      </c>
      <c r="F890" s="115" t="str">
        <f>IF(基本情報入力シート!W925="","",基本情報入力シート!W925)</f>
        <v/>
      </c>
      <c r="G890" s="115" t="str">
        <f>IF(基本情報入力シート!Z925="","",基本情報入力シート!Z925)</f>
        <v/>
      </c>
      <c r="H890" s="211" t="str">
        <f>IF(基本情報入力シート!AD925="","",基本情報入力シート!AD925)</f>
        <v/>
      </c>
      <c r="I890" s="330" t="str">
        <f>IF(基本情報入力シート!AE925="","",基本情報入力シート!AE925)</f>
        <v/>
      </c>
      <c r="J890" s="427"/>
      <c r="K890" s="428"/>
      <c r="L890" s="426"/>
      <c r="M890" s="331" t="str">
        <f>IF(G890="", "", VLOOKUP(AF890,【参考】数式用!$AZ$3:$BA$6, 2, FALSE))</f>
        <v/>
      </c>
      <c r="N890" s="332" t="str">
        <f>IF(G890="","",VLOOKUP(G890,【参考】数式用!$A$4:$L$54,MATCH('別紙様式2-3（個表） '!M890,【参考】数式用!$J$3:$L$3,0)+9,FALSE))</f>
        <v/>
      </c>
      <c r="O890" s="430" t="s">
        <v>197</v>
      </c>
      <c r="P890" s="333" t="str">
        <f t="shared" si="91"/>
        <v>未入力あり</v>
      </c>
      <c r="Q890" s="253" t="str">
        <f>IFERROR(IF(P890="未入力あり","",ROUNDDOWN(ROUNDDOWN($H890*$I890,0)*VLOOKUP($G890,【参考】数式用!$A$4:$E$54,3, FALSE),0)),"")</f>
        <v/>
      </c>
      <c r="R890" s="253" t="str">
        <f>IF(AD890="×", 0,IF(P890="未入力あり","",ROUNDDOWN(ROUNDDOWN($H890*$I890,0)*VLOOKUP($G890,【参考】数式用!$A$4:$E$54,4,FALSE),0)))</f>
        <v/>
      </c>
      <c r="S890" s="334" t="str">
        <f>IF(AE890="×", 0,IF(P890="未入力あり","",ROUNDDOWN(ROUNDDOWN($H890*$I890,0)*VLOOKUP($G890,【参考】数式用!$A$4:$E$54,5, FALSE),0)))</f>
        <v/>
      </c>
      <c r="Z890" s="336" t="e">
        <f>IF(#REF!="○", F890, "")</f>
        <v>#REF!</v>
      </c>
      <c r="AA890" s="46" t="e">
        <f>VLOOKUP('別紙様式2-3（個表） '!$G890,【参考】数式用!$P$4:$Q$54,2, FALSE)</f>
        <v>#N/A</v>
      </c>
      <c r="AB890" s="46" t="e">
        <f>VLOOKUP('別紙様式2-3（個表） '!$G890,【参考】数式用!$P$4:$W$54,8, FALSE)</f>
        <v>#N/A</v>
      </c>
      <c r="AC890" s="46" t="e">
        <f>VLOOKUP('別紙様式2-3（個表） '!$G890,【参考】数式用!$P$4:$AD$54,15, FALSE)</f>
        <v>#N/A</v>
      </c>
      <c r="AD890" s="46" t="str">
        <f t="shared" si="93"/>
        <v/>
      </c>
      <c r="AE890" s="46" t="str">
        <f t="shared" si="94"/>
        <v/>
      </c>
      <c r="AF890" s="46" t="str">
        <f t="shared" si="95"/>
        <v/>
      </c>
      <c r="AG890" s="46" t="str">
        <f>IF(G890="", "", VLOOKUP(G890,【参考】数式用!$A$4:$M$54,13,FALSE))</f>
        <v/>
      </c>
      <c r="AH890" s="46" t="str">
        <f t="shared" si="96"/>
        <v>―</v>
      </c>
    </row>
    <row r="891" spans="1:34" ht="45" customHeight="1">
      <c r="A891" s="113">
        <f t="shared" si="92"/>
        <v>877</v>
      </c>
      <c r="B891" s="114" t="str">
        <f>IF(基本情報入力シート!B926="","",基本情報入力シート!B926)</f>
        <v/>
      </c>
      <c r="C891" s="115" t="str">
        <f>IF(基本情報入力シート!L926="","",基本情報入力シート!L926)</f>
        <v/>
      </c>
      <c r="D891" s="115" t="str">
        <f>IF(基本情報入力シート!Q926="","",基本情報入力シート!Q926)</f>
        <v/>
      </c>
      <c r="E891" s="115" t="str">
        <f>IF(基本情報入力シート!V926="","",基本情報入力シート!V926)</f>
        <v/>
      </c>
      <c r="F891" s="115" t="str">
        <f>IF(基本情報入力シート!W926="","",基本情報入力シート!W926)</f>
        <v/>
      </c>
      <c r="G891" s="115" t="str">
        <f>IF(基本情報入力シート!Z926="","",基本情報入力シート!Z926)</f>
        <v/>
      </c>
      <c r="H891" s="211" t="str">
        <f>IF(基本情報入力シート!AD926="","",基本情報入力シート!AD926)</f>
        <v/>
      </c>
      <c r="I891" s="330" t="str">
        <f>IF(基本情報入力シート!AE926="","",基本情報入力シート!AE926)</f>
        <v/>
      </c>
      <c r="J891" s="427"/>
      <c r="K891" s="428"/>
      <c r="L891" s="426"/>
      <c r="M891" s="331" t="str">
        <f>IF(G891="", "", VLOOKUP(AF891,【参考】数式用!$AZ$3:$BA$6, 2, FALSE))</f>
        <v/>
      </c>
      <c r="N891" s="332" t="str">
        <f>IF(G891="","",VLOOKUP(G891,【参考】数式用!$A$4:$L$54,MATCH('別紙様式2-3（個表） '!M891,【参考】数式用!$J$3:$L$3,0)+9,FALSE))</f>
        <v/>
      </c>
      <c r="O891" s="430" t="s">
        <v>197</v>
      </c>
      <c r="P891" s="333" t="str">
        <f t="shared" si="91"/>
        <v>未入力あり</v>
      </c>
      <c r="Q891" s="253" t="str">
        <f>IFERROR(IF(P891="未入力あり","",ROUNDDOWN(ROUNDDOWN($H891*$I891,0)*VLOOKUP($G891,【参考】数式用!$A$4:$E$54,3, FALSE),0)),"")</f>
        <v/>
      </c>
      <c r="R891" s="253" t="str">
        <f>IF(AD891="×", 0,IF(P891="未入力あり","",ROUNDDOWN(ROUNDDOWN($H891*$I891,0)*VLOOKUP($G891,【参考】数式用!$A$4:$E$54,4,FALSE),0)))</f>
        <v/>
      </c>
      <c r="S891" s="334" t="str">
        <f>IF(AE891="×", 0,IF(P891="未入力あり","",ROUNDDOWN(ROUNDDOWN($H891*$I891,0)*VLOOKUP($G891,【参考】数式用!$A$4:$E$54,5, FALSE),0)))</f>
        <v/>
      </c>
      <c r="Z891" s="336" t="e">
        <f>IF(#REF!="○", F891, "")</f>
        <v>#REF!</v>
      </c>
      <c r="AA891" s="46" t="e">
        <f>VLOOKUP('別紙様式2-3（個表） '!$G891,【参考】数式用!$P$4:$Q$54,2, FALSE)</f>
        <v>#N/A</v>
      </c>
      <c r="AB891" s="46" t="e">
        <f>VLOOKUP('別紙様式2-3（個表） '!$G891,【参考】数式用!$P$4:$W$54,8, FALSE)</f>
        <v>#N/A</v>
      </c>
      <c r="AC891" s="46" t="e">
        <f>VLOOKUP('別紙様式2-3（個表） '!$G891,【参考】数式用!$P$4:$AD$54,15, FALSE)</f>
        <v>#N/A</v>
      </c>
      <c r="AD891" s="46" t="str">
        <f t="shared" si="93"/>
        <v/>
      </c>
      <c r="AE891" s="46" t="str">
        <f t="shared" si="94"/>
        <v/>
      </c>
      <c r="AF891" s="46" t="str">
        <f t="shared" si="95"/>
        <v/>
      </c>
      <c r="AG891" s="46" t="str">
        <f>IF(G891="", "", VLOOKUP(G891,【参考】数式用!$A$4:$M$54,13,FALSE))</f>
        <v/>
      </c>
      <c r="AH891" s="46" t="str">
        <f t="shared" si="96"/>
        <v>―</v>
      </c>
    </row>
    <row r="892" spans="1:34" ht="45" customHeight="1">
      <c r="A892" s="113">
        <f t="shared" si="92"/>
        <v>878</v>
      </c>
      <c r="B892" s="114" t="str">
        <f>IF(基本情報入力シート!B927="","",基本情報入力シート!B927)</f>
        <v/>
      </c>
      <c r="C892" s="115" t="str">
        <f>IF(基本情報入力シート!L927="","",基本情報入力シート!L927)</f>
        <v/>
      </c>
      <c r="D892" s="115" t="str">
        <f>IF(基本情報入力シート!Q927="","",基本情報入力シート!Q927)</f>
        <v/>
      </c>
      <c r="E892" s="115" t="str">
        <f>IF(基本情報入力シート!V927="","",基本情報入力シート!V927)</f>
        <v/>
      </c>
      <c r="F892" s="115" t="str">
        <f>IF(基本情報入力シート!W927="","",基本情報入力シート!W927)</f>
        <v/>
      </c>
      <c r="G892" s="115" t="str">
        <f>IF(基本情報入力シート!Z927="","",基本情報入力シート!Z927)</f>
        <v/>
      </c>
      <c r="H892" s="211" t="str">
        <f>IF(基本情報入力シート!AD927="","",基本情報入力シート!AD927)</f>
        <v/>
      </c>
      <c r="I892" s="330" t="str">
        <f>IF(基本情報入力シート!AE927="","",基本情報入力シート!AE927)</f>
        <v/>
      </c>
      <c r="J892" s="427"/>
      <c r="K892" s="428"/>
      <c r="L892" s="426"/>
      <c r="M892" s="331" t="str">
        <f>IF(G892="", "", VLOOKUP(AF892,【参考】数式用!$AZ$3:$BA$6, 2, FALSE))</f>
        <v/>
      </c>
      <c r="N892" s="332" t="str">
        <f>IF(G892="","",VLOOKUP(G892,【参考】数式用!$A$4:$L$54,MATCH('別紙様式2-3（個表） '!M892,【参考】数式用!$J$3:$L$3,0)+9,FALSE))</f>
        <v/>
      </c>
      <c r="O892" s="429" t="s">
        <v>197</v>
      </c>
      <c r="P892" s="333" t="str">
        <f t="shared" si="91"/>
        <v>未入力あり</v>
      </c>
      <c r="Q892" s="253" t="str">
        <f>IFERROR(IF(P892="未入力あり","",ROUNDDOWN(ROUNDDOWN($H892*$I892,0)*VLOOKUP($G892,【参考】数式用!$A$4:$E$54,3, FALSE),0)),"")</f>
        <v/>
      </c>
      <c r="R892" s="253" t="str">
        <f>IF(AD892="×", 0,IF(P892="未入力あり","",ROUNDDOWN(ROUNDDOWN($H892*$I892,0)*VLOOKUP($G892,【参考】数式用!$A$4:$E$54,4,FALSE),0)))</f>
        <v/>
      </c>
      <c r="S892" s="334" t="str">
        <f>IF(AE892="×", 0,IF(P892="未入力あり","",ROUNDDOWN(ROUNDDOWN($H892*$I892,0)*VLOOKUP($G892,【参考】数式用!$A$4:$E$54,5, FALSE),0)))</f>
        <v/>
      </c>
      <c r="Z892" s="336" t="e">
        <f>IF(#REF!="○", F892, "")</f>
        <v>#REF!</v>
      </c>
      <c r="AA892" s="46" t="e">
        <f>VLOOKUP('別紙様式2-3（個表） '!$G892,【参考】数式用!$P$4:$Q$54,2, FALSE)</f>
        <v>#N/A</v>
      </c>
      <c r="AB892" s="46" t="e">
        <f>VLOOKUP('別紙様式2-3（個表） '!$G892,【参考】数式用!$P$4:$W$54,8, FALSE)</f>
        <v>#N/A</v>
      </c>
      <c r="AC892" s="46" t="e">
        <f>VLOOKUP('別紙様式2-3（個表） '!$G892,【参考】数式用!$P$4:$AD$54,15, FALSE)</f>
        <v>#N/A</v>
      </c>
      <c r="AD892" s="46" t="str">
        <f t="shared" si="93"/>
        <v/>
      </c>
      <c r="AE892" s="46" t="str">
        <f t="shared" si="94"/>
        <v/>
      </c>
      <c r="AF892" s="46" t="str">
        <f t="shared" si="95"/>
        <v/>
      </c>
      <c r="AG892" s="46" t="str">
        <f>IF(G892="", "", VLOOKUP(G892,【参考】数式用!$A$4:$M$54,13,FALSE))</f>
        <v/>
      </c>
      <c r="AH892" s="46" t="str">
        <f t="shared" si="96"/>
        <v>―</v>
      </c>
    </row>
    <row r="893" spans="1:34" ht="45" customHeight="1">
      <c r="A893" s="113">
        <f t="shared" si="92"/>
        <v>879</v>
      </c>
      <c r="B893" s="114" t="str">
        <f>IF(基本情報入力シート!B928="","",基本情報入力シート!B928)</f>
        <v/>
      </c>
      <c r="C893" s="115" t="str">
        <f>IF(基本情報入力シート!L928="","",基本情報入力シート!L928)</f>
        <v/>
      </c>
      <c r="D893" s="115" t="str">
        <f>IF(基本情報入力シート!Q928="","",基本情報入力シート!Q928)</f>
        <v/>
      </c>
      <c r="E893" s="115" t="str">
        <f>IF(基本情報入力シート!V928="","",基本情報入力シート!V928)</f>
        <v/>
      </c>
      <c r="F893" s="115" t="str">
        <f>IF(基本情報入力シート!W928="","",基本情報入力シート!W928)</f>
        <v/>
      </c>
      <c r="G893" s="115" t="str">
        <f>IF(基本情報入力シート!Z928="","",基本情報入力シート!Z928)</f>
        <v/>
      </c>
      <c r="H893" s="211" t="str">
        <f>IF(基本情報入力シート!AD928="","",基本情報入力シート!AD928)</f>
        <v/>
      </c>
      <c r="I893" s="330" t="str">
        <f>IF(基本情報入力シート!AE928="","",基本情報入力シート!AE928)</f>
        <v/>
      </c>
      <c r="J893" s="427"/>
      <c r="K893" s="428"/>
      <c r="L893" s="426"/>
      <c r="M893" s="331" t="str">
        <f>IF(G893="", "", VLOOKUP(AF893,【参考】数式用!$AZ$3:$BA$6, 2, FALSE))</f>
        <v/>
      </c>
      <c r="N893" s="332" t="str">
        <f>IF(G893="","",VLOOKUP(G893,【参考】数式用!$A$4:$L$54,MATCH('別紙様式2-3（個表） '!M893,【参考】数式用!$J$3:$L$3,0)+9,FALSE))</f>
        <v/>
      </c>
      <c r="O893" s="430" t="s">
        <v>197</v>
      </c>
      <c r="P893" s="333" t="str">
        <f t="shared" si="91"/>
        <v>未入力あり</v>
      </c>
      <c r="Q893" s="253" t="str">
        <f>IFERROR(IF(P893="未入力あり","",ROUNDDOWN(ROUNDDOWN($H893*$I893,0)*VLOOKUP($G893,【参考】数式用!$A$4:$E$54,3, FALSE),0)),"")</f>
        <v/>
      </c>
      <c r="R893" s="253" t="str">
        <f>IF(AD893="×", 0,IF(P893="未入力あり","",ROUNDDOWN(ROUNDDOWN($H893*$I893,0)*VLOOKUP($G893,【参考】数式用!$A$4:$E$54,4,FALSE),0)))</f>
        <v/>
      </c>
      <c r="S893" s="334" t="str">
        <f>IF(AE893="×", 0,IF(P893="未入力あり","",ROUNDDOWN(ROUNDDOWN($H893*$I893,0)*VLOOKUP($G893,【参考】数式用!$A$4:$E$54,5, FALSE),0)))</f>
        <v/>
      </c>
      <c r="Z893" s="336" t="e">
        <f>IF(#REF!="○", F893, "")</f>
        <v>#REF!</v>
      </c>
      <c r="AA893" s="46" t="e">
        <f>VLOOKUP('別紙様式2-3（個表） '!$G893,【参考】数式用!$P$4:$Q$54,2, FALSE)</f>
        <v>#N/A</v>
      </c>
      <c r="AB893" s="46" t="e">
        <f>VLOOKUP('別紙様式2-3（個表） '!$G893,【参考】数式用!$P$4:$W$54,8, FALSE)</f>
        <v>#N/A</v>
      </c>
      <c r="AC893" s="46" t="e">
        <f>VLOOKUP('別紙様式2-3（個表） '!$G893,【参考】数式用!$P$4:$AD$54,15, FALSE)</f>
        <v>#N/A</v>
      </c>
      <c r="AD893" s="46" t="str">
        <f t="shared" si="93"/>
        <v/>
      </c>
      <c r="AE893" s="46" t="str">
        <f t="shared" si="94"/>
        <v/>
      </c>
      <c r="AF893" s="46" t="str">
        <f t="shared" si="95"/>
        <v/>
      </c>
      <c r="AG893" s="46" t="str">
        <f>IF(G893="", "", VLOOKUP(G893,【参考】数式用!$A$4:$M$54,13,FALSE))</f>
        <v/>
      </c>
      <c r="AH893" s="46" t="str">
        <f t="shared" si="96"/>
        <v>―</v>
      </c>
    </row>
    <row r="894" spans="1:34" ht="45" customHeight="1">
      <c r="A894" s="113">
        <f t="shared" si="92"/>
        <v>880</v>
      </c>
      <c r="B894" s="114" t="str">
        <f>IF(基本情報入力シート!B929="","",基本情報入力シート!B929)</f>
        <v/>
      </c>
      <c r="C894" s="115" t="str">
        <f>IF(基本情報入力シート!L929="","",基本情報入力シート!L929)</f>
        <v/>
      </c>
      <c r="D894" s="115" t="str">
        <f>IF(基本情報入力シート!Q929="","",基本情報入力シート!Q929)</f>
        <v/>
      </c>
      <c r="E894" s="115" t="str">
        <f>IF(基本情報入力シート!V929="","",基本情報入力シート!V929)</f>
        <v/>
      </c>
      <c r="F894" s="115" t="str">
        <f>IF(基本情報入力シート!W929="","",基本情報入力シート!W929)</f>
        <v/>
      </c>
      <c r="G894" s="115" t="str">
        <f>IF(基本情報入力シート!Z929="","",基本情報入力シート!Z929)</f>
        <v/>
      </c>
      <c r="H894" s="211" t="str">
        <f>IF(基本情報入力シート!AD929="","",基本情報入力シート!AD929)</f>
        <v/>
      </c>
      <c r="I894" s="330" t="str">
        <f>IF(基本情報入力シート!AE929="","",基本情報入力シート!AE929)</f>
        <v/>
      </c>
      <c r="J894" s="427"/>
      <c r="K894" s="428"/>
      <c r="L894" s="426"/>
      <c r="M894" s="331" t="str">
        <f>IF(G894="", "", VLOOKUP(AF894,【参考】数式用!$AZ$3:$BA$6, 2, FALSE))</f>
        <v/>
      </c>
      <c r="N894" s="332" t="str">
        <f>IF(G894="","",VLOOKUP(G894,【参考】数式用!$A$4:$L$54,MATCH('別紙様式2-3（個表） '!M894,【参考】数式用!$J$3:$L$3,0)+9,FALSE))</f>
        <v/>
      </c>
      <c r="O894" s="430" t="s">
        <v>197</v>
      </c>
      <c r="P894" s="333" t="str">
        <f t="shared" si="91"/>
        <v>未入力あり</v>
      </c>
      <c r="Q894" s="253" t="str">
        <f>IFERROR(IF(P894="未入力あり","",ROUNDDOWN(ROUNDDOWN($H894*$I894,0)*VLOOKUP($G894,【参考】数式用!$A$4:$E$54,3, FALSE),0)),"")</f>
        <v/>
      </c>
      <c r="R894" s="253" t="str">
        <f>IF(AD894="×", 0,IF(P894="未入力あり","",ROUNDDOWN(ROUNDDOWN($H894*$I894,0)*VLOOKUP($G894,【参考】数式用!$A$4:$E$54,4,FALSE),0)))</f>
        <v/>
      </c>
      <c r="S894" s="334" t="str">
        <f>IF(AE894="×", 0,IF(P894="未入力あり","",ROUNDDOWN(ROUNDDOWN($H894*$I894,0)*VLOOKUP($G894,【参考】数式用!$A$4:$E$54,5, FALSE),0)))</f>
        <v/>
      </c>
      <c r="Z894" s="336" t="e">
        <f>IF(#REF!="○", F894, "")</f>
        <v>#REF!</v>
      </c>
      <c r="AA894" s="46" t="e">
        <f>VLOOKUP('別紙様式2-3（個表） '!$G894,【参考】数式用!$P$4:$Q$54,2, FALSE)</f>
        <v>#N/A</v>
      </c>
      <c r="AB894" s="46" t="e">
        <f>VLOOKUP('別紙様式2-3（個表） '!$G894,【参考】数式用!$P$4:$W$54,8, FALSE)</f>
        <v>#N/A</v>
      </c>
      <c r="AC894" s="46" t="e">
        <f>VLOOKUP('別紙様式2-3（個表） '!$G894,【参考】数式用!$P$4:$AD$54,15, FALSE)</f>
        <v>#N/A</v>
      </c>
      <c r="AD894" s="46" t="str">
        <f t="shared" si="93"/>
        <v/>
      </c>
      <c r="AE894" s="46" t="str">
        <f t="shared" si="94"/>
        <v/>
      </c>
      <c r="AF894" s="46" t="str">
        <f t="shared" si="95"/>
        <v/>
      </c>
      <c r="AG894" s="46" t="str">
        <f>IF(G894="", "", VLOOKUP(G894,【参考】数式用!$A$4:$M$54,13,FALSE))</f>
        <v/>
      </c>
      <c r="AH894" s="46" t="str">
        <f t="shared" si="96"/>
        <v>―</v>
      </c>
    </row>
    <row r="895" spans="1:34" ht="45" customHeight="1">
      <c r="A895" s="113">
        <f t="shared" si="92"/>
        <v>881</v>
      </c>
      <c r="B895" s="114" t="str">
        <f>IF(基本情報入力シート!B930="","",基本情報入力シート!B930)</f>
        <v/>
      </c>
      <c r="C895" s="115" t="str">
        <f>IF(基本情報入力シート!L930="","",基本情報入力シート!L930)</f>
        <v/>
      </c>
      <c r="D895" s="115" t="str">
        <f>IF(基本情報入力シート!Q930="","",基本情報入力シート!Q930)</f>
        <v/>
      </c>
      <c r="E895" s="115" t="str">
        <f>IF(基本情報入力シート!V930="","",基本情報入力シート!V930)</f>
        <v/>
      </c>
      <c r="F895" s="115" t="str">
        <f>IF(基本情報入力シート!W930="","",基本情報入力シート!W930)</f>
        <v/>
      </c>
      <c r="G895" s="115" t="str">
        <f>IF(基本情報入力シート!Z930="","",基本情報入力シート!Z930)</f>
        <v/>
      </c>
      <c r="H895" s="211" t="str">
        <f>IF(基本情報入力シート!AD930="","",基本情報入力シート!AD930)</f>
        <v/>
      </c>
      <c r="I895" s="330" t="str">
        <f>IF(基本情報入力シート!AE930="","",基本情報入力シート!AE930)</f>
        <v/>
      </c>
      <c r="J895" s="427"/>
      <c r="K895" s="428"/>
      <c r="L895" s="426"/>
      <c r="M895" s="331" t="str">
        <f>IF(G895="", "", VLOOKUP(AF895,【参考】数式用!$AZ$3:$BA$6, 2, FALSE))</f>
        <v/>
      </c>
      <c r="N895" s="332" t="str">
        <f>IF(G895="","",VLOOKUP(G895,【参考】数式用!$A$4:$L$54,MATCH('別紙様式2-3（個表） '!M895,【参考】数式用!$J$3:$L$3,0)+9,FALSE))</f>
        <v/>
      </c>
      <c r="O895" s="429" t="s">
        <v>197</v>
      </c>
      <c r="P895" s="333" t="str">
        <f t="shared" si="91"/>
        <v>未入力あり</v>
      </c>
      <c r="Q895" s="253" t="str">
        <f>IFERROR(IF(P895="未入力あり","",ROUNDDOWN(ROUNDDOWN($H895*$I895,0)*VLOOKUP($G895,【参考】数式用!$A$4:$E$54,3, FALSE),0)),"")</f>
        <v/>
      </c>
      <c r="R895" s="253" t="str">
        <f>IF(AD895="×", 0,IF(P895="未入力あり","",ROUNDDOWN(ROUNDDOWN($H895*$I895,0)*VLOOKUP($G895,【参考】数式用!$A$4:$E$54,4,FALSE),0)))</f>
        <v/>
      </c>
      <c r="S895" s="334" t="str">
        <f>IF(AE895="×", 0,IF(P895="未入力あり","",ROUNDDOWN(ROUNDDOWN($H895*$I895,0)*VLOOKUP($G895,【参考】数式用!$A$4:$E$54,5, FALSE),0)))</f>
        <v/>
      </c>
      <c r="Z895" s="336" t="e">
        <f>IF(#REF!="○", F895, "")</f>
        <v>#REF!</v>
      </c>
      <c r="AA895" s="46" t="e">
        <f>VLOOKUP('別紙様式2-3（個表） '!$G895,【参考】数式用!$P$4:$Q$54,2, FALSE)</f>
        <v>#N/A</v>
      </c>
      <c r="AB895" s="46" t="e">
        <f>VLOOKUP('別紙様式2-3（個表） '!$G895,【参考】数式用!$P$4:$W$54,8, FALSE)</f>
        <v>#N/A</v>
      </c>
      <c r="AC895" s="46" t="e">
        <f>VLOOKUP('別紙様式2-3（個表） '!$G895,【参考】数式用!$P$4:$AD$54,15, FALSE)</f>
        <v>#N/A</v>
      </c>
      <c r="AD895" s="46" t="str">
        <f t="shared" si="93"/>
        <v/>
      </c>
      <c r="AE895" s="46" t="str">
        <f t="shared" si="94"/>
        <v/>
      </c>
      <c r="AF895" s="46" t="str">
        <f t="shared" si="95"/>
        <v/>
      </c>
      <c r="AG895" s="46" t="str">
        <f>IF(G895="", "", VLOOKUP(G895,【参考】数式用!$A$4:$M$54,13,FALSE))</f>
        <v/>
      </c>
      <c r="AH895" s="46" t="str">
        <f t="shared" si="96"/>
        <v>―</v>
      </c>
    </row>
    <row r="896" spans="1:34" ht="45" customHeight="1">
      <c r="A896" s="113">
        <f t="shared" si="92"/>
        <v>882</v>
      </c>
      <c r="B896" s="114" t="str">
        <f>IF(基本情報入力シート!B931="","",基本情報入力シート!B931)</f>
        <v/>
      </c>
      <c r="C896" s="115" t="str">
        <f>IF(基本情報入力シート!L931="","",基本情報入力シート!L931)</f>
        <v/>
      </c>
      <c r="D896" s="115" t="str">
        <f>IF(基本情報入力シート!Q931="","",基本情報入力シート!Q931)</f>
        <v/>
      </c>
      <c r="E896" s="115" t="str">
        <f>IF(基本情報入力シート!V931="","",基本情報入力シート!V931)</f>
        <v/>
      </c>
      <c r="F896" s="115" t="str">
        <f>IF(基本情報入力シート!W931="","",基本情報入力シート!W931)</f>
        <v/>
      </c>
      <c r="G896" s="115" t="str">
        <f>IF(基本情報入力シート!Z931="","",基本情報入力シート!Z931)</f>
        <v/>
      </c>
      <c r="H896" s="211" t="str">
        <f>IF(基本情報入力シート!AD931="","",基本情報入力シート!AD931)</f>
        <v/>
      </c>
      <c r="I896" s="330" t="str">
        <f>IF(基本情報入力シート!AE931="","",基本情報入力シート!AE931)</f>
        <v/>
      </c>
      <c r="J896" s="427"/>
      <c r="K896" s="428"/>
      <c r="L896" s="426"/>
      <c r="M896" s="331" t="str">
        <f>IF(G896="", "", VLOOKUP(AF896,【参考】数式用!$AZ$3:$BA$6, 2, FALSE))</f>
        <v/>
      </c>
      <c r="N896" s="332" t="str">
        <f>IF(G896="","",VLOOKUP(G896,【参考】数式用!$A$4:$L$54,MATCH('別紙様式2-3（個表） '!M896,【参考】数式用!$J$3:$L$3,0)+9,FALSE))</f>
        <v/>
      </c>
      <c r="O896" s="430" t="s">
        <v>197</v>
      </c>
      <c r="P896" s="333" t="str">
        <f t="shared" si="91"/>
        <v>未入力あり</v>
      </c>
      <c r="Q896" s="253" t="str">
        <f>IFERROR(IF(P896="未入力あり","",ROUNDDOWN(ROUNDDOWN($H896*$I896,0)*VLOOKUP($G896,【参考】数式用!$A$4:$E$54,3, FALSE),0)),"")</f>
        <v/>
      </c>
      <c r="R896" s="253" t="str">
        <f>IF(AD896="×", 0,IF(P896="未入力あり","",ROUNDDOWN(ROUNDDOWN($H896*$I896,0)*VLOOKUP($G896,【参考】数式用!$A$4:$E$54,4,FALSE),0)))</f>
        <v/>
      </c>
      <c r="S896" s="334" t="str">
        <f>IF(AE896="×", 0,IF(P896="未入力あり","",ROUNDDOWN(ROUNDDOWN($H896*$I896,0)*VLOOKUP($G896,【参考】数式用!$A$4:$E$54,5, FALSE),0)))</f>
        <v/>
      </c>
      <c r="Z896" s="336" t="e">
        <f>IF(#REF!="○", F896, "")</f>
        <v>#REF!</v>
      </c>
      <c r="AA896" s="46" t="e">
        <f>VLOOKUP('別紙様式2-3（個表） '!$G896,【参考】数式用!$P$4:$Q$54,2, FALSE)</f>
        <v>#N/A</v>
      </c>
      <c r="AB896" s="46" t="e">
        <f>VLOOKUP('別紙様式2-3（個表） '!$G896,【参考】数式用!$P$4:$W$54,8, FALSE)</f>
        <v>#N/A</v>
      </c>
      <c r="AC896" s="46" t="e">
        <f>VLOOKUP('別紙様式2-3（個表） '!$G896,【参考】数式用!$P$4:$AD$54,15, FALSE)</f>
        <v>#N/A</v>
      </c>
      <c r="AD896" s="46" t="str">
        <f t="shared" si="93"/>
        <v/>
      </c>
      <c r="AE896" s="46" t="str">
        <f t="shared" si="94"/>
        <v/>
      </c>
      <c r="AF896" s="46" t="str">
        <f t="shared" si="95"/>
        <v/>
      </c>
      <c r="AG896" s="46" t="str">
        <f>IF(G896="", "", VLOOKUP(G896,【参考】数式用!$A$4:$M$54,13,FALSE))</f>
        <v/>
      </c>
      <c r="AH896" s="46" t="str">
        <f t="shared" si="96"/>
        <v>―</v>
      </c>
    </row>
    <row r="897" spans="1:34" ht="45" customHeight="1">
      <c r="A897" s="113">
        <f t="shared" si="92"/>
        <v>883</v>
      </c>
      <c r="B897" s="114" t="str">
        <f>IF(基本情報入力シート!B932="","",基本情報入力シート!B932)</f>
        <v/>
      </c>
      <c r="C897" s="115" t="str">
        <f>IF(基本情報入力シート!L932="","",基本情報入力シート!L932)</f>
        <v/>
      </c>
      <c r="D897" s="115" t="str">
        <f>IF(基本情報入力シート!Q932="","",基本情報入力シート!Q932)</f>
        <v/>
      </c>
      <c r="E897" s="115" t="str">
        <f>IF(基本情報入力シート!V932="","",基本情報入力シート!V932)</f>
        <v/>
      </c>
      <c r="F897" s="115" t="str">
        <f>IF(基本情報入力シート!W932="","",基本情報入力シート!W932)</f>
        <v/>
      </c>
      <c r="G897" s="115" t="str">
        <f>IF(基本情報入力シート!Z932="","",基本情報入力シート!Z932)</f>
        <v/>
      </c>
      <c r="H897" s="211" t="str">
        <f>IF(基本情報入力シート!AD932="","",基本情報入力シート!AD932)</f>
        <v/>
      </c>
      <c r="I897" s="330" t="str">
        <f>IF(基本情報入力シート!AE932="","",基本情報入力シート!AE932)</f>
        <v/>
      </c>
      <c r="J897" s="427"/>
      <c r="K897" s="428"/>
      <c r="L897" s="426"/>
      <c r="M897" s="331" t="str">
        <f>IF(G897="", "", VLOOKUP(AF897,【参考】数式用!$AZ$3:$BA$6, 2, FALSE))</f>
        <v/>
      </c>
      <c r="N897" s="332" t="str">
        <f>IF(G897="","",VLOOKUP(G897,【参考】数式用!$A$4:$L$54,MATCH('別紙様式2-3（個表） '!M897,【参考】数式用!$J$3:$L$3,0)+9,FALSE))</f>
        <v/>
      </c>
      <c r="O897" s="430" t="s">
        <v>197</v>
      </c>
      <c r="P897" s="333" t="str">
        <f t="shared" si="91"/>
        <v>未入力あり</v>
      </c>
      <c r="Q897" s="253" t="str">
        <f>IFERROR(IF(P897="未入力あり","",ROUNDDOWN(ROUNDDOWN($H897*$I897,0)*VLOOKUP($G897,【参考】数式用!$A$4:$E$54,3, FALSE),0)),"")</f>
        <v/>
      </c>
      <c r="R897" s="253" t="str">
        <f>IF(AD897="×", 0,IF(P897="未入力あり","",ROUNDDOWN(ROUNDDOWN($H897*$I897,0)*VLOOKUP($G897,【参考】数式用!$A$4:$E$54,4,FALSE),0)))</f>
        <v/>
      </c>
      <c r="S897" s="334" t="str">
        <f>IF(AE897="×", 0,IF(P897="未入力あり","",ROUNDDOWN(ROUNDDOWN($H897*$I897,0)*VLOOKUP($G897,【参考】数式用!$A$4:$E$54,5, FALSE),0)))</f>
        <v/>
      </c>
      <c r="Z897" s="336" t="e">
        <f>IF(#REF!="○", F897, "")</f>
        <v>#REF!</v>
      </c>
      <c r="AA897" s="46" t="e">
        <f>VLOOKUP('別紙様式2-3（個表） '!$G897,【参考】数式用!$P$4:$Q$54,2, FALSE)</f>
        <v>#N/A</v>
      </c>
      <c r="AB897" s="46" t="e">
        <f>VLOOKUP('別紙様式2-3（個表） '!$G897,【参考】数式用!$P$4:$W$54,8, FALSE)</f>
        <v>#N/A</v>
      </c>
      <c r="AC897" s="46" t="e">
        <f>VLOOKUP('別紙様式2-3（個表） '!$G897,【参考】数式用!$P$4:$AD$54,15, FALSE)</f>
        <v>#N/A</v>
      </c>
      <c r="AD897" s="46" t="str">
        <f t="shared" si="93"/>
        <v/>
      </c>
      <c r="AE897" s="46" t="str">
        <f t="shared" si="94"/>
        <v/>
      </c>
      <c r="AF897" s="46" t="str">
        <f t="shared" si="95"/>
        <v/>
      </c>
      <c r="AG897" s="46" t="str">
        <f>IF(G897="", "", VLOOKUP(G897,【参考】数式用!$A$4:$M$54,13,FALSE))</f>
        <v/>
      </c>
      <c r="AH897" s="46" t="str">
        <f t="shared" si="96"/>
        <v>―</v>
      </c>
    </row>
    <row r="898" spans="1:34" ht="45" customHeight="1">
      <c r="A898" s="113">
        <f t="shared" si="92"/>
        <v>884</v>
      </c>
      <c r="B898" s="114" t="str">
        <f>IF(基本情報入力シート!B933="","",基本情報入力シート!B933)</f>
        <v/>
      </c>
      <c r="C898" s="115" t="str">
        <f>IF(基本情報入力シート!L933="","",基本情報入力シート!L933)</f>
        <v/>
      </c>
      <c r="D898" s="115" t="str">
        <f>IF(基本情報入力シート!Q933="","",基本情報入力シート!Q933)</f>
        <v/>
      </c>
      <c r="E898" s="115" t="str">
        <f>IF(基本情報入力シート!V933="","",基本情報入力シート!V933)</f>
        <v/>
      </c>
      <c r="F898" s="115" t="str">
        <f>IF(基本情報入力シート!W933="","",基本情報入力シート!W933)</f>
        <v/>
      </c>
      <c r="G898" s="115" t="str">
        <f>IF(基本情報入力シート!Z933="","",基本情報入力シート!Z933)</f>
        <v/>
      </c>
      <c r="H898" s="211" t="str">
        <f>IF(基本情報入力シート!AD933="","",基本情報入力シート!AD933)</f>
        <v/>
      </c>
      <c r="I898" s="330" t="str">
        <f>IF(基本情報入力シート!AE933="","",基本情報入力シート!AE933)</f>
        <v/>
      </c>
      <c r="J898" s="427"/>
      <c r="K898" s="428"/>
      <c r="L898" s="426"/>
      <c r="M898" s="331" t="str">
        <f>IF(G898="", "", VLOOKUP(AF898,【参考】数式用!$AZ$3:$BA$6, 2, FALSE))</f>
        <v/>
      </c>
      <c r="N898" s="332" t="str">
        <f>IF(G898="","",VLOOKUP(G898,【参考】数式用!$A$4:$L$54,MATCH('別紙様式2-3（個表） '!M898,【参考】数式用!$J$3:$L$3,0)+9,FALSE))</f>
        <v/>
      </c>
      <c r="O898" s="429" t="s">
        <v>197</v>
      </c>
      <c r="P898" s="333" t="str">
        <f t="shared" si="91"/>
        <v>未入力あり</v>
      </c>
      <c r="Q898" s="253" t="str">
        <f>IFERROR(IF(P898="未入力あり","",ROUNDDOWN(ROUNDDOWN($H898*$I898,0)*VLOOKUP($G898,【参考】数式用!$A$4:$E$54,3, FALSE),0)),"")</f>
        <v/>
      </c>
      <c r="R898" s="253" t="str">
        <f>IF(AD898="×", 0,IF(P898="未入力あり","",ROUNDDOWN(ROUNDDOWN($H898*$I898,0)*VLOOKUP($G898,【参考】数式用!$A$4:$E$54,4,FALSE),0)))</f>
        <v/>
      </c>
      <c r="S898" s="334" t="str">
        <f>IF(AE898="×", 0,IF(P898="未入力あり","",ROUNDDOWN(ROUNDDOWN($H898*$I898,0)*VLOOKUP($G898,【参考】数式用!$A$4:$E$54,5, FALSE),0)))</f>
        <v/>
      </c>
      <c r="Z898" s="336" t="e">
        <f>IF(#REF!="○", F898, "")</f>
        <v>#REF!</v>
      </c>
      <c r="AA898" s="46" t="e">
        <f>VLOOKUP('別紙様式2-3（個表） '!$G898,【参考】数式用!$P$4:$Q$54,2, FALSE)</f>
        <v>#N/A</v>
      </c>
      <c r="AB898" s="46" t="e">
        <f>VLOOKUP('別紙様式2-3（個表） '!$G898,【参考】数式用!$P$4:$W$54,8, FALSE)</f>
        <v>#N/A</v>
      </c>
      <c r="AC898" s="46" t="e">
        <f>VLOOKUP('別紙様式2-3（個表） '!$G898,【参考】数式用!$P$4:$AD$54,15, FALSE)</f>
        <v>#N/A</v>
      </c>
      <c r="AD898" s="46" t="str">
        <f t="shared" si="93"/>
        <v/>
      </c>
      <c r="AE898" s="46" t="str">
        <f t="shared" si="94"/>
        <v/>
      </c>
      <c r="AF898" s="46" t="str">
        <f t="shared" si="95"/>
        <v/>
      </c>
      <c r="AG898" s="46" t="str">
        <f>IF(G898="", "", VLOOKUP(G898,【参考】数式用!$A$4:$M$54,13,FALSE))</f>
        <v/>
      </c>
      <c r="AH898" s="46" t="str">
        <f t="shared" si="96"/>
        <v>―</v>
      </c>
    </row>
    <row r="899" spans="1:34" ht="45" customHeight="1">
      <c r="A899" s="113">
        <f t="shared" si="92"/>
        <v>885</v>
      </c>
      <c r="B899" s="114" t="str">
        <f>IF(基本情報入力シート!B934="","",基本情報入力シート!B934)</f>
        <v/>
      </c>
      <c r="C899" s="115" t="str">
        <f>IF(基本情報入力シート!L934="","",基本情報入力シート!L934)</f>
        <v/>
      </c>
      <c r="D899" s="115" t="str">
        <f>IF(基本情報入力シート!Q934="","",基本情報入力シート!Q934)</f>
        <v/>
      </c>
      <c r="E899" s="115" t="str">
        <f>IF(基本情報入力シート!V934="","",基本情報入力シート!V934)</f>
        <v/>
      </c>
      <c r="F899" s="115" t="str">
        <f>IF(基本情報入力シート!W934="","",基本情報入力シート!W934)</f>
        <v/>
      </c>
      <c r="G899" s="115" t="str">
        <f>IF(基本情報入力シート!Z934="","",基本情報入力シート!Z934)</f>
        <v/>
      </c>
      <c r="H899" s="211" t="str">
        <f>IF(基本情報入力シート!AD934="","",基本情報入力シート!AD934)</f>
        <v/>
      </c>
      <c r="I899" s="330" t="str">
        <f>IF(基本情報入力シート!AE934="","",基本情報入力シート!AE934)</f>
        <v/>
      </c>
      <c r="J899" s="427"/>
      <c r="K899" s="428"/>
      <c r="L899" s="426"/>
      <c r="M899" s="331" t="str">
        <f>IF(G899="", "", VLOOKUP(AF899,【参考】数式用!$AZ$3:$BA$6, 2, FALSE))</f>
        <v/>
      </c>
      <c r="N899" s="332" t="str">
        <f>IF(G899="","",VLOOKUP(G899,【参考】数式用!$A$4:$L$54,MATCH('別紙様式2-3（個表） '!M899,【参考】数式用!$J$3:$L$3,0)+9,FALSE))</f>
        <v/>
      </c>
      <c r="O899" s="430" t="s">
        <v>197</v>
      </c>
      <c r="P899" s="333" t="str">
        <f t="shared" si="91"/>
        <v>未入力あり</v>
      </c>
      <c r="Q899" s="253" t="str">
        <f>IFERROR(IF(P899="未入力あり","",ROUNDDOWN(ROUNDDOWN($H899*$I899,0)*VLOOKUP($G899,【参考】数式用!$A$4:$E$54,3, FALSE),0)),"")</f>
        <v/>
      </c>
      <c r="R899" s="253" t="str">
        <f>IF(AD899="×", 0,IF(P899="未入力あり","",ROUNDDOWN(ROUNDDOWN($H899*$I899,0)*VLOOKUP($G899,【参考】数式用!$A$4:$E$54,4,FALSE),0)))</f>
        <v/>
      </c>
      <c r="S899" s="334" t="str">
        <f>IF(AE899="×", 0,IF(P899="未入力あり","",ROUNDDOWN(ROUNDDOWN($H899*$I899,0)*VLOOKUP($G899,【参考】数式用!$A$4:$E$54,5, FALSE),0)))</f>
        <v/>
      </c>
      <c r="Z899" s="336" t="e">
        <f>IF(#REF!="○", F899, "")</f>
        <v>#REF!</v>
      </c>
      <c r="AA899" s="46" t="e">
        <f>VLOOKUP('別紙様式2-3（個表） '!$G899,【参考】数式用!$P$4:$Q$54,2, FALSE)</f>
        <v>#N/A</v>
      </c>
      <c r="AB899" s="46" t="e">
        <f>VLOOKUP('別紙様式2-3（個表） '!$G899,【参考】数式用!$P$4:$W$54,8, FALSE)</f>
        <v>#N/A</v>
      </c>
      <c r="AC899" s="46" t="e">
        <f>VLOOKUP('別紙様式2-3（個表） '!$G899,【参考】数式用!$P$4:$AD$54,15, FALSE)</f>
        <v>#N/A</v>
      </c>
      <c r="AD899" s="46" t="str">
        <f t="shared" si="93"/>
        <v/>
      </c>
      <c r="AE899" s="46" t="str">
        <f t="shared" si="94"/>
        <v/>
      </c>
      <c r="AF899" s="46" t="str">
        <f t="shared" si="95"/>
        <v/>
      </c>
      <c r="AG899" s="46" t="str">
        <f>IF(G899="", "", VLOOKUP(G899,【参考】数式用!$A$4:$M$54,13,FALSE))</f>
        <v/>
      </c>
      <c r="AH899" s="46" t="str">
        <f t="shared" si="96"/>
        <v>―</v>
      </c>
    </row>
    <row r="900" spans="1:34" ht="45" customHeight="1">
      <c r="A900" s="113">
        <f t="shared" si="92"/>
        <v>886</v>
      </c>
      <c r="B900" s="114" t="str">
        <f>IF(基本情報入力シート!B935="","",基本情報入力シート!B935)</f>
        <v/>
      </c>
      <c r="C900" s="115" t="str">
        <f>IF(基本情報入力シート!L935="","",基本情報入力シート!L935)</f>
        <v/>
      </c>
      <c r="D900" s="115" t="str">
        <f>IF(基本情報入力シート!Q935="","",基本情報入力シート!Q935)</f>
        <v/>
      </c>
      <c r="E900" s="115" t="str">
        <f>IF(基本情報入力シート!V935="","",基本情報入力シート!V935)</f>
        <v/>
      </c>
      <c r="F900" s="115" t="str">
        <f>IF(基本情報入力シート!W935="","",基本情報入力シート!W935)</f>
        <v/>
      </c>
      <c r="G900" s="115" t="str">
        <f>IF(基本情報入力シート!Z935="","",基本情報入力シート!Z935)</f>
        <v/>
      </c>
      <c r="H900" s="211" t="str">
        <f>IF(基本情報入力シート!AD935="","",基本情報入力シート!AD935)</f>
        <v/>
      </c>
      <c r="I900" s="330" t="str">
        <f>IF(基本情報入力シート!AE935="","",基本情報入力シート!AE935)</f>
        <v/>
      </c>
      <c r="J900" s="427"/>
      <c r="K900" s="428"/>
      <c r="L900" s="426"/>
      <c r="M900" s="331" t="str">
        <f>IF(G900="", "", VLOOKUP(AF900,【参考】数式用!$AZ$3:$BA$6, 2, FALSE))</f>
        <v/>
      </c>
      <c r="N900" s="332" t="str">
        <f>IF(G900="","",VLOOKUP(G900,【参考】数式用!$A$4:$L$54,MATCH('別紙様式2-3（個表） '!M900,【参考】数式用!$J$3:$L$3,0)+9,FALSE))</f>
        <v/>
      </c>
      <c r="O900" s="430" t="s">
        <v>197</v>
      </c>
      <c r="P900" s="333" t="str">
        <f t="shared" si="91"/>
        <v>未入力あり</v>
      </c>
      <c r="Q900" s="253" t="str">
        <f>IFERROR(IF(P900="未入力あり","",ROUNDDOWN(ROUNDDOWN($H900*$I900,0)*VLOOKUP($G900,【参考】数式用!$A$4:$E$54,3, FALSE),0)),"")</f>
        <v/>
      </c>
      <c r="R900" s="253" t="str">
        <f>IF(AD900="×", 0,IF(P900="未入力あり","",ROUNDDOWN(ROUNDDOWN($H900*$I900,0)*VLOOKUP($G900,【参考】数式用!$A$4:$E$54,4,FALSE),0)))</f>
        <v/>
      </c>
      <c r="S900" s="334" t="str">
        <f>IF(AE900="×", 0,IF(P900="未入力あり","",ROUNDDOWN(ROUNDDOWN($H900*$I900,0)*VLOOKUP($G900,【参考】数式用!$A$4:$E$54,5, FALSE),0)))</f>
        <v/>
      </c>
      <c r="Z900" s="336" t="e">
        <f>IF(#REF!="○", F900, "")</f>
        <v>#REF!</v>
      </c>
      <c r="AA900" s="46" t="e">
        <f>VLOOKUP('別紙様式2-3（個表） '!$G900,【参考】数式用!$P$4:$Q$54,2, FALSE)</f>
        <v>#N/A</v>
      </c>
      <c r="AB900" s="46" t="e">
        <f>VLOOKUP('別紙様式2-3（個表） '!$G900,【参考】数式用!$P$4:$W$54,8, FALSE)</f>
        <v>#N/A</v>
      </c>
      <c r="AC900" s="46" t="e">
        <f>VLOOKUP('別紙様式2-3（個表） '!$G900,【参考】数式用!$P$4:$AD$54,15, FALSE)</f>
        <v>#N/A</v>
      </c>
      <c r="AD900" s="46" t="str">
        <f t="shared" si="93"/>
        <v/>
      </c>
      <c r="AE900" s="46" t="str">
        <f t="shared" si="94"/>
        <v/>
      </c>
      <c r="AF900" s="46" t="str">
        <f t="shared" si="95"/>
        <v/>
      </c>
      <c r="AG900" s="46" t="str">
        <f>IF(G900="", "", VLOOKUP(G900,【参考】数式用!$A$4:$M$54,13,FALSE))</f>
        <v/>
      </c>
      <c r="AH900" s="46" t="str">
        <f t="shared" si="96"/>
        <v>―</v>
      </c>
    </row>
    <row r="901" spans="1:34" ht="45" customHeight="1">
      <c r="A901" s="113">
        <f t="shared" si="92"/>
        <v>887</v>
      </c>
      <c r="B901" s="114" t="str">
        <f>IF(基本情報入力シート!B936="","",基本情報入力シート!B936)</f>
        <v/>
      </c>
      <c r="C901" s="115" t="str">
        <f>IF(基本情報入力シート!L936="","",基本情報入力シート!L936)</f>
        <v/>
      </c>
      <c r="D901" s="115" t="str">
        <f>IF(基本情報入力シート!Q936="","",基本情報入力シート!Q936)</f>
        <v/>
      </c>
      <c r="E901" s="115" t="str">
        <f>IF(基本情報入力シート!V936="","",基本情報入力シート!V936)</f>
        <v/>
      </c>
      <c r="F901" s="115" t="str">
        <f>IF(基本情報入力シート!W936="","",基本情報入力シート!W936)</f>
        <v/>
      </c>
      <c r="G901" s="115" t="str">
        <f>IF(基本情報入力シート!Z936="","",基本情報入力シート!Z936)</f>
        <v/>
      </c>
      <c r="H901" s="211" t="str">
        <f>IF(基本情報入力シート!AD936="","",基本情報入力シート!AD936)</f>
        <v/>
      </c>
      <c r="I901" s="330" t="str">
        <f>IF(基本情報入力シート!AE936="","",基本情報入力シート!AE936)</f>
        <v/>
      </c>
      <c r="J901" s="427"/>
      <c r="K901" s="428"/>
      <c r="L901" s="426"/>
      <c r="M901" s="331" t="str">
        <f>IF(G901="", "", VLOOKUP(AF901,【参考】数式用!$AZ$3:$BA$6, 2, FALSE))</f>
        <v/>
      </c>
      <c r="N901" s="332" t="str">
        <f>IF(G901="","",VLOOKUP(G901,【参考】数式用!$A$4:$L$54,MATCH('別紙様式2-3（個表） '!M901,【参考】数式用!$J$3:$L$3,0)+9,FALSE))</f>
        <v/>
      </c>
      <c r="O901" s="429" t="s">
        <v>197</v>
      </c>
      <c r="P901" s="333" t="str">
        <f t="shared" si="91"/>
        <v>未入力あり</v>
      </c>
      <c r="Q901" s="253" t="str">
        <f>IFERROR(IF(P901="未入力あり","",ROUNDDOWN(ROUNDDOWN($H901*$I901,0)*VLOOKUP($G901,【参考】数式用!$A$4:$E$54,3, FALSE),0)),"")</f>
        <v/>
      </c>
      <c r="R901" s="253" t="str">
        <f>IF(AD901="×", 0,IF(P901="未入力あり","",ROUNDDOWN(ROUNDDOWN($H901*$I901,0)*VLOOKUP($G901,【参考】数式用!$A$4:$E$54,4,FALSE),0)))</f>
        <v/>
      </c>
      <c r="S901" s="334" t="str">
        <f>IF(AE901="×", 0,IF(P901="未入力あり","",ROUNDDOWN(ROUNDDOWN($H901*$I901,0)*VLOOKUP($G901,【参考】数式用!$A$4:$E$54,5, FALSE),0)))</f>
        <v/>
      </c>
      <c r="Z901" s="336" t="e">
        <f>IF(#REF!="○", F901, "")</f>
        <v>#REF!</v>
      </c>
      <c r="AA901" s="46" t="e">
        <f>VLOOKUP('別紙様式2-3（個表） '!$G901,【参考】数式用!$P$4:$Q$54,2, FALSE)</f>
        <v>#N/A</v>
      </c>
      <c r="AB901" s="46" t="e">
        <f>VLOOKUP('別紙様式2-3（個表） '!$G901,【参考】数式用!$P$4:$W$54,8, FALSE)</f>
        <v>#N/A</v>
      </c>
      <c r="AC901" s="46" t="e">
        <f>VLOOKUP('別紙様式2-3（個表） '!$G901,【参考】数式用!$P$4:$AD$54,15, FALSE)</f>
        <v>#N/A</v>
      </c>
      <c r="AD901" s="46" t="str">
        <f t="shared" si="93"/>
        <v/>
      </c>
      <c r="AE901" s="46" t="str">
        <f t="shared" si="94"/>
        <v/>
      </c>
      <c r="AF901" s="46" t="str">
        <f t="shared" si="95"/>
        <v/>
      </c>
      <c r="AG901" s="46" t="str">
        <f>IF(G901="", "", VLOOKUP(G901,【参考】数式用!$A$4:$M$54,13,FALSE))</f>
        <v/>
      </c>
      <c r="AH901" s="46" t="str">
        <f t="shared" si="96"/>
        <v>―</v>
      </c>
    </row>
    <row r="902" spans="1:34" ht="45" customHeight="1">
      <c r="A902" s="113">
        <f t="shared" si="92"/>
        <v>888</v>
      </c>
      <c r="B902" s="114" t="str">
        <f>IF(基本情報入力シート!B937="","",基本情報入力シート!B937)</f>
        <v/>
      </c>
      <c r="C902" s="115" t="str">
        <f>IF(基本情報入力シート!L937="","",基本情報入力シート!L937)</f>
        <v/>
      </c>
      <c r="D902" s="115" t="str">
        <f>IF(基本情報入力シート!Q937="","",基本情報入力シート!Q937)</f>
        <v/>
      </c>
      <c r="E902" s="115" t="str">
        <f>IF(基本情報入力シート!V937="","",基本情報入力シート!V937)</f>
        <v/>
      </c>
      <c r="F902" s="115" t="str">
        <f>IF(基本情報入力シート!W937="","",基本情報入力シート!W937)</f>
        <v/>
      </c>
      <c r="G902" s="115" t="str">
        <f>IF(基本情報入力シート!Z937="","",基本情報入力シート!Z937)</f>
        <v/>
      </c>
      <c r="H902" s="211" t="str">
        <f>IF(基本情報入力シート!AD937="","",基本情報入力シート!AD937)</f>
        <v/>
      </c>
      <c r="I902" s="330" t="str">
        <f>IF(基本情報入力シート!AE937="","",基本情報入力シート!AE937)</f>
        <v/>
      </c>
      <c r="J902" s="427"/>
      <c r="K902" s="428"/>
      <c r="L902" s="426"/>
      <c r="M902" s="331" t="str">
        <f>IF(G902="", "", VLOOKUP(AF902,【参考】数式用!$AZ$3:$BA$6, 2, FALSE))</f>
        <v/>
      </c>
      <c r="N902" s="332" t="str">
        <f>IF(G902="","",VLOOKUP(G902,【参考】数式用!$A$4:$L$54,MATCH('別紙様式2-3（個表） '!M902,【参考】数式用!$J$3:$L$3,0)+9,FALSE))</f>
        <v/>
      </c>
      <c r="O902" s="430" t="s">
        <v>197</v>
      </c>
      <c r="P902" s="333" t="str">
        <f t="shared" si="91"/>
        <v>未入力あり</v>
      </c>
      <c r="Q902" s="253" t="str">
        <f>IFERROR(IF(P902="未入力あり","",ROUNDDOWN(ROUNDDOWN($H902*$I902,0)*VLOOKUP($G902,【参考】数式用!$A$4:$E$54,3, FALSE),0)),"")</f>
        <v/>
      </c>
      <c r="R902" s="253" t="str">
        <f>IF(AD902="×", 0,IF(P902="未入力あり","",ROUNDDOWN(ROUNDDOWN($H902*$I902,0)*VLOOKUP($G902,【参考】数式用!$A$4:$E$54,4,FALSE),0)))</f>
        <v/>
      </c>
      <c r="S902" s="334" t="str">
        <f>IF(AE902="×", 0,IF(P902="未入力あり","",ROUNDDOWN(ROUNDDOWN($H902*$I902,0)*VLOOKUP($G902,【参考】数式用!$A$4:$E$54,5, FALSE),0)))</f>
        <v/>
      </c>
      <c r="Z902" s="336" t="e">
        <f>IF(#REF!="○", F902, "")</f>
        <v>#REF!</v>
      </c>
      <c r="AA902" s="46" t="e">
        <f>VLOOKUP('別紙様式2-3（個表） '!$G902,【参考】数式用!$P$4:$Q$54,2, FALSE)</f>
        <v>#N/A</v>
      </c>
      <c r="AB902" s="46" t="e">
        <f>VLOOKUP('別紙様式2-3（個表） '!$G902,【参考】数式用!$P$4:$W$54,8, FALSE)</f>
        <v>#N/A</v>
      </c>
      <c r="AC902" s="46" t="e">
        <f>VLOOKUP('別紙様式2-3（個表） '!$G902,【参考】数式用!$P$4:$AD$54,15, FALSE)</f>
        <v>#N/A</v>
      </c>
      <c r="AD902" s="46" t="str">
        <f t="shared" si="93"/>
        <v/>
      </c>
      <c r="AE902" s="46" t="str">
        <f t="shared" si="94"/>
        <v/>
      </c>
      <c r="AF902" s="46" t="str">
        <f t="shared" si="95"/>
        <v/>
      </c>
      <c r="AG902" s="46" t="str">
        <f>IF(G902="", "", VLOOKUP(G902,【参考】数式用!$A$4:$M$54,13,FALSE))</f>
        <v/>
      </c>
      <c r="AH902" s="46" t="str">
        <f t="shared" si="96"/>
        <v>―</v>
      </c>
    </row>
    <row r="903" spans="1:34" ht="45" customHeight="1">
      <c r="A903" s="113">
        <f t="shared" si="92"/>
        <v>889</v>
      </c>
      <c r="B903" s="114" t="str">
        <f>IF(基本情報入力シート!B938="","",基本情報入力シート!B938)</f>
        <v/>
      </c>
      <c r="C903" s="115" t="str">
        <f>IF(基本情報入力シート!L938="","",基本情報入力シート!L938)</f>
        <v/>
      </c>
      <c r="D903" s="115" t="str">
        <f>IF(基本情報入力シート!Q938="","",基本情報入力シート!Q938)</f>
        <v/>
      </c>
      <c r="E903" s="115" t="str">
        <f>IF(基本情報入力シート!V938="","",基本情報入力シート!V938)</f>
        <v/>
      </c>
      <c r="F903" s="115" t="str">
        <f>IF(基本情報入力シート!W938="","",基本情報入力シート!W938)</f>
        <v/>
      </c>
      <c r="G903" s="115" t="str">
        <f>IF(基本情報入力シート!Z938="","",基本情報入力シート!Z938)</f>
        <v/>
      </c>
      <c r="H903" s="211" t="str">
        <f>IF(基本情報入力シート!AD938="","",基本情報入力シート!AD938)</f>
        <v/>
      </c>
      <c r="I903" s="330" t="str">
        <f>IF(基本情報入力シート!AE938="","",基本情報入力シート!AE938)</f>
        <v/>
      </c>
      <c r="J903" s="427"/>
      <c r="K903" s="428"/>
      <c r="L903" s="426"/>
      <c r="M903" s="331" t="str">
        <f>IF(G903="", "", VLOOKUP(AF903,【参考】数式用!$AZ$3:$BA$6, 2, FALSE))</f>
        <v/>
      </c>
      <c r="N903" s="332" t="str">
        <f>IF(G903="","",VLOOKUP(G903,【参考】数式用!$A$4:$L$54,MATCH('別紙様式2-3（個表） '!M903,【参考】数式用!$J$3:$L$3,0)+9,FALSE))</f>
        <v/>
      </c>
      <c r="O903" s="430" t="s">
        <v>197</v>
      </c>
      <c r="P903" s="333" t="str">
        <f t="shared" si="91"/>
        <v>未入力あり</v>
      </c>
      <c r="Q903" s="253" t="str">
        <f>IFERROR(IF(P903="未入力あり","",ROUNDDOWN(ROUNDDOWN($H903*$I903,0)*VLOOKUP($G903,【参考】数式用!$A$4:$E$54,3, FALSE),0)),"")</f>
        <v/>
      </c>
      <c r="R903" s="253" t="str">
        <f>IF(AD903="×", 0,IF(P903="未入力あり","",ROUNDDOWN(ROUNDDOWN($H903*$I903,0)*VLOOKUP($G903,【参考】数式用!$A$4:$E$54,4,FALSE),0)))</f>
        <v/>
      </c>
      <c r="S903" s="334" t="str">
        <f>IF(AE903="×", 0,IF(P903="未入力あり","",ROUNDDOWN(ROUNDDOWN($H903*$I903,0)*VLOOKUP($G903,【参考】数式用!$A$4:$E$54,5, FALSE),0)))</f>
        <v/>
      </c>
      <c r="Z903" s="336" t="e">
        <f>IF(#REF!="○", F903, "")</f>
        <v>#REF!</v>
      </c>
      <c r="AA903" s="46" t="e">
        <f>VLOOKUP('別紙様式2-3（個表） '!$G903,【参考】数式用!$P$4:$Q$54,2, FALSE)</f>
        <v>#N/A</v>
      </c>
      <c r="AB903" s="46" t="e">
        <f>VLOOKUP('別紙様式2-3（個表） '!$G903,【参考】数式用!$P$4:$W$54,8, FALSE)</f>
        <v>#N/A</v>
      </c>
      <c r="AC903" s="46" t="e">
        <f>VLOOKUP('別紙様式2-3（個表） '!$G903,【参考】数式用!$P$4:$AD$54,15, FALSE)</f>
        <v>#N/A</v>
      </c>
      <c r="AD903" s="46" t="str">
        <f t="shared" si="93"/>
        <v/>
      </c>
      <c r="AE903" s="46" t="str">
        <f t="shared" si="94"/>
        <v/>
      </c>
      <c r="AF903" s="46" t="str">
        <f t="shared" si="95"/>
        <v/>
      </c>
      <c r="AG903" s="46" t="str">
        <f>IF(G903="", "", VLOOKUP(G903,【参考】数式用!$A$4:$M$54,13,FALSE))</f>
        <v/>
      </c>
      <c r="AH903" s="46" t="str">
        <f t="shared" si="96"/>
        <v>―</v>
      </c>
    </row>
    <row r="904" spans="1:34" ht="45" customHeight="1">
      <c r="A904" s="113">
        <f t="shared" si="92"/>
        <v>890</v>
      </c>
      <c r="B904" s="114" t="str">
        <f>IF(基本情報入力シート!B939="","",基本情報入力シート!B939)</f>
        <v/>
      </c>
      <c r="C904" s="115" t="str">
        <f>IF(基本情報入力シート!L939="","",基本情報入力シート!L939)</f>
        <v/>
      </c>
      <c r="D904" s="115" t="str">
        <f>IF(基本情報入力シート!Q939="","",基本情報入力シート!Q939)</f>
        <v/>
      </c>
      <c r="E904" s="115" t="str">
        <f>IF(基本情報入力シート!V939="","",基本情報入力シート!V939)</f>
        <v/>
      </c>
      <c r="F904" s="115" t="str">
        <f>IF(基本情報入力シート!W939="","",基本情報入力シート!W939)</f>
        <v/>
      </c>
      <c r="G904" s="115" t="str">
        <f>IF(基本情報入力シート!Z939="","",基本情報入力シート!Z939)</f>
        <v/>
      </c>
      <c r="H904" s="211" t="str">
        <f>IF(基本情報入力シート!AD939="","",基本情報入力シート!AD939)</f>
        <v/>
      </c>
      <c r="I904" s="330" t="str">
        <f>IF(基本情報入力シート!AE939="","",基本情報入力シート!AE939)</f>
        <v/>
      </c>
      <c r="J904" s="427"/>
      <c r="K904" s="428"/>
      <c r="L904" s="426"/>
      <c r="M904" s="331" t="str">
        <f>IF(G904="", "", VLOOKUP(AF904,【参考】数式用!$AZ$3:$BA$6, 2, FALSE))</f>
        <v/>
      </c>
      <c r="N904" s="332" t="str">
        <f>IF(G904="","",VLOOKUP(G904,【参考】数式用!$A$4:$L$54,MATCH('別紙様式2-3（個表） '!M904,【参考】数式用!$J$3:$L$3,0)+9,FALSE))</f>
        <v/>
      </c>
      <c r="O904" s="429" t="s">
        <v>197</v>
      </c>
      <c r="P904" s="333" t="str">
        <f t="shared" si="91"/>
        <v>未入力あり</v>
      </c>
      <c r="Q904" s="253" t="str">
        <f>IFERROR(IF(P904="未入力あり","",ROUNDDOWN(ROUNDDOWN($H904*$I904,0)*VLOOKUP($G904,【参考】数式用!$A$4:$E$54,3, FALSE),0)),"")</f>
        <v/>
      </c>
      <c r="R904" s="253" t="str">
        <f>IF(AD904="×", 0,IF(P904="未入力あり","",ROUNDDOWN(ROUNDDOWN($H904*$I904,0)*VLOOKUP($G904,【参考】数式用!$A$4:$E$54,4,FALSE),0)))</f>
        <v/>
      </c>
      <c r="S904" s="334" t="str">
        <f>IF(AE904="×", 0,IF(P904="未入力あり","",ROUNDDOWN(ROUNDDOWN($H904*$I904,0)*VLOOKUP($G904,【参考】数式用!$A$4:$E$54,5, FALSE),0)))</f>
        <v/>
      </c>
      <c r="Z904" s="336" t="e">
        <f>IF(#REF!="○", F904, "")</f>
        <v>#REF!</v>
      </c>
      <c r="AA904" s="46" t="e">
        <f>VLOOKUP('別紙様式2-3（個表） '!$G904,【参考】数式用!$P$4:$Q$54,2, FALSE)</f>
        <v>#N/A</v>
      </c>
      <c r="AB904" s="46" t="e">
        <f>VLOOKUP('別紙様式2-3（個表） '!$G904,【参考】数式用!$P$4:$W$54,8, FALSE)</f>
        <v>#N/A</v>
      </c>
      <c r="AC904" s="46" t="e">
        <f>VLOOKUP('別紙様式2-3（個表） '!$G904,【参考】数式用!$P$4:$AD$54,15, FALSE)</f>
        <v>#N/A</v>
      </c>
      <c r="AD904" s="46" t="str">
        <f t="shared" si="93"/>
        <v/>
      </c>
      <c r="AE904" s="46" t="str">
        <f t="shared" si="94"/>
        <v/>
      </c>
      <c r="AF904" s="46" t="str">
        <f t="shared" si="95"/>
        <v/>
      </c>
      <c r="AG904" s="46" t="str">
        <f>IF(G904="", "", VLOOKUP(G904,【参考】数式用!$A$4:$M$54,13,FALSE))</f>
        <v/>
      </c>
      <c r="AH904" s="46" t="str">
        <f t="shared" si="96"/>
        <v>―</v>
      </c>
    </row>
    <row r="905" spans="1:34" ht="45" customHeight="1">
      <c r="A905" s="113">
        <f t="shared" si="92"/>
        <v>891</v>
      </c>
      <c r="B905" s="114" t="str">
        <f>IF(基本情報入力シート!B940="","",基本情報入力シート!B940)</f>
        <v/>
      </c>
      <c r="C905" s="115" t="str">
        <f>IF(基本情報入力シート!L940="","",基本情報入力シート!L940)</f>
        <v/>
      </c>
      <c r="D905" s="115" t="str">
        <f>IF(基本情報入力シート!Q940="","",基本情報入力シート!Q940)</f>
        <v/>
      </c>
      <c r="E905" s="115" t="str">
        <f>IF(基本情報入力シート!V940="","",基本情報入力シート!V940)</f>
        <v/>
      </c>
      <c r="F905" s="115" t="str">
        <f>IF(基本情報入力シート!W940="","",基本情報入力シート!W940)</f>
        <v/>
      </c>
      <c r="G905" s="115" t="str">
        <f>IF(基本情報入力シート!Z940="","",基本情報入力シート!Z940)</f>
        <v/>
      </c>
      <c r="H905" s="211" t="str">
        <f>IF(基本情報入力シート!AD940="","",基本情報入力シート!AD940)</f>
        <v/>
      </c>
      <c r="I905" s="330" t="str">
        <f>IF(基本情報入力シート!AE940="","",基本情報入力シート!AE940)</f>
        <v/>
      </c>
      <c r="J905" s="427"/>
      <c r="K905" s="428"/>
      <c r="L905" s="426"/>
      <c r="M905" s="331" t="str">
        <f>IF(G905="", "", VLOOKUP(AF905,【参考】数式用!$AZ$3:$BA$6, 2, FALSE))</f>
        <v/>
      </c>
      <c r="N905" s="332" t="str">
        <f>IF(G905="","",VLOOKUP(G905,【参考】数式用!$A$4:$L$54,MATCH('別紙様式2-3（個表） '!M905,【参考】数式用!$J$3:$L$3,0)+9,FALSE))</f>
        <v/>
      </c>
      <c r="O905" s="430" t="s">
        <v>197</v>
      </c>
      <c r="P905" s="333" t="str">
        <f t="shared" si="91"/>
        <v>未入力あり</v>
      </c>
      <c r="Q905" s="253" t="str">
        <f>IFERROR(IF(P905="未入力あり","",ROUNDDOWN(ROUNDDOWN($H905*$I905,0)*VLOOKUP($G905,【参考】数式用!$A$4:$E$54,3, FALSE),0)),"")</f>
        <v/>
      </c>
      <c r="R905" s="253" t="str">
        <f>IF(AD905="×", 0,IF(P905="未入力あり","",ROUNDDOWN(ROUNDDOWN($H905*$I905,0)*VLOOKUP($G905,【参考】数式用!$A$4:$E$54,4,FALSE),0)))</f>
        <v/>
      </c>
      <c r="S905" s="334" t="str">
        <f>IF(AE905="×", 0,IF(P905="未入力あり","",ROUNDDOWN(ROUNDDOWN($H905*$I905,0)*VLOOKUP($G905,【参考】数式用!$A$4:$E$54,5, FALSE),0)))</f>
        <v/>
      </c>
      <c r="Z905" s="336" t="e">
        <f>IF(#REF!="○", F905, "")</f>
        <v>#REF!</v>
      </c>
      <c r="AA905" s="46" t="e">
        <f>VLOOKUP('別紙様式2-3（個表） '!$G905,【参考】数式用!$P$4:$Q$54,2, FALSE)</f>
        <v>#N/A</v>
      </c>
      <c r="AB905" s="46" t="e">
        <f>VLOOKUP('別紙様式2-3（個表） '!$G905,【参考】数式用!$P$4:$W$54,8, FALSE)</f>
        <v>#N/A</v>
      </c>
      <c r="AC905" s="46" t="e">
        <f>VLOOKUP('別紙様式2-3（個表） '!$G905,【参考】数式用!$P$4:$AD$54,15, FALSE)</f>
        <v>#N/A</v>
      </c>
      <c r="AD905" s="46" t="str">
        <f t="shared" si="93"/>
        <v/>
      </c>
      <c r="AE905" s="46" t="str">
        <f t="shared" si="94"/>
        <v/>
      </c>
      <c r="AF905" s="46" t="str">
        <f t="shared" si="95"/>
        <v/>
      </c>
      <c r="AG905" s="46" t="str">
        <f>IF(G905="", "", VLOOKUP(G905,【参考】数式用!$A$4:$M$54,13,FALSE))</f>
        <v/>
      </c>
      <c r="AH905" s="46" t="str">
        <f t="shared" si="96"/>
        <v>―</v>
      </c>
    </row>
    <row r="906" spans="1:34" ht="45" customHeight="1">
      <c r="A906" s="113">
        <f t="shared" si="92"/>
        <v>892</v>
      </c>
      <c r="B906" s="114" t="str">
        <f>IF(基本情報入力シート!B941="","",基本情報入力シート!B941)</f>
        <v/>
      </c>
      <c r="C906" s="115" t="str">
        <f>IF(基本情報入力シート!L941="","",基本情報入力シート!L941)</f>
        <v/>
      </c>
      <c r="D906" s="115" t="str">
        <f>IF(基本情報入力シート!Q941="","",基本情報入力シート!Q941)</f>
        <v/>
      </c>
      <c r="E906" s="115" t="str">
        <f>IF(基本情報入力シート!V941="","",基本情報入力シート!V941)</f>
        <v/>
      </c>
      <c r="F906" s="115" t="str">
        <f>IF(基本情報入力シート!W941="","",基本情報入力シート!W941)</f>
        <v/>
      </c>
      <c r="G906" s="115" t="str">
        <f>IF(基本情報入力シート!Z941="","",基本情報入力シート!Z941)</f>
        <v/>
      </c>
      <c r="H906" s="211" t="str">
        <f>IF(基本情報入力シート!AD941="","",基本情報入力シート!AD941)</f>
        <v/>
      </c>
      <c r="I906" s="330" t="str">
        <f>IF(基本情報入力シート!AE941="","",基本情報入力シート!AE941)</f>
        <v/>
      </c>
      <c r="J906" s="427"/>
      <c r="K906" s="428"/>
      <c r="L906" s="426"/>
      <c r="M906" s="331" t="str">
        <f>IF(G906="", "", VLOOKUP(AF906,【参考】数式用!$AZ$3:$BA$6, 2, FALSE))</f>
        <v/>
      </c>
      <c r="N906" s="332" t="str">
        <f>IF(G906="","",VLOOKUP(G906,【参考】数式用!$A$4:$L$54,MATCH('別紙様式2-3（個表） '!M906,【参考】数式用!$J$3:$L$3,0)+9,FALSE))</f>
        <v/>
      </c>
      <c r="O906" s="430" t="s">
        <v>197</v>
      </c>
      <c r="P906" s="333" t="str">
        <f t="shared" si="91"/>
        <v>未入力あり</v>
      </c>
      <c r="Q906" s="253" t="str">
        <f>IFERROR(IF(P906="未入力あり","",ROUNDDOWN(ROUNDDOWN($H906*$I906,0)*VLOOKUP($G906,【参考】数式用!$A$4:$E$54,3, FALSE),0)),"")</f>
        <v/>
      </c>
      <c r="R906" s="253" t="str">
        <f>IF(AD906="×", 0,IF(P906="未入力あり","",ROUNDDOWN(ROUNDDOWN($H906*$I906,0)*VLOOKUP($G906,【参考】数式用!$A$4:$E$54,4,FALSE),0)))</f>
        <v/>
      </c>
      <c r="S906" s="334" t="str">
        <f>IF(AE906="×", 0,IF(P906="未入力あり","",ROUNDDOWN(ROUNDDOWN($H906*$I906,0)*VLOOKUP($G906,【参考】数式用!$A$4:$E$54,5, FALSE),0)))</f>
        <v/>
      </c>
      <c r="Z906" s="336" t="e">
        <f>IF(#REF!="○", F906, "")</f>
        <v>#REF!</v>
      </c>
      <c r="AA906" s="46" t="e">
        <f>VLOOKUP('別紙様式2-3（個表） '!$G906,【参考】数式用!$P$4:$Q$54,2, FALSE)</f>
        <v>#N/A</v>
      </c>
      <c r="AB906" s="46" t="e">
        <f>VLOOKUP('別紙様式2-3（個表） '!$G906,【参考】数式用!$P$4:$W$54,8, FALSE)</f>
        <v>#N/A</v>
      </c>
      <c r="AC906" s="46" t="e">
        <f>VLOOKUP('別紙様式2-3（個表） '!$G906,【参考】数式用!$P$4:$AD$54,15, FALSE)</f>
        <v>#N/A</v>
      </c>
      <c r="AD906" s="46" t="str">
        <f t="shared" si="93"/>
        <v/>
      </c>
      <c r="AE906" s="46" t="str">
        <f t="shared" si="94"/>
        <v/>
      </c>
      <c r="AF906" s="46" t="str">
        <f t="shared" si="95"/>
        <v/>
      </c>
      <c r="AG906" s="46" t="str">
        <f>IF(G906="", "", VLOOKUP(G906,【参考】数式用!$A$4:$M$54,13,FALSE))</f>
        <v/>
      </c>
      <c r="AH906" s="46" t="str">
        <f t="shared" si="96"/>
        <v>―</v>
      </c>
    </row>
    <row r="907" spans="1:34" ht="45" customHeight="1">
      <c r="A907" s="113">
        <f>A906+1</f>
        <v>893</v>
      </c>
      <c r="B907" s="114" t="str">
        <f>IF(基本情報入力シート!B942="","",基本情報入力シート!B942)</f>
        <v/>
      </c>
      <c r="C907" s="115" t="str">
        <f>IF(基本情報入力シート!L942="","",基本情報入力シート!L942)</f>
        <v/>
      </c>
      <c r="D907" s="115" t="str">
        <f>IF(基本情報入力シート!Q942="","",基本情報入力シート!Q942)</f>
        <v/>
      </c>
      <c r="E907" s="115" t="str">
        <f>IF(基本情報入力シート!V942="","",基本情報入力シート!V942)</f>
        <v/>
      </c>
      <c r="F907" s="115" t="str">
        <f>IF(基本情報入力シート!W942="","",基本情報入力シート!W942)</f>
        <v/>
      </c>
      <c r="G907" s="115" t="str">
        <f>IF(基本情報入力シート!Z942="","",基本情報入力シート!Z942)</f>
        <v/>
      </c>
      <c r="H907" s="211" t="str">
        <f>IF(基本情報入力シート!AD942="","",基本情報入力シート!AD942)</f>
        <v/>
      </c>
      <c r="I907" s="330" t="str">
        <f>IF(基本情報入力シート!AE942="","",基本情報入力シート!AE942)</f>
        <v/>
      </c>
      <c r="J907" s="427"/>
      <c r="K907" s="426"/>
      <c r="L907" s="426"/>
      <c r="M907" s="331" t="str">
        <f>IF(G907="", "", VLOOKUP(AF907,【参考】数式用!$AZ$3:$BA$6, 2, FALSE))</f>
        <v/>
      </c>
      <c r="N907" s="332" t="str">
        <f>IF(G907="","",VLOOKUP(G907,【参考】数式用!$A$4:$L$54,MATCH('別紙様式2-3（個表） '!M907,【参考】数式用!$J$3:$L$3,0)+9,FALSE))</f>
        <v/>
      </c>
      <c r="O907" s="429" t="s">
        <v>197</v>
      </c>
      <c r="P907" s="333" t="str">
        <f t="shared" si="91"/>
        <v>未入力あり</v>
      </c>
      <c r="Q907" s="253" t="str">
        <f>IFERROR(IF(P907="未入力あり","",ROUNDDOWN(ROUNDDOWN($H907*$I907,0)*VLOOKUP($G907,【参考】数式用!$A$4:$E$54,3, FALSE),0)),"")</f>
        <v/>
      </c>
      <c r="R907" s="253" t="str">
        <f>IF(AD907="×", 0,IF(P907="未入力あり","",ROUNDDOWN(ROUNDDOWN($H907*$I907,0)*VLOOKUP($G907,【参考】数式用!$A$4:$E$54,4,FALSE),0)))</f>
        <v/>
      </c>
      <c r="S907" s="334" t="str">
        <f>IF(AE907="×", 0,IF(P907="未入力あり","",ROUNDDOWN(ROUNDDOWN($H907*$I907,0)*VLOOKUP($G907,【参考】数式用!$A$4:$E$54,5, FALSE),0)))</f>
        <v/>
      </c>
      <c r="Z907" s="336" t="e">
        <f>IF(#REF!="○", F907, "")</f>
        <v>#REF!</v>
      </c>
      <c r="AA907" s="46" t="e">
        <f>VLOOKUP('別紙様式2-3（個表） '!$G907,【参考】数式用!$P$4:$Q$54,2, FALSE)</f>
        <v>#N/A</v>
      </c>
      <c r="AB907" s="46" t="e">
        <f>VLOOKUP('別紙様式2-3（個表） '!$G907,【参考】数式用!$P$4:$W$54,8, FALSE)</f>
        <v>#N/A</v>
      </c>
      <c r="AC907" s="46" t="e">
        <f>VLOOKUP('別紙様式2-3（個表） '!$G907,【参考】数式用!$P$4:$AD$54,15, FALSE)</f>
        <v>#N/A</v>
      </c>
      <c r="AD907" s="46" t="str">
        <f t="shared" si="93"/>
        <v/>
      </c>
      <c r="AE907" s="46" t="str">
        <f t="shared" si="94"/>
        <v/>
      </c>
      <c r="AF907" s="46" t="str">
        <f t="shared" si="95"/>
        <v/>
      </c>
      <c r="AG907" s="46" t="str">
        <f>IF(G907="", "", VLOOKUP(G907,【参考】数式用!$A$4:$M$54,13,FALSE))</f>
        <v/>
      </c>
      <c r="AH907" s="46" t="str">
        <f t="shared" si="96"/>
        <v>―</v>
      </c>
    </row>
    <row r="908" spans="1:34" ht="45" customHeight="1">
      <c r="A908" s="113">
        <f t="shared" ref="A908:A971" si="97">A907+1</f>
        <v>894</v>
      </c>
      <c r="B908" s="114" t="str">
        <f>IF(基本情報入力シート!B943="","",基本情報入力シート!B943)</f>
        <v/>
      </c>
      <c r="C908" s="115" t="str">
        <f>IF(基本情報入力シート!L943="","",基本情報入力シート!L943)</f>
        <v/>
      </c>
      <c r="D908" s="115" t="str">
        <f>IF(基本情報入力シート!Q943="","",基本情報入力シート!Q943)</f>
        <v/>
      </c>
      <c r="E908" s="115" t="str">
        <f>IF(基本情報入力シート!V943="","",基本情報入力シート!V943)</f>
        <v/>
      </c>
      <c r="F908" s="115" t="str">
        <f>IF(基本情報入力シート!W943="","",基本情報入力シート!W943)</f>
        <v/>
      </c>
      <c r="G908" s="115" t="str">
        <f>IF(基本情報入力シート!Z943="","",基本情報入力シート!Z943)</f>
        <v/>
      </c>
      <c r="H908" s="211" t="str">
        <f>IF(基本情報入力シート!AD943="","",基本情報入力シート!AD943)</f>
        <v/>
      </c>
      <c r="I908" s="330" t="str">
        <f>IF(基本情報入力シート!AE943="","",基本情報入力シート!AE943)</f>
        <v/>
      </c>
      <c r="J908" s="427"/>
      <c r="K908" s="426"/>
      <c r="L908" s="426"/>
      <c r="M908" s="331" t="str">
        <f>IF(G908="", "", VLOOKUP(AF908,【参考】数式用!$AZ$3:$BA$6, 2, FALSE))</f>
        <v/>
      </c>
      <c r="N908" s="332" t="str">
        <f>IF(G908="","",VLOOKUP(G908,【参考】数式用!$A$4:$L$54,MATCH('別紙様式2-3（個表） '!M908,【参考】数式用!$J$3:$L$3,0)+9,FALSE))</f>
        <v/>
      </c>
      <c r="O908" s="430" t="s">
        <v>197</v>
      </c>
      <c r="P908" s="333" t="str">
        <f t="shared" si="91"/>
        <v>未入力あり</v>
      </c>
      <c r="Q908" s="253" t="str">
        <f>IFERROR(IF(P908="未入力あり","",ROUNDDOWN(ROUNDDOWN($H908*$I908,0)*VLOOKUP($G908,【参考】数式用!$A$4:$E$54,3, FALSE),0)),"")</f>
        <v/>
      </c>
      <c r="R908" s="253" t="str">
        <f>IF(AD908="×", 0,IF(P908="未入力あり","",ROUNDDOWN(ROUNDDOWN($H908*$I908,0)*VLOOKUP($G908,【参考】数式用!$A$4:$E$54,4,FALSE),0)))</f>
        <v/>
      </c>
      <c r="S908" s="334" t="str">
        <f>IF(AE908="×", 0,IF(P908="未入力あり","",ROUNDDOWN(ROUNDDOWN($H908*$I908,0)*VLOOKUP($G908,【参考】数式用!$A$4:$E$54,5, FALSE),0)))</f>
        <v/>
      </c>
      <c r="Z908" s="336" t="e">
        <f>IF(#REF!="○", F908, "")</f>
        <v>#REF!</v>
      </c>
      <c r="AA908" s="46" t="e">
        <f>VLOOKUP('別紙様式2-3（個表） '!$G908,【参考】数式用!$P$4:$Q$54,2, FALSE)</f>
        <v>#N/A</v>
      </c>
      <c r="AB908" s="46" t="e">
        <f>VLOOKUP('別紙様式2-3（個表） '!$G908,【参考】数式用!$P$4:$W$54,8, FALSE)</f>
        <v>#N/A</v>
      </c>
      <c r="AC908" s="46" t="e">
        <f>VLOOKUP('別紙様式2-3（個表） '!$G908,【参考】数式用!$P$4:$AD$54,15, FALSE)</f>
        <v>#N/A</v>
      </c>
      <c r="AD908" s="46" t="str">
        <f t="shared" si="93"/>
        <v/>
      </c>
      <c r="AE908" s="46" t="str">
        <f t="shared" si="94"/>
        <v/>
      </c>
      <c r="AF908" s="46" t="str">
        <f t="shared" si="95"/>
        <v/>
      </c>
      <c r="AG908" s="46" t="str">
        <f>IF(G908="", "", VLOOKUP(G908,【参考】数式用!$A$4:$M$54,13,FALSE))</f>
        <v/>
      </c>
      <c r="AH908" s="46" t="str">
        <f t="shared" si="96"/>
        <v>―</v>
      </c>
    </row>
    <row r="909" spans="1:34" ht="45" customHeight="1">
      <c r="A909" s="113">
        <f>A908+1</f>
        <v>895</v>
      </c>
      <c r="B909" s="114" t="str">
        <f>IF(基本情報入力シート!B944="","",基本情報入力シート!B944)</f>
        <v/>
      </c>
      <c r="C909" s="115" t="str">
        <f>IF(基本情報入力シート!L944="","",基本情報入力シート!L944)</f>
        <v/>
      </c>
      <c r="D909" s="115" t="str">
        <f>IF(基本情報入力シート!Q944="","",基本情報入力シート!Q944)</f>
        <v/>
      </c>
      <c r="E909" s="115" t="str">
        <f>IF(基本情報入力シート!V944="","",基本情報入力シート!V944)</f>
        <v/>
      </c>
      <c r="F909" s="115" t="str">
        <f>IF(基本情報入力シート!W944="","",基本情報入力シート!W944)</f>
        <v/>
      </c>
      <c r="G909" s="115" t="str">
        <f>IF(基本情報入力シート!Z944="","",基本情報入力シート!Z944)</f>
        <v/>
      </c>
      <c r="H909" s="211" t="str">
        <f>IF(基本情報入力シート!AD944="","",基本情報入力シート!AD944)</f>
        <v/>
      </c>
      <c r="I909" s="330" t="str">
        <f>IF(基本情報入力シート!AE944="","",基本情報入力シート!AE944)</f>
        <v/>
      </c>
      <c r="J909" s="427"/>
      <c r="K909" s="426"/>
      <c r="L909" s="426"/>
      <c r="M909" s="331" t="str">
        <f>IF(G909="", "", VLOOKUP(AF909,【参考】数式用!$AZ$3:$BA$6, 2, FALSE))</f>
        <v/>
      </c>
      <c r="N909" s="332" t="str">
        <f>IF(G909="","",VLOOKUP(G909,【参考】数式用!$A$4:$L$54,MATCH('別紙様式2-3（個表） '!M909,【参考】数式用!$J$3:$L$3,0)+9,FALSE))</f>
        <v/>
      </c>
      <c r="O909" s="430" t="s">
        <v>197</v>
      </c>
      <c r="P909" s="333" t="str">
        <f t="shared" si="91"/>
        <v>未入力あり</v>
      </c>
      <c r="Q909" s="253" t="str">
        <f>IFERROR(IF(P909="未入力あり","",ROUNDDOWN(ROUNDDOWN($H909*$I909,0)*VLOOKUP($G909,【参考】数式用!$A$4:$E$54,3, FALSE),0)),"")</f>
        <v/>
      </c>
      <c r="R909" s="253" t="str">
        <f>IF(AD909="×", 0,IF(P909="未入力あり","",ROUNDDOWN(ROUNDDOWN($H909*$I909,0)*VLOOKUP($G909,【参考】数式用!$A$4:$E$54,4,FALSE),0)))</f>
        <v/>
      </c>
      <c r="S909" s="334" t="str">
        <f>IF(AE909="×", 0,IF(P909="未入力あり","",ROUNDDOWN(ROUNDDOWN($H909*$I909,0)*VLOOKUP($G909,【参考】数式用!$A$4:$E$54,5, FALSE),0)))</f>
        <v/>
      </c>
      <c r="Z909" s="336" t="e">
        <f>IF(#REF!="○", F909, "")</f>
        <v>#REF!</v>
      </c>
      <c r="AA909" s="46" t="e">
        <f>VLOOKUP('別紙様式2-3（個表） '!$G909,【参考】数式用!$P$4:$Q$54,2, FALSE)</f>
        <v>#N/A</v>
      </c>
      <c r="AB909" s="46" t="e">
        <f>VLOOKUP('別紙様式2-3（個表） '!$G909,【参考】数式用!$P$4:$W$54,8, FALSE)</f>
        <v>#N/A</v>
      </c>
      <c r="AC909" s="46" t="e">
        <f>VLOOKUP('別紙様式2-3（個表） '!$G909,【参考】数式用!$P$4:$AD$54,15, FALSE)</f>
        <v>#N/A</v>
      </c>
      <c r="AD909" s="46" t="str">
        <f t="shared" si="93"/>
        <v/>
      </c>
      <c r="AE909" s="46" t="str">
        <f t="shared" si="94"/>
        <v/>
      </c>
      <c r="AF909" s="46" t="str">
        <f t="shared" si="95"/>
        <v/>
      </c>
      <c r="AG909" s="46" t="str">
        <f>IF(G909="", "", VLOOKUP(G909,【参考】数式用!$A$4:$M$54,13,FALSE))</f>
        <v/>
      </c>
      <c r="AH909" s="46" t="str">
        <f t="shared" si="96"/>
        <v>―</v>
      </c>
    </row>
    <row r="910" spans="1:34" ht="45" customHeight="1">
      <c r="A910" s="113">
        <f t="shared" si="97"/>
        <v>896</v>
      </c>
      <c r="B910" s="114" t="str">
        <f>IF(基本情報入力シート!B945="","",基本情報入力シート!B945)</f>
        <v/>
      </c>
      <c r="C910" s="115" t="str">
        <f>IF(基本情報入力シート!L945="","",基本情報入力シート!L945)</f>
        <v/>
      </c>
      <c r="D910" s="115" t="str">
        <f>IF(基本情報入力シート!Q945="","",基本情報入力シート!Q945)</f>
        <v/>
      </c>
      <c r="E910" s="115" t="str">
        <f>IF(基本情報入力シート!V945="","",基本情報入力シート!V945)</f>
        <v/>
      </c>
      <c r="F910" s="115" t="str">
        <f>IF(基本情報入力シート!W945="","",基本情報入力シート!W945)</f>
        <v/>
      </c>
      <c r="G910" s="115" t="str">
        <f>IF(基本情報入力シート!Z945="","",基本情報入力シート!Z945)</f>
        <v/>
      </c>
      <c r="H910" s="211" t="str">
        <f>IF(基本情報入力シート!AD945="","",基本情報入力シート!AD945)</f>
        <v/>
      </c>
      <c r="I910" s="330" t="str">
        <f>IF(基本情報入力シート!AE945="","",基本情報入力シート!AE945)</f>
        <v/>
      </c>
      <c r="J910" s="427"/>
      <c r="K910" s="428"/>
      <c r="L910" s="426"/>
      <c r="M910" s="331" t="str">
        <f>IF(G910="", "", VLOOKUP(AF910,【参考】数式用!$AZ$3:$BA$6, 2, FALSE))</f>
        <v/>
      </c>
      <c r="N910" s="332" t="str">
        <f>IF(G910="","",VLOOKUP(G910,【参考】数式用!$A$4:$L$54,MATCH('別紙様式2-3（個表） '!M910,【参考】数式用!$J$3:$L$3,0)+9,FALSE))</f>
        <v/>
      </c>
      <c r="O910" s="429" t="s">
        <v>197</v>
      </c>
      <c r="P910" s="333" t="str">
        <f t="shared" si="91"/>
        <v>未入力あり</v>
      </c>
      <c r="Q910" s="253" t="str">
        <f>IFERROR(IF(P910="未入力あり","",ROUNDDOWN(ROUNDDOWN($H910*$I910,0)*VLOOKUP($G910,【参考】数式用!$A$4:$E$54,3, FALSE),0)),"")</f>
        <v/>
      </c>
      <c r="R910" s="253" t="str">
        <f>IF(AD910="×", 0,IF(P910="未入力あり","",ROUNDDOWN(ROUNDDOWN($H910*$I910,0)*VLOOKUP($G910,【参考】数式用!$A$4:$E$54,4,FALSE),0)))</f>
        <v/>
      </c>
      <c r="S910" s="334" t="str">
        <f>IF(AE910="×", 0,IF(P910="未入力あり","",ROUNDDOWN(ROUNDDOWN($H910*$I910,0)*VLOOKUP($G910,【参考】数式用!$A$4:$E$54,5, FALSE),0)))</f>
        <v/>
      </c>
      <c r="Z910" s="336" t="e">
        <f>IF(#REF!="○", F910, "")</f>
        <v>#REF!</v>
      </c>
      <c r="AA910" s="46" t="e">
        <f>VLOOKUP('別紙様式2-3（個表） '!$G910,【参考】数式用!$P$4:$Q$54,2, FALSE)</f>
        <v>#N/A</v>
      </c>
      <c r="AB910" s="46" t="e">
        <f>VLOOKUP('別紙様式2-3（個表） '!$G910,【参考】数式用!$P$4:$W$54,8, FALSE)</f>
        <v>#N/A</v>
      </c>
      <c r="AC910" s="46" t="e">
        <f>VLOOKUP('別紙様式2-3（個表） '!$G910,【参考】数式用!$P$4:$AD$54,15, FALSE)</f>
        <v>#N/A</v>
      </c>
      <c r="AD910" s="46" t="str">
        <f t="shared" si="93"/>
        <v/>
      </c>
      <c r="AE910" s="46" t="str">
        <f t="shared" si="94"/>
        <v/>
      </c>
      <c r="AF910" s="46" t="str">
        <f t="shared" si="95"/>
        <v/>
      </c>
      <c r="AG910" s="46" t="str">
        <f>IF(G910="", "", VLOOKUP(G910,【参考】数式用!$A$4:$M$54,13,FALSE))</f>
        <v/>
      </c>
      <c r="AH910" s="46" t="str">
        <f t="shared" si="96"/>
        <v>―</v>
      </c>
    </row>
    <row r="911" spans="1:34" ht="45" customHeight="1">
      <c r="A911" s="113">
        <f t="shared" si="97"/>
        <v>897</v>
      </c>
      <c r="B911" s="114" t="str">
        <f>IF(基本情報入力シート!B946="","",基本情報入力シート!B946)</f>
        <v/>
      </c>
      <c r="C911" s="115" t="str">
        <f>IF(基本情報入力シート!L946="","",基本情報入力シート!L946)</f>
        <v/>
      </c>
      <c r="D911" s="115" t="str">
        <f>IF(基本情報入力シート!Q946="","",基本情報入力シート!Q946)</f>
        <v/>
      </c>
      <c r="E911" s="115" t="str">
        <f>IF(基本情報入力シート!V946="","",基本情報入力シート!V946)</f>
        <v/>
      </c>
      <c r="F911" s="115" t="str">
        <f>IF(基本情報入力シート!W946="","",基本情報入力シート!W946)</f>
        <v/>
      </c>
      <c r="G911" s="115" t="str">
        <f>IF(基本情報入力シート!Z946="","",基本情報入力シート!Z946)</f>
        <v/>
      </c>
      <c r="H911" s="211" t="str">
        <f>IF(基本情報入力シート!AD946="","",基本情報入力シート!AD946)</f>
        <v/>
      </c>
      <c r="I911" s="330" t="str">
        <f>IF(基本情報入力シート!AE946="","",基本情報入力シート!AE946)</f>
        <v/>
      </c>
      <c r="J911" s="427"/>
      <c r="K911" s="428"/>
      <c r="L911" s="426"/>
      <c r="M911" s="331" t="str">
        <f>IF(G911="", "", VLOOKUP(AF911,【参考】数式用!$AZ$3:$BA$6, 2, FALSE))</f>
        <v/>
      </c>
      <c r="N911" s="332" t="str">
        <f>IF(G911="","",VLOOKUP(G911,【参考】数式用!$A$4:$L$54,MATCH('別紙様式2-3（個表） '!M911,【参考】数式用!$J$3:$L$3,0)+9,FALSE))</f>
        <v/>
      </c>
      <c r="O911" s="430" t="s">
        <v>197</v>
      </c>
      <c r="P911" s="333" t="str">
        <f t="shared" si="91"/>
        <v>未入力あり</v>
      </c>
      <c r="Q911" s="253" t="str">
        <f>IFERROR(IF(P911="未入力あり","",ROUNDDOWN(ROUNDDOWN($H911*$I911,0)*VLOOKUP($G911,【参考】数式用!$A$4:$E$54,3, FALSE),0)),"")</f>
        <v/>
      </c>
      <c r="R911" s="253" t="str">
        <f>IF(AD911="×", 0,IF(P911="未入力あり","",ROUNDDOWN(ROUNDDOWN($H911*$I911,0)*VLOOKUP($G911,【参考】数式用!$A$4:$E$54,4,FALSE),0)))</f>
        <v/>
      </c>
      <c r="S911" s="334" t="str">
        <f>IF(AE911="×", 0,IF(P911="未入力あり","",ROUNDDOWN(ROUNDDOWN($H911*$I911,0)*VLOOKUP($G911,【参考】数式用!$A$4:$E$54,5, FALSE),0)))</f>
        <v/>
      </c>
      <c r="Z911" s="336" t="e">
        <f>IF(#REF!="○", F911, "")</f>
        <v>#REF!</v>
      </c>
      <c r="AA911" s="46" t="e">
        <f>VLOOKUP('別紙様式2-3（個表） '!$G911,【参考】数式用!$P$4:$Q$54,2, FALSE)</f>
        <v>#N/A</v>
      </c>
      <c r="AB911" s="46" t="e">
        <f>VLOOKUP('別紙様式2-3（個表） '!$G911,【参考】数式用!$P$4:$W$54,8, FALSE)</f>
        <v>#N/A</v>
      </c>
      <c r="AC911" s="46" t="e">
        <f>VLOOKUP('別紙様式2-3（個表） '!$G911,【参考】数式用!$P$4:$AD$54,15, FALSE)</f>
        <v>#N/A</v>
      </c>
      <c r="AD911" s="46" t="str">
        <f t="shared" si="93"/>
        <v/>
      </c>
      <c r="AE911" s="46" t="str">
        <f t="shared" si="94"/>
        <v/>
      </c>
      <c r="AF911" s="46" t="str">
        <f t="shared" si="95"/>
        <v/>
      </c>
      <c r="AG911" s="46" t="str">
        <f>IF(G911="", "", VLOOKUP(G911,【参考】数式用!$A$4:$M$54,13,FALSE))</f>
        <v/>
      </c>
      <c r="AH911" s="46" t="str">
        <f t="shared" si="96"/>
        <v>―</v>
      </c>
    </row>
    <row r="912" spans="1:34" ht="45" customHeight="1">
      <c r="A912" s="113">
        <f t="shared" si="97"/>
        <v>898</v>
      </c>
      <c r="B912" s="114" t="str">
        <f>IF(基本情報入力シート!B947="","",基本情報入力シート!B947)</f>
        <v/>
      </c>
      <c r="C912" s="115" t="str">
        <f>IF(基本情報入力シート!L947="","",基本情報入力シート!L947)</f>
        <v/>
      </c>
      <c r="D912" s="115" t="str">
        <f>IF(基本情報入力シート!Q947="","",基本情報入力シート!Q947)</f>
        <v/>
      </c>
      <c r="E912" s="115" t="str">
        <f>IF(基本情報入力シート!V947="","",基本情報入力シート!V947)</f>
        <v/>
      </c>
      <c r="F912" s="115" t="str">
        <f>IF(基本情報入力シート!W947="","",基本情報入力シート!W947)</f>
        <v/>
      </c>
      <c r="G912" s="115" t="str">
        <f>IF(基本情報入力シート!Z947="","",基本情報入力シート!Z947)</f>
        <v/>
      </c>
      <c r="H912" s="211" t="str">
        <f>IF(基本情報入力シート!AD947="","",基本情報入力シート!AD947)</f>
        <v/>
      </c>
      <c r="I912" s="330" t="str">
        <f>IF(基本情報入力シート!AE947="","",基本情報入力シート!AE947)</f>
        <v/>
      </c>
      <c r="J912" s="427"/>
      <c r="K912" s="426"/>
      <c r="L912" s="426"/>
      <c r="M912" s="331" t="str">
        <f>IF(G912="", "", VLOOKUP(AF912,【参考】数式用!$AZ$3:$BA$6, 2, FALSE))</f>
        <v/>
      </c>
      <c r="N912" s="332" t="str">
        <f>IF(G912="","",VLOOKUP(G912,【参考】数式用!$A$4:$L$54,MATCH('別紙様式2-3（個表） '!M912,【参考】数式用!$J$3:$L$3,0)+9,FALSE))</f>
        <v/>
      </c>
      <c r="O912" s="430" t="s">
        <v>197</v>
      </c>
      <c r="P912" s="333" t="str">
        <f t="shared" ref="P912:P975" si="98">IFERROR(ROUNDDOWN(ROUNDDOWN($H912*$I912,0)*$N912,0),"未入力あり")</f>
        <v>未入力あり</v>
      </c>
      <c r="Q912" s="253" t="str">
        <f>IFERROR(IF(P912="未入力あり","",ROUNDDOWN(ROUNDDOWN($H912*$I912,0)*VLOOKUP($G912,【参考】数式用!$A$4:$E$54,3, FALSE),0)),"")</f>
        <v/>
      </c>
      <c r="R912" s="253" t="str">
        <f>IF(AD912="×", 0,IF(P912="未入力あり","",ROUNDDOWN(ROUNDDOWN($H912*$I912,0)*VLOOKUP($G912,【参考】数式用!$A$4:$E$54,4,FALSE),0)))</f>
        <v/>
      </c>
      <c r="S912" s="334" t="str">
        <f>IF(AE912="×", 0,IF(P912="未入力あり","",ROUNDDOWN(ROUNDDOWN($H912*$I912,0)*VLOOKUP($G912,【参考】数式用!$A$4:$E$54,5, FALSE),0)))</f>
        <v/>
      </c>
      <c r="Z912" s="336" t="e">
        <f>IF(#REF!="○", F912, "")</f>
        <v>#REF!</v>
      </c>
      <c r="AA912" s="46" t="e">
        <f>VLOOKUP('別紙様式2-3（個表） '!$G912,【参考】数式用!$P$4:$Q$54,2, FALSE)</f>
        <v>#N/A</v>
      </c>
      <c r="AB912" s="46" t="e">
        <f>VLOOKUP('別紙様式2-3（個表） '!$G912,【参考】数式用!$P$4:$W$54,8, FALSE)</f>
        <v>#N/A</v>
      </c>
      <c r="AC912" s="46" t="e">
        <f>VLOOKUP('別紙様式2-3（個表） '!$G912,【参考】数式用!$P$4:$AD$54,15, FALSE)</f>
        <v>#N/A</v>
      </c>
      <c r="AD912" s="46" t="str">
        <f t="shared" si="93"/>
        <v/>
      </c>
      <c r="AE912" s="46" t="str">
        <f t="shared" si="94"/>
        <v/>
      </c>
      <c r="AF912" s="46" t="str">
        <f t="shared" si="95"/>
        <v/>
      </c>
      <c r="AG912" s="46" t="str">
        <f>IF(G912="", "", VLOOKUP(G912,【参考】数式用!$A$4:$M$54,13,FALSE))</f>
        <v/>
      </c>
      <c r="AH912" s="46" t="str">
        <f t="shared" si="96"/>
        <v>―</v>
      </c>
    </row>
    <row r="913" spans="1:34" ht="45" customHeight="1">
      <c r="A913" s="113">
        <f t="shared" si="97"/>
        <v>899</v>
      </c>
      <c r="B913" s="114" t="str">
        <f>IF(基本情報入力シート!B948="","",基本情報入力シート!B948)</f>
        <v/>
      </c>
      <c r="C913" s="115" t="str">
        <f>IF(基本情報入力シート!L948="","",基本情報入力シート!L948)</f>
        <v/>
      </c>
      <c r="D913" s="115" t="str">
        <f>IF(基本情報入力シート!Q948="","",基本情報入力シート!Q948)</f>
        <v/>
      </c>
      <c r="E913" s="115" t="str">
        <f>IF(基本情報入力シート!V948="","",基本情報入力シート!V948)</f>
        <v/>
      </c>
      <c r="F913" s="115" t="str">
        <f>IF(基本情報入力シート!W948="","",基本情報入力シート!W948)</f>
        <v/>
      </c>
      <c r="G913" s="115" t="str">
        <f>IF(基本情報入力シート!Z948="","",基本情報入力シート!Z948)</f>
        <v/>
      </c>
      <c r="H913" s="211" t="str">
        <f>IF(基本情報入力シート!AD948="","",基本情報入力シート!AD948)</f>
        <v/>
      </c>
      <c r="I913" s="330" t="str">
        <f>IF(基本情報入力シート!AE948="","",基本情報入力シート!AE948)</f>
        <v/>
      </c>
      <c r="J913" s="427"/>
      <c r="K913" s="426"/>
      <c r="L913" s="426"/>
      <c r="M913" s="331" t="str">
        <f>IF(G913="", "", VLOOKUP(AF913,【参考】数式用!$AZ$3:$BA$6, 2, FALSE))</f>
        <v/>
      </c>
      <c r="N913" s="332" t="str">
        <f>IF(G913="","",VLOOKUP(G913,【参考】数式用!$A$4:$L$54,MATCH('別紙様式2-3（個表） '!M913,【参考】数式用!$J$3:$L$3,0)+9,FALSE))</f>
        <v/>
      </c>
      <c r="O913" s="429" t="s">
        <v>197</v>
      </c>
      <c r="P913" s="333" t="str">
        <f t="shared" si="98"/>
        <v>未入力あり</v>
      </c>
      <c r="Q913" s="253" t="str">
        <f>IFERROR(IF(P913="未入力あり","",ROUNDDOWN(ROUNDDOWN($H913*$I913,0)*VLOOKUP($G913,【参考】数式用!$A$4:$E$54,3, FALSE),0)),"")</f>
        <v/>
      </c>
      <c r="R913" s="253" t="str">
        <f>IF(AD913="×", 0,IF(P913="未入力あり","",ROUNDDOWN(ROUNDDOWN($H913*$I913,0)*VLOOKUP($G913,【参考】数式用!$A$4:$E$54,4,FALSE),0)))</f>
        <v/>
      </c>
      <c r="S913" s="334" t="str">
        <f>IF(AE913="×", 0,IF(P913="未入力あり","",ROUNDDOWN(ROUNDDOWN($H913*$I913,0)*VLOOKUP($G913,【参考】数式用!$A$4:$E$54,5, FALSE),0)))</f>
        <v/>
      </c>
      <c r="Z913" s="336" t="e">
        <f>IF(#REF!="○", F913, "")</f>
        <v>#REF!</v>
      </c>
      <c r="AA913" s="46" t="e">
        <f>VLOOKUP('別紙様式2-3（個表） '!$G913,【参考】数式用!$P$4:$Q$54,2, FALSE)</f>
        <v>#N/A</v>
      </c>
      <c r="AB913" s="46" t="e">
        <f>VLOOKUP('別紙様式2-3（個表） '!$G913,【参考】数式用!$P$4:$W$54,8, FALSE)</f>
        <v>#N/A</v>
      </c>
      <c r="AC913" s="46" t="e">
        <f>VLOOKUP('別紙様式2-3（個表） '!$G913,【参考】数式用!$P$4:$AD$54,15, FALSE)</f>
        <v>#N/A</v>
      </c>
      <c r="AD913" s="46" t="str">
        <f t="shared" si="93"/>
        <v/>
      </c>
      <c r="AE913" s="46" t="str">
        <f t="shared" si="94"/>
        <v/>
      </c>
      <c r="AF913" s="46" t="str">
        <f t="shared" si="95"/>
        <v/>
      </c>
      <c r="AG913" s="46" t="str">
        <f>IF(G913="", "", VLOOKUP(G913,【参考】数式用!$A$4:$M$54,13,FALSE))</f>
        <v/>
      </c>
      <c r="AH913" s="46" t="str">
        <f t="shared" si="96"/>
        <v>―</v>
      </c>
    </row>
    <row r="914" spans="1:34" ht="45" customHeight="1">
      <c r="A914" s="113">
        <f t="shared" si="97"/>
        <v>900</v>
      </c>
      <c r="B914" s="114" t="str">
        <f>IF(基本情報入力シート!B949="","",基本情報入力シート!B949)</f>
        <v/>
      </c>
      <c r="C914" s="115" t="str">
        <f>IF(基本情報入力シート!L949="","",基本情報入力シート!L949)</f>
        <v/>
      </c>
      <c r="D914" s="115" t="str">
        <f>IF(基本情報入力シート!Q949="","",基本情報入力シート!Q949)</f>
        <v/>
      </c>
      <c r="E914" s="115" t="str">
        <f>IF(基本情報入力シート!V949="","",基本情報入力シート!V949)</f>
        <v/>
      </c>
      <c r="F914" s="115" t="str">
        <f>IF(基本情報入力シート!W949="","",基本情報入力シート!W949)</f>
        <v/>
      </c>
      <c r="G914" s="115" t="str">
        <f>IF(基本情報入力シート!Z949="","",基本情報入力シート!Z949)</f>
        <v/>
      </c>
      <c r="H914" s="211" t="str">
        <f>IF(基本情報入力シート!AD949="","",基本情報入力シート!AD949)</f>
        <v/>
      </c>
      <c r="I914" s="330" t="str">
        <f>IF(基本情報入力シート!AE949="","",基本情報入力シート!AE949)</f>
        <v/>
      </c>
      <c r="J914" s="427"/>
      <c r="K914" s="426"/>
      <c r="L914" s="426"/>
      <c r="M914" s="331" t="str">
        <f>IF(G914="", "", VLOOKUP(AF914,【参考】数式用!$AZ$3:$BA$6, 2, FALSE))</f>
        <v/>
      </c>
      <c r="N914" s="332" t="str">
        <f>IF(G914="","",VLOOKUP(G914,【参考】数式用!$A$4:$L$54,MATCH('別紙様式2-3（個表） '!M914,【参考】数式用!$J$3:$L$3,0)+9,FALSE))</f>
        <v/>
      </c>
      <c r="O914" s="430" t="s">
        <v>197</v>
      </c>
      <c r="P914" s="333" t="str">
        <f t="shared" si="98"/>
        <v>未入力あり</v>
      </c>
      <c r="Q914" s="253" t="str">
        <f>IFERROR(IF(P914="未入力あり","",ROUNDDOWN(ROUNDDOWN($H914*$I914,0)*VLOOKUP($G914,【参考】数式用!$A$4:$E$54,3, FALSE),0)),"")</f>
        <v/>
      </c>
      <c r="R914" s="253" t="str">
        <f>IF(AD914="×", 0,IF(P914="未入力あり","",ROUNDDOWN(ROUNDDOWN($H914*$I914,0)*VLOOKUP($G914,【参考】数式用!$A$4:$E$54,4,FALSE),0)))</f>
        <v/>
      </c>
      <c r="S914" s="334" t="str">
        <f>IF(AE914="×", 0,IF(P914="未入力あり","",ROUNDDOWN(ROUNDDOWN($H914*$I914,0)*VLOOKUP($G914,【参考】数式用!$A$4:$E$54,5, FALSE),0)))</f>
        <v/>
      </c>
      <c r="Z914" s="336" t="e">
        <f>IF(#REF!="○", F914, "")</f>
        <v>#REF!</v>
      </c>
      <c r="AA914" s="46" t="e">
        <f>VLOOKUP('別紙様式2-3（個表） '!$G914,【参考】数式用!$P$4:$Q$54,2, FALSE)</f>
        <v>#N/A</v>
      </c>
      <c r="AB914" s="46" t="e">
        <f>VLOOKUP('別紙様式2-3（個表） '!$G914,【参考】数式用!$P$4:$W$54,8, FALSE)</f>
        <v>#N/A</v>
      </c>
      <c r="AC914" s="46" t="e">
        <f>VLOOKUP('別紙様式2-3（個表） '!$G914,【参考】数式用!$P$4:$AD$54,15, FALSE)</f>
        <v>#N/A</v>
      </c>
      <c r="AD914" s="46" t="str">
        <f t="shared" si="93"/>
        <v/>
      </c>
      <c r="AE914" s="46" t="str">
        <f t="shared" si="94"/>
        <v/>
      </c>
      <c r="AF914" s="46" t="str">
        <f t="shared" si="95"/>
        <v/>
      </c>
      <c r="AG914" s="46" t="str">
        <f>IF(G914="", "", VLOOKUP(G914,【参考】数式用!$A$4:$M$54,13,FALSE))</f>
        <v/>
      </c>
      <c r="AH914" s="46" t="str">
        <f t="shared" si="96"/>
        <v>―</v>
      </c>
    </row>
    <row r="915" spans="1:34" ht="45" customHeight="1">
      <c r="A915" s="113">
        <f t="shared" si="97"/>
        <v>901</v>
      </c>
      <c r="B915" s="114" t="str">
        <f>IF(基本情報入力シート!B950="","",基本情報入力シート!B950)</f>
        <v/>
      </c>
      <c r="C915" s="115" t="str">
        <f>IF(基本情報入力シート!L950="","",基本情報入力シート!L950)</f>
        <v/>
      </c>
      <c r="D915" s="115" t="str">
        <f>IF(基本情報入力シート!Q950="","",基本情報入力シート!Q950)</f>
        <v/>
      </c>
      <c r="E915" s="115" t="str">
        <f>IF(基本情報入力シート!V950="","",基本情報入力シート!V950)</f>
        <v/>
      </c>
      <c r="F915" s="115" t="str">
        <f>IF(基本情報入力シート!W950="","",基本情報入力シート!W950)</f>
        <v/>
      </c>
      <c r="G915" s="115" t="str">
        <f>IF(基本情報入力シート!Z950="","",基本情報入力シート!Z950)</f>
        <v/>
      </c>
      <c r="H915" s="211" t="str">
        <f>IF(基本情報入力シート!AD950="","",基本情報入力シート!AD950)</f>
        <v/>
      </c>
      <c r="I915" s="330" t="str">
        <f>IF(基本情報入力シート!AE950="","",基本情報入力シート!AE950)</f>
        <v/>
      </c>
      <c r="J915" s="427"/>
      <c r="K915" s="426"/>
      <c r="L915" s="426"/>
      <c r="M915" s="331" t="str">
        <f>IF(G915="", "", VLOOKUP(AF915,【参考】数式用!$AZ$3:$BA$6, 2, FALSE))</f>
        <v/>
      </c>
      <c r="N915" s="332" t="str">
        <f>IF(G915="","",VLOOKUP(G915,【参考】数式用!$A$4:$L$54,MATCH('別紙様式2-3（個表） '!M915,【参考】数式用!$J$3:$L$3,0)+9,FALSE))</f>
        <v/>
      </c>
      <c r="O915" s="430" t="s">
        <v>197</v>
      </c>
      <c r="P915" s="333" t="str">
        <f t="shared" si="98"/>
        <v>未入力あり</v>
      </c>
      <c r="Q915" s="253" t="str">
        <f>IFERROR(IF(P915="未入力あり","",ROUNDDOWN(ROUNDDOWN($H915*$I915,0)*VLOOKUP($G915,【参考】数式用!$A$4:$E$54,3, FALSE),0)),"")</f>
        <v/>
      </c>
      <c r="R915" s="253" t="str">
        <f>IF(AD915="×", 0,IF(P915="未入力あり","",ROUNDDOWN(ROUNDDOWN($H915*$I915,0)*VLOOKUP($G915,【参考】数式用!$A$4:$E$54,4,FALSE),0)))</f>
        <v/>
      </c>
      <c r="S915" s="334" t="str">
        <f>IF(AE915="×", 0,IF(P915="未入力あり","",ROUNDDOWN(ROUNDDOWN($H915*$I915,0)*VLOOKUP($G915,【参考】数式用!$A$4:$E$54,5, FALSE),0)))</f>
        <v/>
      </c>
      <c r="Z915" s="336" t="e">
        <f>IF(#REF!="○", F915, "")</f>
        <v>#REF!</v>
      </c>
      <c r="AA915" s="46" t="e">
        <f>VLOOKUP('別紙様式2-3（個表） '!$G915,【参考】数式用!$P$4:$Q$54,2, FALSE)</f>
        <v>#N/A</v>
      </c>
      <c r="AB915" s="46" t="e">
        <f>VLOOKUP('別紙様式2-3（個表） '!$G915,【参考】数式用!$P$4:$W$54,8, FALSE)</f>
        <v>#N/A</v>
      </c>
      <c r="AC915" s="46" t="e">
        <f>VLOOKUP('別紙様式2-3（個表） '!$G915,【参考】数式用!$P$4:$AD$54,15, FALSE)</f>
        <v>#N/A</v>
      </c>
      <c r="AD915" s="46" t="str">
        <f t="shared" si="93"/>
        <v/>
      </c>
      <c r="AE915" s="46" t="str">
        <f t="shared" si="94"/>
        <v/>
      </c>
      <c r="AF915" s="46" t="str">
        <f t="shared" si="95"/>
        <v/>
      </c>
      <c r="AG915" s="46" t="str">
        <f>IF(G915="", "", VLOOKUP(G915,【参考】数式用!$A$4:$M$54,13,FALSE))</f>
        <v/>
      </c>
      <c r="AH915" s="46" t="str">
        <f t="shared" si="96"/>
        <v>―</v>
      </c>
    </row>
    <row r="916" spans="1:34" ht="45" customHeight="1">
      <c r="A916" s="113">
        <f t="shared" si="97"/>
        <v>902</v>
      </c>
      <c r="B916" s="114" t="str">
        <f>IF(基本情報入力シート!B951="","",基本情報入力シート!B951)</f>
        <v/>
      </c>
      <c r="C916" s="115" t="str">
        <f>IF(基本情報入力シート!L951="","",基本情報入力シート!L951)</f>
        <v/>
      </c>
      <c r="D916" s="115" t="str">
        <f>IF(基本情報入力シート!Q951="","",基本情報入力シート!Q951)</f>
        <v/>
      </c>
      <c r="E916" s="115" t="str">
        <f>IF(基本情報入力シート!V951="","",基本情報入力シート!V951)</f>
        <v/>
      </c>
      <c r="F916" s="115" t="str">
        <f>IF(基本情報入力シート!W951="","",基本情報入力シート!W951)</f>
        <v/>
      </c>
      <c r="G916" s="115" t="str">
        <f>IF(基本情報入力シート!Z951="","",基本情報入力シート!Z951)</f>
        <v/>
      </c>
      <c r="H916" s="211" t="str">
        <f>IF(基本情報入力シート!AD951="","",基本情報入力シート!AD951)</f>
        <v/>
      </c>
      <c r="I916" s="330" t="str">
        <f>IF(基本情報入力シート!AE951="","",基本情報入力シート!AE951)</f>
        <v/>
      </c>
      <c r="J916" s="427"/>
      <c r="K916" s="428"/>
      <c r="L916" s="426"/>
      <c r="M916" s="331" t="str">
        <f>IF(G916="", "", VLOOKUP(AF916,【参考】数式用!$AZ$3:$BA$6, 2, FALSE))</f>
        <v/>
      </c>
      <c r="N916" s="332" t="str">
        <f>IF(G916="","",VLOOKUP(G916,【参考】数式用!$A$4:$L$54,MATCH('別紙様式2-3（個表） '!M916,【参考】数式用!$J$3:$L$3,0)+9,FALSE))</f>
        <v/>
      </c>
      <c r="O916" s="429" t="s">
        <v>197</v>
      </c>
      <c r="P916" s="333" t="str">
        <f t="shared" si="98"/>
        <v>未入力あり</v>
      </c>
      <c r="Q916" s="253" t="str">
        <f>IFERROR(IF(P916="未入力あり","",ROUNDDOWN(ROUNDDOWN($H916*$I916,0)*VLOOKUP($G916,【参考】数式用!$A$4:$E$54,3, FALSE),0)),"")</f>
        <v/>
      </c>
      <c r="R916" s="253" t="str">
        <f>IF(AD916="×", 0,IF(P916="未入力あり","",ROUNDDOWN(ROUNDDOWN($H916*$I916,0)*VLOOKUP($G916,【参考】数式用!$A$4:$E$54,4,FALSE),0)))</f>
        <v/>
      </c>
      <c r="S916" s="334" t="str">
        <f>IF(AE916="×", 0,IF(P916="未入力あり","",ROUNDDOWN(ROUNDDOWN($H916*$I916,0)*VLOOKUP($G916,【参考】数式用!$A$4:$E$54,5, FALSE),0)))</f>
        <v/>
      </c>
      <c r="Z916" s="336" t="e">
        <f>IF(#REF!="○", F916, "")</f>
        <v>#REF!</v>
      </c>
      <c r="AA916" s="46" t="e">
        <f>VLOOKUP('別紙様式2-3（個表） '!$G916,【参考】数式用!$P$4:$Q$54,2, FALSE)</f>
        <v>#N/A</v>
      </c>
      <c r="AB916" s="46" t="e">
        <f>VLOOKUP('別紙様式2-3（個表） '!$G916,【参考】数式用!$P$4:$W$54,8, FALSE)</f>
        <v>#N/A</v>
      </c>
      <c r="AC916" s="46" t="e">
        <f>VLOOKUP('別紙様式2-3（個表） '!$G916,【参考】数式用!$P$4:$AD$54,15, FALSE)</f>
        <v>#N/A</v>
      </c>
      <c r="AD916" s="46" t="str">
        <f t="shared" si="93"/>
        <v/>
      </c>
      <c r="AE916" s="46" t="str">
        <f t="shared" si="94"/>
        <v/>
      </c>
      <c r="AF916" s="46" t="str">
        <f t="shared" si="95"/>
        <v/>
      </c>
      <c r="AG916" s="46" t="str">
        <f>IF(G916="", "", VLOOKUP(G916,【参考】数式用!$A$4:$M$54,13,FALSE))</f>
        <v/>
      </c>
      <c r="AH916" s="46" t="str">
        <f t="shared" si="96"/>
        <v>―</v>
      </c>
    </row>
    <row r="917" spans="1:34" ht="45" customHeight="1">
      <c r="A917" s="113">
        <f t="shared" si="97"/>
        <v>903</v>
      </c>
      <c r="B917" s="114" t="str">
        <f>IF(基本情報入力シート!B952="","",基本情報入力シート!B952)</f>
        <v/>
      </c>
      <c r="C917" s="115" t="str">
        <f>IF(基本情報入力シート!L952="","",基本情報入力シート!L952)</f>
        <v/>
      </c>
      <c r="D917" s="115" t="str">
        <f>IF(基本情報入力シート!Q952="","",基本情報入力シート!Q952)</f>
        <v/>
      </c>
      <c r="E917" s="115" t="str">
        <f>IF(基本情報入力シート!V952="","",基本情報入力シート!V952)</f>
        <v/>
      </c>
      <c r="F917" s="115" t="str">
        <f>IF(基本情報入力シート!W952="","",基本情報入力シート!W952)</f>
        <v/>
      </c>
      <c r="G917" s="115" t="str">
        <f>IF(基本情報入力シート!Z952="","",基本情報入力シート!Z952)</f>
        <v/>
      </c>
      <c r="H917" s="211" t="str">
        <f>IF(基本情報入力シート!AD952="","",基本情報入力シート!AD952)</f>
        <v/>
      </c>
      <c r="I917" s="330" t="str">
        <f>IF(基本情報入力シート!AE952="","",基本情報入力シート!AE952)</f>
        <v/>
      </c>
      <c r="J917" s="427"/>
      <c r="K917" s="428"/>
      <c r="L917" s="426"/>
      <c r="M917" s="331" t="str">
        <f>IF(G917="", "", VLOOKUP(AF917,【参考】数式用!$AZ$3:$BA$6, 2, FALSE))</f>
        <v/>
      </c>
      <c r="N917" s="332" t="str">
        <f>IF(G917="","",VLOOKUP(G917,【参考】数式用!$A$4:$L$54,MATCH('別紙様式2-3（個表） '!M917,【参考】数式用!$J$3:$L$3,0)+9,FALSE))</f>
        <v/>
      </c>
      <c r="O917" s="430" t="s">
        <v>197</v>
      </c>
      <c r="P917" s="333" t="str">
        <f t="shared" si="98"/>
        <v>未入力あり</v>
      </c>
      <c r="Q917" s="253" t="str">
        <f>IFERROR(IF(P917="未入力あり","",ROUNDDOWN(ROUNDDOWN($H917*$I917,0)*VLOOKUP($G917,【参考】数式用!$A$4:$E$54,3, FALSE),0)),"")</f>
        <v/>
      </c>
      <c r="R917" s="253" t="str">
        <f>IF(AD917="×", 0,IF(P917="未入力あり","",ROUNDDOWN(ROUNDDOWN($H917*$I917,0)*VLOOKUP($G917,【参考】数式用!$A$4:$E$54,4,FALSE),0)))</f>
        <v/>
      </c>
      <c r="S917" s="334" t="str">
        <f>IF(AE917="×", 0,IF(P917="未入力あり","",ROUNDDOWN(ROUNDDOWN($H917*$I917,0)*VLOOKUP($G917,【参考】数式用!$A$4:$E$54,5, FALSE),0)))</f>
        <v/>
      </c>
      <c r="Z917" s="336" t="e">
        <f>IF(#REF!="○", F917, "")</f>
        <v>#REF!</v>
      </c>
      <c r="AA917" s="46" t="e">
        <f>VLOOKUP('別紙様式2-3（個表） '!$G917,【参考】数式用!$P$4:$Q$54,2, FALSE)</f>
        <v>#N/A</v>
      </c>
      <c r="AB917" s="46" t="e">
        <f>VLOOKUP('別紙様式2-3（個表） '!$G917,【参考】数式用!$P$4:$W$54,8, FALSE)</f>
        <v>#N/A</v>
      </c>
      <c r="AC917" s="46" t="e">
        <f>VLOOKUP('別紙様式2-3（個表） '!$G917,【参考】数式用!$P$4:$AD$54,15, FALSE)</f>
        <v>#N/A</v>
      </c>
      <c r="AD917" s="46" t="str">
        <f t="shared" si="93"/>
        <v/>
      </c>
      <c r="AE917" s="46" t="str">
        <f t="shared" si="94"/>
        <v/>
      </c>
      <c r="AF917" s="46" t="str">
        <f t="shared" si="95"/>
        <v/>
      </c>
      <c r="AG917" s="46" t="str">
        <f>IF(G917="", "", VLOOKUP(G917,【参考】数式用!$A$4:$M$54,13,FALSE))</f>
        <v/>
      </c>
      <c r="AH917" s="46" t="str">
        <f t="shared" si="96"/>
        <v>―</v>
      </c>
    </row>
    <row r="918" spans="1:34" ht="45" customHeight="1">
      <c r="A918" s="113">
        <f t="shared" si="97"/>
        <v>904</v>
      </c>
      <c r="B918" s="114" t="str">
        <f>IF(基本情報入力シート!B953="","",基本情報入力シート!B953)</f>
        <v/>
      </c>
      <c r="C918" s="115" t="str">
        <f>IF(基本情報入力シート!L953="","",基本情報入力シート!L953)</f>
        <v/>
      </c>
      <c r="D918" s="115" t="str">
        <f>IF(基本情報入力シート!Q953="","",基本情報入力シート!Q953)</f>
        <v/>
      </c>
      <c r="E918" s="115" t="str">
        <f>IF(基本情報入力シート!V953="","",基本情報入力シート!V953)</f>
        <v/>
      </c>
      <c r="F918" s="115" t="str">
        <f>IF(基本情報入力シート!W953="","",基本情報入力シート!W953)</f>
        <v/>
      </c>
      <c r="G918" s="115" t="str">
        <f>IF(基本情報入力シート!Z953="","",基本情報入力シート!Z953)</f>
        <v/>
      </c>
      <c r="H918" s="211" t="str">
        <f>IF(基本情報入力シート!AD953="","",基本情報入力シート!AD953)</f>
        <v/>
      </c>
      <c r="I918" s="330" t="str">
        <f>IF(基本情報入力シート!AE953="","",基本情報入力シート!AE953)</f>
        <v/>
      </c>
      <c r="J918" s="427"/>
      <c r="K918" s="426"/>
      <c r="L918" s="426"/>
      <c r="M918" s="331" t="str">
        <f>IF(G918="", "", VLOOKUP(AF918,【参考】数式用!$AZ$3:$BA$6, 2, FALSE))</f>
        <v/>
      </c>
      <c r="N918" s="332" t="str">
        <f>IF(G918="","",VLOOKUP(G918,【参考】数式用!$A$4:$L$54,MATCH('別紙様式2-3（個表） '!M918,【参考】数式用!$J$3:$L$3,0)+9,FALSE))</f>
        <v/>
      </c>
      <c r="O918" s="430" t="s">
        <v>197</v>
      </c>
      <c r="P918" s="333" t="str">
        <f t="shared" si="98"/>
        <v>未入力あり</v>
      </c>
      <c r="Q918" s="253" t="str">
        <f>IFERROR(IF(P918="未入力あり","",ROUNDDOWN(ROUNDDOWN($H918*$I918,0)*VLOOKUP($G918,【参考】数式用!$A$4:$E$54,3, FALSE),0)),"")</f>
        <v/>
      </c>
      <c r="R918" s="253" t="str">
        <f>IF(AD918="×", 0,IF(P918="未入力あり","",ROUNDDOWN(ROUNDDOWN($H918*$I918,0)*VLOOKUP($G918,【参考】数式用!$A$4:$E$54,4,FALSE),0)))</f>
        <v/>
      </c>
      <c r="S918" s="334" t="str">
        <f>IF(AE918="×", 0,IF(P918="未入力あり","",ROUNDDOWN(ROUNDDOWN($H918*$I918,0)*VLOOKUP($G918,【参考】数式用!$A$4:$E$54,5, FALSE),0)))</f>
        <v/>
      </c>
      <c r="Z918" s="336" t="e">
        <f>IF(#REF!="○", F918, "")</f>
        <v>#REF!</v>
      </c>
      <c r="AA918" s="46" t="e">
        <f>VLOOKUP('別紙様式2-3（個表） '!$G918,【参考】数式用!$P$4:$Q$54,2, FALSE)</f>
        <v>#N/A</v>
      </c>
      <c r="AB918" s="46" t="e">
        <f>VLOOKUP('別紙様式2-3（個表） '!$G918,【参考】数式用!$P$4:$W$54,8, FALSE)</f>
        <v>#N/A</v>
      </c>
      <c r="AC918" s="46" t="e">
        <f>VLOOKUP('別紙様式2-3（個表） '!$G918,【参考】数式用!$P$4:$AD$54,15, FALSE)</f>
        <v>#N/A</v>
      </c>
      <c r="AD918" s="46" t="str">
        <f t="shared" si="93"/>
        <v/>
      </c>
      <c r="AE918" s="46" t="str">
        <f t="shared" si="94"/>
        <v/>
      </c>
      <c r="AF918" s="46" t="str">
        <f t="shared" si="95"/>
        <v/>
      </c>
      <c r="AG918" s="46" t="str">
        <f>IF(G918="", "", VLOOKUP(G918,【参考】数式用!$A$4:$M$54,13,FALSE))</f>
        <v/>
      </c>
      <c r="AH918" s="46" t="str">
        <f t="shared" si="96"/>
        <v>―</v>
      </c>
    </row>
    <row r="919" spans="1:34" ht="45" customHeight="1">
      <c r="A919" s="113">
        <f t="shared" si="97"/>
        <v>905</v>
      </c>
      <c r="B919" s="114" t="str">
        <f>IF(基本情報入力シート!B954="","",基本情報入力シート!B954)</f>
        <v/>
      </c>
      <c r="C919" s="115" t="str">
        <f>IF(基本情報入力シート!L954="","",基本情報入力シート!L954)</f>
        <v/>
      </c>
      <c r="D919" s="115" t="str">
        <f>IF(基本情報入力シート!Q954="","",基本情報入力シート!Q954)</f>
        <v/>
      </c>
      <c r="E919" s="115" t="str">
        <f>IF(基本情報入力シート!V954="","",基本情報入力シート!V954)</f>
        <v/>
      </c>
      <c r="F919" s="115" t="str">
        <f>IF(基本情報入力シート!W954="","",基本情報入力シート!W954)</f>
        <v/>
      </c>
      <c r="G919" s="115" t="str">
        <f>IF(基本情報入力シート!Z954="","",基本情報入力シート!Z954)</f>
        <v/>
      </c>
      <c r="H919" s="211" t="str">
        <f>IF(基本情報入力シート!AD954="","",基本情報入力シート!AD954)</f>
        <v/>
      </c>
      <c r="I919" s="330" t="str">
        <f>IF(基本情報入力シート!AE954="","",基本情報入力シート!AE954)</f>
        <v/>
      </c>
      <c r="J919" s="427"/>
      <c r="K919" s="426"/>
      <c r="L919" s="426"/>
      <c r="M919" s="331" t="str">
        <f>IF(G919="", "", VLOOKUP(AF919,【参考】数式用!$AZ$3:$BA$6, 2, FALSE))</f>
        <v/>
      </c>
      <c r="N919" s="332" t="str">
        <f>IF(G919="","",VLOOKUP(G919,【参考】数式用!$A$4:$L$54,MATCH('別紙様式2-3（個表） '!M919,【参考】数式用!$J$3:$L$3,0)+9,FALSE))</f>
        <v/>
      </c>
      <c r="O919" s="429" t="s">
        <v>197</v>
      </c>
      <c r="P919" s="333" t="str">
        <f t="shared" si="98"/>
        <v>未入力あり</v>
      </c>
      <c r="Q919" s="253" t="str">
        <f>IFERROR(IF(P919="未入力あり","",ROUNDDOWN(ROUNDDOWN($H919*$I919,0)*VLOOKUP($G919,【参考】数式用!$A$4:$E$54,3, FALSE),0)),"")</f>
        <v/>
      </c>
      <c r="R919" s="253" t="str">
        <f>IF(AD919="×", 0,IF(P919="未入力あり","",ROUNDDOWN(ROUNDDOWN($H919*$I919,0)*VLOOKUP($G919,【参考】数式用!$A$4:$E$54,4,FALSE),0)))</f>
        <v/>
      </c>
      <c r="S919" s="334" t="str">
        <f>IF(AE919="×", 0,IF(P919="未入力あり","",ROUNDDOWN(ROUNDDOWN($H919*$I919,0)*VLOOKUP($G919,【参考】数式用!$A$4:$E$54,5, FALSE),0)))</f>
        <v/>
      </c>
      <c r="Z919" s="336" t="e">
        <f>IF(#REF!="○", F919, "")</f>
        <v>#REF!</v>
      </c>
      <c r="AA919" s="46" t="e">
        <f>VLOOKUP('別紙様式2-3（個表） '!$G919,【参考】数式用!$P$4:$Q$54,2, FALSE)</f>
        <v>#N/A</v>
      </c>
      <c r="AB919" s="46" t="e">
        <f>VLOOKUP('別紙様式2-3（個表） '!$G919,【参考】数式用!$P$4:$W$54,8, FALSE)</f>
        <v>#N/A</v>
      </c>
      <c r="AC919" s="46" t="e">
        <f>VLOOKUP('別紙様式2-3（個表） '!$G919,【参考】数式用!$P$4:$AD$54,15, FALSE)</f>
        <v>#N/A</v>
      </c>
      <c r="AD919" s="46" t="str">
        <f t="shared" si="93"/>
        <v/>
      </c>
      <c r="AE919" s="46" t="str">
        <f t="shared" si="94"/>
        <v/>
      </c>
      <c r="AF919" s="46" t="str">
        <f t="shared" si="95"/>
        <v/>
      </c>
      <c r="AG919" s="46" t="str">
        <f>IF(G919="", "", VLOOKUP(G919,【参考】数式用!$A$4:$M$54,13,FALSE))</f>
        <v/>
      </c>
      <c r="AH919" s="46" t="str">
        <f t="shared" si="96"/>
        <v>―</v>
      </c>
    </row>
    <row r="920" spans="1:34" ht="45" customHeight="1">
      <c r="A920" s="113">
        <f t="shared" si="97"/>
        <v>906</v>
      </c>
      <c r="B920" s="114" t="str">
        <f>IF(基本情報入力シート!B955="","",基本情報入力シート!B955)</f>
        <v/>
      </c>
      <c r="C920" s="115" t="str">
        <f>IF(基本情報入力シート!L955="","",基本情報入力シート!L955)</f>
        <v/>
      </c>
      <c r="D920" s="115" t="str">
        <f>IF(基本情報入力シート!Q955="","",基本情報入力シート!Q955)</f>
        <v/>
      </c>
      <c r="E920" s="115" t="str">
        <f>IF(基本情報入力シート!V955="","",基本情報入力シート!V955)</f>
        <v/>
      </c>
      <c r="F920" s="115" t="str">
        <f>IF(基本情報入力シート!W955="","",基本情報入力シート!W955)</f>
        <v/>
      </c>
      <c r="G920" s="115" t="str">
        <f>IF(基本情報入力シート!Z955="","",基本情報入力シート!Z955)</f>
        <v/>
      </c>
      <c r="H920" s="211" t="str">
        <f>IF(基本情報入力シート!AD955="","",基本情報入力シート!AD955)</f>
        <v/>
      </c>
      <c r="I920" s="330" t="str">
        <f>IF(基本情報入力シート!AE955="","",基本情報入力シート!AE955)</f>
        <v/>
      </c>
      <c r="J920" s="427"/>
      <c r="K920" s="426"/>
      <c r="L920" s="426"/>
      <c r="M920" s="331" t="str">
        <f>IF(G920="", "", VLOOKUP(AF920,【参考】数式用!$AZ$3:$BA$6, 2, FALSE))</f>
        <v/>
      </c>
      <c r="N920" s="332" t="str">
        <f>IF(G920="","",VLOOKUP(G920,【参考】数式用!$A$4:$L$54,MATCH('別紙様式2-3（個表） '!M920,【参考】数式用!$J$3:$L$3,0)+9,FALSE))</f>
        <v/>
      </c>
      <c r="O920" s="430" t="s">
        <v>197</v>
      </c>
      <c r="P920" s="333" t="str">
        <f t="shared" si="98"/>
        <v>未入力あり</v>
      </c>
      <c r="Q920" s="253" t="str">
        <f>IFERROR(IF(P920="未入力あり","",ROUNDDOWN(ROUNDDOWN($H920*$I920,0)*VLOOKUP($G920,【参考】数式用!$A$4:$E$54,3, FALSE),0)),"")</f>
        <v/>
      </c>
      <c r="R920" s="253" t="str">
        <f>IF(AD920="×", 0,IF(P920="未入力あり","",ROUNDDOWN(ROUNDDOWN($H920*$I920,0)*VLOOKUP($G920,【参考】数式用!$A$4:$E$54,4,FALSE),0)))</f>
        <v/>
      </c>
      <c r="S920" s="334" t="str">
        <f>IF(AE920="×", 0,IF(P920="未入力あり","",ROUNDDOWN(ROUNDDOWN($H920*$I920,0)*VLOOKUP($G920,【参考】数式用!$A$4:$E$54,5, FALSE),0)))</f>
        <v/>
      </c>
      <c r="Z920" s="336" t="e">
        <f>IF(#REF!="○", F920, "")</f>
        <v>#REF!</v>
      </c>
      <c r="AA920" s="46" t="e">
        <f>VLOOKUP('別紙様式2-3（個表） '!$G920,【参考】数式用!$P$4:$Q$54,2, FALSE)</f>
        <v>#N/A</v>
      </c>
      <c r="AB920" s="46" t="e">
        <f>VLOOKUP('別紙様式2-3（個表） '!$G920,【参考】数式用!$P$4:$W$54,8, FALSE)</f>
        <v>#N/A</v>
      </c>
      <c r="AC920" s="46" t="e">
        <f>VLOOKUP('別紙様式2-3（個表） '!$G920,【参考】数式用!$P$4:$AD$54,15, FALSE)</f>
        <v>#N/A</v>
      </c>
      <c r="AD920" s="46" t="str">
        <f t="shared" si="93"/>
        <v/>
      </c>
      <c r="AE920" s="46" t="str">
        <f t="shared" si="94"/>
        <v/>
      </c>
      <c r="AF920" s="46" t="str">
        <f t="shared" si="95"/>
        <v/>
      </c>
      <c r="AG920" s="46" t="str">
        <f>IF(G920="", "", VLOOKUP(G920,【参考】数式用!$A$4:$M$54,13,FALSE))</f>
        <v/>
      </c>
      <c r="AH920" s="46" t="str">
        <f t="shared" si="96"/>
        <v>―</v>
      </c>
    </row>
    <row r="921" spans="1:34" ht="45" customHeight="1">
      <c r="A921" s="113">
        <f t="shared" si="97"/>
        <v>907</v>
      </c>
      <c r="B921" s="114" t="str">
        <f>IF(基本情報入力シート!B956="","",基本情報入力シート!B956)</f>
        <v/>
      </c>
      <c r="C921" s="115" t="str">
        <f>IF(基本情報入力シート!L956="","",基本情報入力シート!L956)</f>
        <v/>
      </c>
      <c r="D921" s="115" t="str">
        <f>IF(基本情報入力シート!Q956="","",基本情報入力シート!Q956)</f>
        <v/>
      </c>
      <c r="E921" s="115" t="str">
        <f>IF(基本情報入力シート!V956="","",基本情報入力シート!V956)</f>
        <v/>
      </c>
      <c r="F921" s="115" t="str">
        <f>IF(基本情報入力シート!W956="","",基本情報入力シート!W956)</f>
        <v/>
      </c>
      <c r="G921" s="115" t="str">
        <f>IF(基本情報入力シート!Z956="","",基本情報入力シート!Z956)</f>
        <v/>
      </c>
      <c r="H921" s="211" t="str">
        <f>IF(基本情報入力シート!AD956="","",基本情報入力シート!AD956)</f>
        <v/>
      </c>
      <c r="I921" s="330" t="str">
        <f>IF(基本情報入力シート!AE956="","",基本情報入力シート!AE956)</f>
        <v/>
      </c>
      <c r="J921" s="427"/>
      <c r="K921" s="426"/>
      <c r="L921" s="426"/>
      <c r="M921" s="331" t="str">
        <f>IF(G921="", "", VLOOKUP(AF921,【参考】数式用!$AZ$3:$BA$6, 2, FALSE))</f>
        <v/>
      </c>
      <c r="N921" s="332" t="str">
        <f>IF(G921="","",VLOOKUP(G921,【参考】数式用!$A$4:$L$54,MATCH('別紙様式2-3（個表） '!M921,【参考】数式用!$J$3:$L$3,0)+9,FALSE))</f>
        <v/>
      </c>
      <c r="O921" s="430" t="s">
        <v>197</v>
      </c>
      <c r="P921" s="333" t="str">
        <f t="shared" si="98"/>
        <v>未入力あり</v>
      </c>
      <c r="Q921" s="253" t="str">
        <f>IFERROR(IF(P921="未入力あり","",ROUNDDOWN(ROUNDDOWN($H921*$I921,0)*VLOOKUP($G921,【参考】数式用!$A$4:$E$54,3, FALSE),0)),"")</f>
        <v/>
      </c>
      <c r="R921" s="253" t="str">
        <f>IF(AD921="×", 0,IF(P921="未入力あり","",ROUNDDOWN(ROUNDDOWN($H921*$I921,0)*VLOOKUP($G921,【参考】数式用!$A$4:$E$54,4,FALSE),0)))</f>
        <v/>
      </c>
      <c r="S921" s="334" t="str">
        <f>IF(AE921="×", 0,IF(P921="未入力あり","",ROUNDDOWN(ROUNDDOWN($H921*$I921,0)*VLOOKUP($G921,【参考】数式用!$A$4:$E$54,5, FALSE),0)))</f>
        <v/>
      </c>
      <c r="Z921" s="336" t="e">
        <f>IF(#REF!="○", F921, "")</f>
        <v>#REF!</v>
      </c>
      <c r="AA921" s="46" t="e">
        <f>VLOOKUP('別紙様式2-3（個表） '!$G921,【参考】数式用!$P$4:$Q$54,2, FALSE)</f>
        <v>#N/A</v>
      </c>
      <c r="AB921" s="46" t="e">
        <f>VLOOKUP('別紙様式2-3（個表） '!$G921,【参考】数式用!$P$4:$W$54,8, FALSE)</f>
        <v>#N/A</v>
      </c>
      <c r="AC921" s="46" t="e">
        <f>VLOOKUP('別紙様式2-3（個表） '!$G921,【参考】数式用!$P$4:$AD$54,15, FALSE)</f>
        <v>#N/A</v>
      </c>
      <c r="AD921" s="46" t="str">
        <f t="shared" si="93"/>
        <v/>
      </c>
      <c r="AE921" s="46" t="str">
        <f t="shared" si="94"/>
        <v/>
      </c>
      <c r="AF921" s="46" t="str">
        <f t="shared" si="95"/>
        <v/>
      </c>
      <c r="AG921" s="46" t="str">
        <f>IF(G921="", "", VLOOKUP(G921,【参考】数式用!$A$4:$M$54,13,FALSE))</f>
        <v/>
      </c>
      <c r="AH921" s="46" t="str">
        <f t="shared" si="96"/>
        <v>―</v>
      </c>
    </row>
    <row r="922" spans="1:34" ht="45" customHeight="1">
      <c r="A922" s="113">
        <f t="shared" si="97"/>
        <v>908</v>
      </c>
      <c r="B922" s="114" t="str">
        <f>IF(基本情報入力シート!B957="","",基本情報入力シート!B957)</f>
        <v/>
      </c>
      <c r="C922" s="115" t="str">
        <f>IF(基本情報入力シート!L957="","",基本情報入力シート!L957)</f>
        <v/>
      </c>
      <c r="D922" s="115" t="str">
        <f>IF(基本情報入力シート!Q957="","",基本情報入力シート!Q957)</f>
        <v/>
      </c>
      <c r="E922" s="115" t="str">
        <f>IF(基本情報入力シート!V957="","",基本情報入力シート!V957)</f>
        <v/>
      </c>
      <c r="F922" s="115" t="str">
        <f>IF(基本情報入力シート!W957="","",基本情報入力シート!W957)</f>
        <v/>
      </c>
      <c r="G922" s="115" t="str">
        <f>IF(基本情報入力シート!Z957="","",基本情報入力シート!Z957)</f>
        <v/>
      </c>
      <c r="H922" s="211" t="str">
        <f>IF(基本情報入力シート!AD957="","",基本情報入力シート!AD957)</f>
        <v/>
      </c>
      <c r="I922" s="330" t="str">
        <f>IF(基本情報入力シート!AE957="","",基本情報入力シート!AE957)</f>
        <v/>
      </c>
      <c r="J922" s="427"/>
      <c r="K922" s="428"/>
      <c r="L922" s="426"/>
      <c r="M922" s="331" t="str">
        <f>IF(G922="", "", VLOOKUP(AF922,【参考】数式用!$AZ$3:$BA$6, 2, FALSE))</f>
        <v/>
      </c>
      <c r="N922" s="332" t="str">
        <f>IF(G922="","",VLOOKUP(G922,【参考】数式用!$A$4:$L$54,MATCH('別紙様式2-3（個表） '!M922,【参考】数式用!$J$3:$L$3,0)+9,FALSE))</f>
        <v/>
      </c>
      <c r="O922" s="429" t="s">
        <v>197</v>
      </c>
      <c r="P922" s="333" t="str">
        <f t="shared" si="98"/>
        <v>未入力あり</v>
      </c>
      <c r="Q922" s="253" t="str">
        <f>IFERROR(IF(P922="未入力あり","",ROUNDDOWN(ROUNDDOWN($H922*$I922,0)*VLOOKUP($G922,【参考】数式用!$A$4:$E$54,3, FALSE),0)),"")</f>
        <v/>
      </c>
      <c r="R922" s="253" t="str">
        <f>IF(AD922="×", 0,IF(P922="未入力あり","",ROUNDDOWN(ROUNDDOWN($H922*$I922,0)*VLOOKUP($G922,【参考】数式用!$A$4:$E$54,4,FALSE),0)))</f>
        <v/>
      </c>
      <c r="S922" s="334" t="str">
        <f>IF(AE922="×", 0,IF(P922="未入力あり","",ROUNDDOWN(ROUNDDOWN($H922*$I922,0)*VLOOKUP($G922,【参考】数式用!$A$4:$E$54,5, FALSE),0)))</f>
        <v/>
      </c>
      <c r="Z922" s="336" t="e">
        <f>IF(#REF!="○", F922, "")</f>
        <v>#REF!</v>
      </c>
      <c r="AA922" s="46" t="e">
        <f>VLOOKUP('別紙様式2-3（個表） '!$G922,【参考】数式用!$P$4:$Q$54,2, FALSE)</f>
        <v>#N/A</v>
      </c>
      <c r="AB922" s="46" t="e">
        <f>VLOOKUP('別紙様式2-3（個表） '!$G922,【参考】数式用!$P$4:$W$54,8, FALSE)</f>
        <v>#N/A</v>
      </c>
      <c r="AC922" s="46" t="e">
        <f>VLOOKUP('別紙様式2-3（個表） '!$G922,【参考】数式用!$P$4:$AD$54,15, FALSE)</f>
        <v>#N/A</v>
      </c>
      <c r="AD922" s="46" t="str">
        <f t="shared" si="93"/>
        <v/>
      </c>
      <c r="AE922" s="46" t="str">
        <f t="shared" si="94"/>
        <v/>
      </c>
      <c r="AF922" s="46" t="str">
        <f t="shared" si="95"/>
        <v/>
      </c>
      <c r="AG922" s="46" t="str">
        <f>IF(G922="", "", VLOOKUP(G922,【参考】数式用!$A$4:$M$54,13,FALSE))</f>
        <v/>
      </c>
      <c r="AH922" s="46" t="str">
        <f t="shared" si="96"/>
        <v>―</v>
      </c>
    </row>
    <row r="923" spans="1:34" ht="45" customHeight="1">
      <c r="A923" s="113">
        <f t="shared" si="97"/>
        <v>909</v>
      </c>
      <c r="B923" s="114" t="str">
        <f>IF(基本情報入力シート!B958="","",基本情報入力シート!B958)</f>
        <v/>
      </c>
      <c r="C923" s="115" t="str">
        <f>IF(基本情報入力シート!L958="","",基本情報入力シート!L958)</f>
        <v/>
      </c>
      <c r="D923" s="115" t="str">
        <f>IF(基本情報入力シート!Q958="","",基本情報入力シート!Q958)</f>
        <v/>
      </c>
      <c r="E923" s="115" t="str">
        <f>IF(基本情報入力シート!V958="","",基本情報入力シート!V958)</f>
        <v/>
      </c>
      <c r="F923" s="115" t="str">
        <f>IF(基本情報入力シート!W958="","",基本情報入力シート!W958)</f>
        <v/>
      </c>
      <c r="G923" s="115" t="str">
        <f>IF(基本情報入力シート!Z958="","",基本情報入力シート!Z958)</f>
        <v/>
      </c>
      <c r="H923" s="211" t="str">
        <f>IF(基本情報入力シート!AD958="","",基本情報入力シート!AD958)</f>
        <v/>
      </c>
      <c r="I923" s="330" t="str">
        <f>IF(基本情報入力シート!AE958="","",基本情報入力シート!AE958)</f>
        <v/>
      </c>
      <c r="J923" s="427"/>
      <c r="K923" s="428"/>
      <c r="L923" s="426"/>
      <c r="M923" s="331" t="str">
        <f>IF(G923="", "", VLOOKUP(AF923,【参考】数式用!$AZ$3:$BA$6, 2, FALSE))</f>
        <v/>
      </c>
      <c r="N923" s="332" t="str">
        <f>IF(G923="","",VLOOKUP(G923,【参考】数式用!$A$4:$L$54,MATCH('別紙様式2-3（個表） '!M923,【参考】数式用!$J$3:$L$3,0)+9,FALSE))</f>
        <v/>
      </c>
      <c r="O923" s="430" t="s">
        <v>197</v>
      </c>
      <c r="P923" s="333" t="str">
        <f t="shared" si="98"/>
        <v>未入力あり</v>
      </c>
      <c r="Q923" s="253" t="str">
        <f>IFERROR(IF(P923="未入力あり","",ROUNDDOWN(ROUNDDOWN($H923*$I923,0)*VLOOKUP($G923,【参考】数式用!$A$4:$E$54,3, FALSE),0)),"")</f>
        <v/>
      </c>
      <c r="R923" s="253" t="str">
        <f>IF(AD923="×", 0,IF(P923="未入力あり","",ROUNDDOWN(ROUNDDOWN($H923*$I923,0)*VLOOKUP($G923,【参考】数式用!$A$4:$E$54,4,FALSE),0)))</f>
        <v/>
      </c>
      <c r="S923" s="334" t="str">
        <f>IF(AE923="×", 0,IF(P923="未入力あり","",ROUNDDOWN(ROUNDDOWN($H923*$I923,0)*VLOOKUP($G923,【参考】数式用!$A$4:$E$54,5, FALSE),0)))</f>
        <v/>
      </c>
      <c r="Z923" s="336" t="e">
        <f>IF(#REF!="○", F923, "")</f>
        <v>#REF!</v>
      </c>
      <c r="AA923" s="46" t="e">
        <f>VLOOKUP('別紙様式2-3（個表） '!$G923,【参考】数式用!$P$4:$Q$54,2, FALSE)</f>
        <v>#N/A</v>
      </c>
      <c r="AB923" s="46" t="e">
        <f>VLOOKUP('別紙様式2-3（個表） '!$G923,【参考】数式用!$P$4:$W$54,8, FALSE)</f>
        <v>#N/A</v>
      </c>
      <c r="AC923" s="46" t="e">
        <f>VLOOKUP('別紙様式2-3（個表） '!$G923,【参考】数式用!$P$4:$AD$54,15, FALSE)</f>
        <v>#N/A</v>
      </c>
      <c r="AD923" s="46" t="str">
        <f t="shared" si="93"/>
        <v/>
      </c>
      <c r="AE923" s="46" t="str">
        <f t="shared" si="94"/>
        <v/>
      </c>
      <c r="AF923" s="46" t="str">
        <f t="shared" si="95"/>
        <v/>
      </c>
      <c r="AG923" s="46" t="str">
        <f>IF(G923="", "", VLOOKUP(G923,【参考】数式用!$A$4:$M$54,13,FALSE))</f>
        <v/>
      </c>
      <c r="AH923" s="46" t="str">
        <f t="shared" si="96"/>
        <v>―</v>
      </c>
    </row>
    <row r="924" spans="1:34" ht="45" customHeight="1">
      <c r="A924" s="113">
        <f t="shared" si="97"/>
        <v>910</v>
      </c>
      <c r="B924" s="114" t="str">
        <f>IF(基本情報入力シート!B959="","",基本情報入力シート!B959)</f>
        <v/>
      </c>
      <c r="C924" s="115" t="str">
        <f>IF(基本情報入力シート!L959="","",基本情報入力シート!L959)</f>
        <v/>
      </c>
      <c r="D924" s="115" t="str">
        <f>IF(基本情報入力シート!Q959="","",基本情報入力シート!Q959)</f>
        <v/>
      </c>
      <c r="E924" s="115" t="str">
        <f>IF(基本情報入力シート!V959="","",基本情報入力シート!V959)</f>
        <v/>
      </c>
      <c r="F924" s="115" t="str">
        <f>IF(基本情報入力シート!W959="","",基本情報入力シート!W959)</f>
        <v/>
      </c>
      <c r="G924" s="115" t="str">
        <f>IF(基本情報入力シート!Z959="","",基本情報入力シート!Z959)</f>
        <v/>
      </c>
      <c r="H924" s="211" t="str">
        <f>IF(基本情報入力シート!AD959="","",基本情報入力シート!AD959)</f>
        <v/>
      </c>
      <c r="I924" s="330" t="str">
        <f>IF(基本情報入力シート!AE959="","",基本情報入力シート!AE959)</f>
        <v/>
      </c>
      <c r="J924" s="427"/>
      <c r="K924" s="426"/>
      <c r="L924" s="426"/>
      <c r="M924" s="331" t="str">
        <f>IF(G924="", "", VLOOKUP(AF924,【参考】数式用!$AZ$3:$BA$6, 2, FALSE))</f>
        <v/>
      </c>
      <c r="N924" s="332" t="str">
        <f>IF(G924="","",VLOOKUP(G924,【参考】数式用!$A$4:$L$54,MATCH('別紙様式2-3（個表） '!M924,【参考】数式用!$J$3:$L$3,0)+9,FALSE))</f>
        <v/>
      </c>
      <c r="O924" s="430" t="s">
        <v>197</v>
      </c>
      <c r="P924" s="333" t="str">
        <f t="shared" si="98"/>
        <v>未入力あり</v>
      </c>
      <c r="Q924" s="253" t="str">
        <f>IFERROR(IF(P924="未入力あり","",ROUNDDOWN(ROUNDDOWN($H924*$I924,0)*VLOOKUP($G924,【参考】数式用!$A$4:$E$54,3, FALSE),0)),"")</f>
        <v/>
      </c>
      <c r="R924" s="253" t="str">
        <f>IF(AD924="×", 0,IF(P924="未入力あり","",ROUNDDOWN(ROUNDDOWN($H924*$I924,0)*VLOOKUP($G924,【参考】数式用!$A$4:$E$54,4,FALSE),0)))</f>
        <v/>
      </c>
      <c r="S924" s="334" t="str">
        <f>IF(AE924="×", 0,IF(P924="未入力あり","",ROUNDDOWN(ROUNDDOWN($H924*$I924,0)*VLOOKUP($G924,【参考】数式用!$A$4:$E$54,5, FALSE),0)))</f>
        <v/>
      </c>
      <c r="Z924" s="336" t="e">
        <f>IF(#REF!="○", F924, "")</f>
        <v>#REF!</v>
      </c>
      <c r="AA924" s="46" t="e">
        <f>VLOOKUP('別紙様式2-3（個表） '!$G924,【参考】数式用!$P$4:$Q$54,2, FALSE)</f>
        <v>#N/A</v>
      </c>
      <c r="AB924" s="46" t="e">
        <f>VLOOKUP('別紙様式2-3（個表） '!$G924,【参考】数式用!$P$4:$W$54,8, FALSE)</f>
        <v>#N/A</v>
      </c>
      <c r="AC924" s="46" t="e">
        <f>VLOOKUP('別紙様式2-3（個表） '!$G924,【参考】数式用!$P$4:$AD$54,15, FALSE)</f>
        <v>#N/A</v>
      </c>
      <c r="AD924" s="46" t="str">
        <f t="shared" si="93"/>
        <v/>
      </c>
      <c r="AE924" s="46" t="str">
        <f t="shared" si="94"/>
        <v/>
      </c>
      <c r="AF924" s="46" t="str">
        <f t="shared" si="95"/>
        <v/>
      </c>
      <c r="AG924" s="46" t="str">
        <f>IF(G924="", "", VLOOKUP(G924,【参考】数式用!$A$4:$M$54,13,FALSE))</f>
        <v/>
      </c>
      <c r="AH924" s="46" t="str">
        <f t="shared" si="96"/>
        <v>―</v>
      </c>
    </row>
    <row r="925" spans="1:34" ht="45" customHeight="1">
      <c r="A925" s="113">
        <f t="shared" si="97"/>
        <v>911</v>
      </c>
      <c r="B925" s="114" t="str">
        <f>IF(基本情報入力シート!B960="","",基本情報入力シート!B960)</f>
        <v/>
      </c>
      <c r="C925" s="115" t="str">
        <f>IF(基本情報入力シート!L960="","",基本情報入力シート!L960)</f>
        <v/>
      </c>
      <c r="D925" s="115" t="str">
        <f>IF(基本情報入力シート!Q960="","",基本情報入力シート!Q960)</f>
        <v/>
      </c>
      <c r="E925" s="115" t="str">
        <f>IF(基本情報入力シート!V960="","",基本情報入力シート!V960)</f>
        <v/>
      </c>
      <c r="F925" s="115" t="str">
        <f>IF(基本情報入力シート!W960="","",基本情報入力シート!W960)</f>
        <v/>
      </c>
      <c r="G925" s="115" t="str">
        <f>IF(基本情報入力シート!Z960="","",基本情報入力シート!Z960)</f>
        <v/>
      </c>
      <c r="H925" s="211" t="str">
        <f>IF(基本情報入力シート!AD960="","",基本情報入力シート!AD960)</f>
        <v/>
      </c>
      <c r="I925" s="330" t="str">
        <f>IF(基本情報入力シート!AE960="","",基本情報入力シート!AE960)</f>
        <v/>
      </c>
      <c r="J925" s="427"/>
      <c r="K925" s="426"/>
      <c r="L925" s="426"/>
      <c r="M925" s="331" t="str">
        <f>IF(G925="", "", VLOOKUP(AF925,【参考】数式用!$AZ$3:$BA$6, 2, FALSE))</f>
        <v/>
      </c>
      <c r="N925" s="332" t="str">
        <f>IF(G925="","",VLOOKUP(G925,【参考】数式用!$A$4:$L$54,MATCH('別紙様式2-3（個表） '!M925,【参考】数式用!$J$3:$L$3,0)+9,FALSE))</f>
        <v/>
      </c>
      <c r="O925" s="429" t="s">
        <v>197</v>
      </c>
      <c r="P925" s="333" t="str">
        <f t="shared" si="98"/>
        <v>未入力あり</v>
      </c>
      <c r="Q925" s="253" t="str">
        <f>IFERROR(IF(P925="未入力あり","",ROUNDDOWN(ROUNDDOWN($H925*$I925,0)*VLOOKUP($G925,【参考】数式用!$A$4:$E$54,3, FALSE),0)),"")</f>
        <v/>
      </c>
      <c r="R925" s="253" t="str">
        <f>IF(AD925="×", 0,IF(P925="未入力あり","",ROUNDDOWN(ROUNDDOWN($H925*$I925,0)*VLOOKUP($G925,【参考】数式用!$A$4:$E$54,4,FALSE),0)))</f>
        <v/>
      </c>
      <c r="S925" s="334" t="str">
        <f>IF(AE925="×", 0,IF(P925="未入力あり","",ROUNDDOWN(ROUNDDOWN($H925*$I925,0)*VLOOKUP($G925,【参考】数式用!$A$4:$E$54,5, FALSE),0)))</f>
        <v/>
      </c>
      <c r="Z925" s="336" t="e">
        <f>IF(#REF!="○", F925, "")</f>
        <v>#REF!</v>
      </c>
      <c r="AA925" s="46" t="e">
        <f>VLOOKUP('別紙様式2-3（個表） '!$G925,【参考】数式用!$P$4:$Q$54,2, FALSE)</f>
        <v>#N/A</v>
      </c>
      <c r="AB925" s="46" t="e">
        <f>VLOOKUP('別紙様式2-3（個表） '!$G925,【参考】数式用!$P$4:$W$54,8, FALSE)</f>
        <v>#N/A</v>
      </c>
      <c r="AC925" s="46" t="e">
        <f>VLOOKUP('別紙様式2-3（個表） '!$G925,【参考】数式用!$P$4:$AD$54,15, FALSE)</f>
        <v>#N/A</v>
      </c>
      <c r="AD925" s="46" t="str">
        <f t="shared" si="93"/>
        <v/>
      </c>
      <c r="AE925" s="46" t="str">
        <f t="shared" si="94"/>
        <v/>
      </c>
      <c r="AF925" s="46" t="str">
        <f t="shared" si="95"/>
        <v/>
      </c>
      <c r="AG925" s="46" t="str">
        <f>IF(G925="", "", VLOOKUP(G925,【参考】数式用!$A$4:$M$54,13,FALSE))</f>
        <v/>
      </c>
      <c r="AH925" s="46" t="str">
        <f t="shared" si="96"/>
        <v>―</v>
      </c>
    </row>
    <row r="926" spans="1:34" ht="45" customHeight="1">
      <c r="A926" s="113">
        <f t="shared" si="97"/>
        <v>912</v>
      </c>
      <c r="B926" s="114" t="str">
        <f>IF(基本情報入力シート!B961="","",基本情報入力シート!B961)</f>
        <v/>
      </c>
      <c r="C926" s="115" t="str">
        <f>IF(基本情報入力シート!L961="","",基本情報入力シート!L961)</f>
        <v/>
      </c>
      <c r="D926" s="115" t="str">
        <f>IF(基本情報入力シート!Q961="","",基本情報入力シート!Q961)</f>
        <v/>
      </c>
      <c r="E926" s="115" t="str">
        <f>IF(基本情報入力シート!V961="","",基本情報入力シート!V961)</f>
        <v/>
      </c>
      <c r="F926" s="115" t="str">
        <f>IF(基本情報入力シート!W961="","",基本情報入力シート!W961)</f>
        <v/>
      </c>
      <c r="G926" s="115" t="str">
        <f>IF(基本情報入力シート!Z961="","",基本情報入力シート!Z961)</f>
        <v/>
      </c>
      <c r="H926" s="211" t="str">
        <f>IF(基本情報入力シート!AD961="","",基本情報入力シート!AD961)</f>
        <v/>
      </c>
      <c r="I926" s="330" t="str">
        <f>IF(基本情報入力シート!AE961="","",基本情報入力シート!AE961)</f>
        <v/>
      </c>
      <c r="J926" s="427"/>
      <c r="K926" s="426"/>
      <c r="L926" s="426"/>
      <c r="M926" s="331" t="str">
        <f>IF(G926="", "", VLOOKUP(AF926,【参考】数式用!$AZ$3:$BA$6, 2, FALSE))</f>
        <v/>
      </c>
      <c r="N926" s="332" t="str">
        <f>IF(G926="","",VLOOKUP(G926,【参考】数式用!$A$4:$L$54,MATCH('別紙様式2-3（個表） '!M926,【参考】数式用!$J$3:$L$3,0)+9,FALSE))</f>
        <v/>
      </c>
      <c r="O926" s="430" t="s">
        <v>197</v>
      </c>
      <c r="P926" s="333" t="str">
        <f t="shared" si="98"/>
        <v>未入力あり</v>
      </c>
      <c r="Q926" s="253" t="str">
        <f>IFERROR(IF(P926="未入力あり","",ROUNDDOWN(ROUNDDOWN($H926*$I926,0)*VLOOKUP($G926,【参考】数式用!$A$4:$E$54,3, FALSE),0)),"")</f>
        <v/>
      </c>
      <c r="R926" s="253" t="str">
        <f>IF(AD926="×", 0,IF(P926="未入力あり","",ROUNDDOWN(ROUNDDOWN($H926*$I926,0)*VLOOKUP($G926,【参考】数式用!$A$4:$E$54,4,FALSE),0)))</f>
        <v/>
      </c>
      <c r="S926" s="334" t="str">
        <f>IF(AE926="×", 0,IF(P926="未入力あり","",ROUNDDOWN(ROUNDDOWN($H926*$I926,0)*VLOOKUP($G926,【参考】数式用!$A$4:$E$54,5, FALSE),0)))</f>
        <v/>
      </c>
      <c r="Z926" s="336" t="e">
        <f>IF(#REF!="○", F926, "")</f>
        <v>#REF!</v>
      </c>
      <c r="AA926" s="46" t="e">
        <f>VLOOKUP('別紙様式2-3（個表） '!$G926,【参考】数式用!$P$4:$Q$54,2, FALSE)</f>
        <v>#N/A</v>
      </c>
      <c r="AB926" s="46" t="e">
        <f>VLOOKUP('別紙様式2-3（個表） '!$G926,【参考】数式用!$P$4:$W$54,8, FALSE)</f>
        <v>#N/A</v>
      </c>
      <c r="AC926" s="46" t="e">
        <f>VLOOKUP('別紙様式2-3（個表） '!$G926,【参考】数式用!$P$4:$AD$54,15, FALSE)</f>
        <v>#N/A</v>
      </c>
      <c r="AD926" s="46" t="str">
        <f t="shared" si="93"/>
        <v/>
      </c>
      <c r="AE926" s="46" t="str">
        <f t="shared" si="94"/>
        <v/>
      </c>
      <c r="AF926" s="46" t="str">
        <f t="shared" si="95"/>
        <v/>
      </c>
      <c r="AG926" s="46" t="str">
        <f>IF(G926="", "", VLOOKUP(G926,【参考】数式用!$A$4:$M$54,13,FALSE))</f>
        <v/>
      </c>
      <c r="AH926" s="46" t="str">
        <f t="shared" si="96"/>
        <v>―</v>
      </c>
    </row>
    <row r="927" spans="1:34" ht="45" customHeight="1">
      <c r="A927" s="113">
        <f t="shared" si="97"/>
        <v>913</v>
      </c>
      <c r="B927" s="114" t="str">
        <f>IF(基本情報入力シート!B962="","",基本情報入力シート!B962)</f>
        <v/>
      </c>
      <c r="C927" s="115" t="str">
        <f>IF(基本情報入力シート!L962="","",基本情報入力シート!L962)</f>
        <v/>
      </c>
      <c r="D927" s="115" t="str">
        <f>IF(基本情報入力シート!Q962="","",基本情報入力シート!Q962)</f>
        <v/>
      </c>
      <c r="E927" s="115" t="str">
        <f>IF(基本情報入力シート!V962="","",基本情報入力シート!V962)</f>
        <v/>
      </c>
      <c r="F927" s="115" t="str">
        <f>IF(基本情報入力シート!W962="","",基本情報入力シート!W962)</f>
        <v/>
      </c>
      <c r="G927" s="115" t="str">
        <f>IF(基本情報入力シート!Z962="","",基本情報入力シート!Z962)</f>
        <v/>
      </c>
      <c r="H927" s="211" t="str">
        <f>IF(基本情報入力シート!AD962="","",基本情報入力シート!AD962)</f>
        <v/>
      </c>
      <c r="I927" s="330" t="str">
        <f>IF(基本情報入力シート!AE962="","",基本情報入力シート!AE962)</f>
        <v/>
      </c>
      <c r="J927" s="427"/>
      <c r="K927" s="426"/>
      <c r="L927" s="426"/>
      <c r="M927" s="331" t="str">
        <f>IF(G927="", "", VLOOKUP(AF927,【参考】数式用!$AZ$3:$BA$6, 2, FALSE))</f>
        <v/>
      </c>
      <c r="N927" s="332" t="str">
        <f>IF(G927="","",VLOOKUP(G927,【参考】数式用!$A$4:$L$54,MATCH('別紙様式2-3（個表） '!M927,【参考】数式用!$J$3:$L$3,0)+9,FALSE))</f>
        <v/>
      </c>
      <c r="O927" s="430" t="s">
        <v>197</v>
      </c>
      <c r="P927" s="333" t="str">
        <f t="shared" si="98"/>
        <v>未入力あり</v>
      </c>
      <c r="Q927" s="253" t="str">
        <f>IFERROR(IF(P927="未入力あり","",ROUNDDOWN(ROUNDDOWN($H927*$I927,0)*VLOOKUP($G927,【参考】数式用!$A$4:$E$54,3, FALSE),0)),"")</f>
        <v/>
      </c>
      <c r="R927" s="253" t="str">
        <f>IF(AD927="×", 0,IF(P927="未入力あり","",ROUNDDOWN(ROUNDDOWN($H927*$I927,0)*VLOOKUP($G927,【参考】数式用!$A$4:$E$54,4,FALSE),0)))</f>
        <v/>
      </c>
      <c r="S927" s="334" t="str">
        <f>IF(AE927="×", 0,IF(P927="未入力あり","",ROUNDDOWN(ROUNDDOWN($H927*$I927,0)*VLOOKUP($G927,【参考】数式用!$A$4:$E$54,5, FALSE),0)))</f>
        <v/>
      </c>
      <c r="Z927" s="336" t="e">
        <f>IF(#REF!="○", F927, "")</f>
        <v>#REF!</v>
      </c>
      <c r="AA927" s="46" t="e">
        <f>VLOOKUP('別紙様式2-3（個表） '!$G927,【参考】数式用!$P$4:$Q$54,2, FALSE)</f>
        <v>#N/A</v>
      </c>
      <c r="AB927" s="46" t="e">
        <f>VLOOKUP('別紙様式2-3（個表） '!$G927,【参考】数式用!$P$4:$W$54,8, FALSE)</f>
        <v>#N/A</v>
      </c>
      <c r="AC927" s="46" t="e">
        <f>VLOOKUP('別紙様式2-3（個表） '!$G927,【参考】数式用!$P$4:$AD$54,15, FALSE)</f>
        <v>#N/A</v>
      </c>
      <c r="AD927" s="46" t="str">
        <f t="shared" si="93"/>
        <v/>
      </c>
      <c r="AE927" s="46" t="str">
        <f t="shared" si="94"/>
        <v/>
      </c>
      <c r="AF927" s="46" t="str">
        <f t="shared" si="95"/>
        <v/>
      </c>
      <c r="AG927" s="46" t="str">
        <f>IF(G927="", "", VLOOKUP(G927,【参考】数式用!$A$4:$M$54,13,FALSE))</f>
        <v/>
      </c>
      <c r="AH927" s="46" t="str">
        <f t="shared" si="96"/>
        <v>―</v>
      </c>
    </row>
    <row r="928" spans="1:34" ht="45" customHeight="1">
      <c r="A928" s="113">
        <f t="shared" si="97"/>
        <v>914</v>
      </c>
      <c r="B928" s="114" t="str">
        <f>IF(基本情報入力シート!B963="","",基本情報入力シート!B963)</f>
        <v/>
      </c>
      <c r="C928" s="115" t="str">
        <f>IF(基本情報入力シート!L963="","",基本情報入力シート!L963)</f>
        <v/>
      </c>
      <c r="D928" s="115" t="str">
        <f>IF(基本情報入力シート!Q963="","",基本情報入力シート!Q963)</f>
        <v/>
      </c>
      <c r="E928" s="115" t="str">
        <f>IF(基本情報入力シート!V963="","",基本情報入力シート!V963)</f>
        <v/>
      </c>
      <c r="F928" s="115" t="str">
        <f>IF(基本情報入力シート!W963="","",基本情報入力シート!W963)</f>
        <v/>
      </c>
      <c r="G928" s="115" t="str">
        <f>IF(基本情報入力シート!Z963="","",基本情報入力シート!Z963)</f>
        <v/>
      </c>
      <c r="H928" s="211" t="str">
        <f>IF(基本情報入力シート!AD963="","",基本情報入力シート!AD963)</f>
        <v/>
      </c>
      <c r="I928" s="330" t="str">
        <f>IF(基本情報入力シート!AE963="","",基本情報入力シート!AE963)</f>
        <v/>
      </c>
      <c r="J928" s="427"/>
      <c r="K928" s="428"/>
      <c r="L928" s="426"/>
      <c r="M928" s="331" t="str">
        <f>IF(G928="", "", VLOOKUP(AF928,【参考】数式用!$AZ$3:$BA$6, 2, FALSE))</f>
        <v/>
      </c>
      <c r="N928" s="332" t="str">
        <f>IF(G928="","",VLOOKUP(G928,【参考】数式用!$A$4:$L$54,MATCH('別紙様式2-3（個表） '!M928,【参考】数式用!$J$3:$L$3,0)+9,FALSE))</f>
        <v/>
      </c>
      <c r="O928" s="429" t="s">
        <v>197</v>
      </c>
      <c r="P928" s="333" t="str">
        <f t="shared" si="98"/>
        <v>未入力あり</v>
      </c>
      <c r="Q928" s="253" t="str">
        <f>IFERROR(IF(P928="未入力あり","",ROUNDDOWN(ROUNDDOWN($H928*$I928,0)*VLOOKUP($G928,【参考】数式用!$A$4:$E$54,3, FALSE),0)),"")</f>
        <v/>
      </c>
      <c r="R928" s="253" t="str">
        <f>IF(AD928="×", 0,IF(P928="未入力あり","",ROUNDDOWN(ROUNDDOWN($H928*$I928,0)*VLOOKUP($G928,【参考】数式用!$A$4:$E$54,4,FALSE),0)))</f>
        <v/>
      </c>
      <c r="S928" s="334" t="str">
        <f>IF(AE928="×", 0,IF(P928="未入力あり","",ROUNDDOWN(ROUNDDOWN($H928*$I928,0)*VLOOKUP($G928,【参考】数式用!$A$4:$E$54,5, FALSE),0)))</f>
        <v/>
      </c>
      <c r="Z928" s="336" t="e">
        <f>IF(#REF!="○", F928, "")</f>
        <v>#REF!</v>
      </c>
      <c r="AA928" s="46" t="e">
        <f>VLOOKUP('別紙様式2-3（個表） '!$G928,【参考】数式用!$P$4:$Q$54,2, FALSE)</f>
        <v>#N/A</v>
      </c>
      <c r="AB928" s="46" t="e">
        <f>VLOOKUP('別紙様式2-3（個表） '!$G928,【参考】数式用!$P$4:$W$54,8, FALSE)</f>
        <v>#N/A</v>
      </c>
      <c r="AC928" s="46" t="e">
        <f>VLOOKUP('別紙様式2-3（個表） '!$G928,【参考】数式用!$P$4:$AD$54,15, FALSE)</f>
        <v>#N/A</v>
      </c>
      <c r="AD928" s="46" t="str">
        <f t="shared" si="93"/>
        <v/>
      </c>
      <c r="AE928" s="46" t="str">
        <f t="shared" si="94"/>
        <v/>
      </c>
      <c r="AF928" s="46" t="str">
        <f t="shared" si="95"/>
        <v/>
      </c>
      <c r="AG928" s="46" t="str">
        <f>IF(G928="", "", VLOOKUP(G928,【参考】数式用!$A$4:$M$54,13,FALSE))</f>
        <v/>
      </c>
      <c r="AH928" s="46" t="str">
        <f t="shared" si="96"/>
        <v>―</v>
      </c>
    </row>
    <row r="929" spans="1:34" ht="45" customHeight="1">
      <c r="A929" s="113">
        <f t="shared" si="97"/>
        <v>915</v>
      </c>
      <c r="B929" s="114" t="str">
        <f>IF(基本情報入力シート!B964="","",基本情報入力シート!B964)</f>
        <v/>
      </c>
      <c r="C929" s="115" t="str">
        <f>IF(基本情報入力シート!L964="","",基本情報入力シート!L964)</f>
        <v/>
      </c>
      <c r="D929" s="115" t="str">
        <f>IF(基本情報入力シート!Q964="","",基本情報入力シート!Q964)</f>
        <v/>
      </c>
      <c r="E929" s="115" t="str">
        <f>IF(基本情報入力シート!V964="","",基本情報入力シート!V964)</f>
        <v/>
      </c>
      <c r="F929" s="115" t="str">
        <f>IF(基本情報入力シート!W964="","",基本情報入力シート!W964)</f>
        <v/>
      </c>
      <c r="G929" s="115" t="str">
        <f>IF(基本情報入力シート!Z964="","",基本情報入力シート!Z964)</f>
        <v/>
      </c>
      <c r="H929" s="211" t="str">
        <f>IF(基本情報入力シート!AD964="","",基本情報入力シート!AD964)</f>
        <v/>
      </c>
      <c r="I929" s="330" t="str">
        <f>IF(基本情報入力シート!AE964="","",基本情報入力シート!AE964)</f>
        <v/>
      </c>
      <c r="J929" s="427"/>
      <c r="K929" s="428"/>
      <c r="L929" s="426"/>
      <c r="M929" s="331" t="str">
        <f>IF(G929="", "", VLOOKUP(AF929,【参考】数式用!$AZ$3:$BA$6, 2, FALSE))</f>
        <v/>
      </c>
      <c r="N929" s="332" t="str">
        <f>IF(G929="","",VLOOKUP(G929,【参考】数式用!$A$4:$L$54,MATCH('別紙様式2-3（個表） '!M929,【参考】数式用!$J$3:$L$3,0)+9,FALSE))</f>
        <v/>
      </c>
      <c r="O929" s="430" t="s">
        <v>197</v>
      </c>
      <c r="P929" s="333" t="str">
        <f t="shared" si="98"/>
        <v>未入力あり</v>
      </c>
      <c r="Q929" s="253" t="str">
        <f>IFERROR(IF(P929="未入力あり","",ROUNDDOWN(ROUNDDOWN($H929*$I929,0)*VLOOKUP($G929,【参考】数式用!$A$4:$E$54,3, FALSE),0)),"")</f>
        <v/>
      </c>
      <c r="R929" s="253" t="str">
        <f>IF(AD929="×", 0,IF(P929="未入力あり","",ROUNDDOWN(ROUNDDOWN($H929*$I929,0)*VLOOKUP($G929,【参考】数式用!$A$4:$E$54,4,FALSE),0)))</f>
        <v/>
      </c>
      <c r="S929" s="334" t="str">
        <f>IF(AE929="×", 0,IF(P929="未入力あり","",ROUNDDOWN(ROUNDDOWN($H929*$I929,0)*VLOOKUP($G929,【参考】数式用!$A$4:$E$54,5, FALSE),0)))</f>
        <v/>
      </c>
      <c r="Z929" s="336" t="e">
        <f>IF(#REF!="○", F929, "")</f>
        <v>#REF!</v>
      </c>
      <c r="AA929" s="46" t="e">
        <f>VLOOKUP('別紙様式2-3（個表） '!$G929,【参考】数式用!$P$4:$Q$54,2, FALSE)</f>
        <v>#N/A</v>
      </c>
      <c r="AB929" s="46" t="e">
        <f>VLOOKUP('別紙様式2-3（個表） '!$G929,【参考】数式用!$P$4:$W$54,8, FALSE)</f>
        <v>#N/A</v>
      </c>
      <c r="AC929" s="46" t="e">
        <f>VLOOKUP('別紙様式2-3（個表） '!$G929,【参考】数式用!$P$4:$AD$54,15, FALSE)</f>
        <v>#N/A</v>
      </c>
      <c r="AD929" s="46" t="str">
        <f t="shared" si="93"/>
        <v/>
      </c>
      <c r="AE929" s="46" t="str">
        <f t="shared" si="94"/>
        <v/>
      </c>
      <c r="AF929" s="46" t="str">
        <f t="shared" si="95"/>
        <v/>
      </c>
      <c r="AG929" s="46" t="str">
        <f>IF(G929="", "", VLOOKUP(G929,【参考】数式用!$A$4:$M$54,13,FALSE))</f>
        <v/>
      </c>
      <c r="AH929" s="46" t="str">
        <f t="shared" si="96"/>
        <v>―</v>
      </c>
    </row>
    <row r="930" spans="1:34" ht="45" customHeight="1">
      <c r="A930" s="113">
        <f t="shared" si="97"/>
        <v>916</v>
      </c>
      <c r="B930" s="114" t="str">
        <f>IF(基本情報入力シート!B965="","",基本情報入力シート!B965)</f>
        <v/>
      </c>
      <c r="C930" s="115" t="str">
        <f>IF(基本情報入力シート!L965="","",基本情報入力シート!L965)</f>
        <v/>
      </c>
      <c r="D930" s="115" t="str">
        <f>IF(基本情報入力シート!Q965="","",基本情報入力シート!Q965)</f>
        <v/>
      </c>
      <c r="E930" s="115" t="str">
        <f>IF(基本情報入力シート!V965="","",基本情報入力シート!V965)</f>
        <v/>
      </c>
      <c r="F930" s="115" t="str">
        <f>IF(基本情報入力シート!W965="","",基本情報入力シート!W965)</f>
        <v/>
      </c>
      <c r="G930" s="115" t="str">
        <f>IF(基本情報入力シート!Z965="","",基本情報入力シート!Z965)</f>
        <v/>
      </c>
      <c r="H930" s="211" t="str">
        <f>IF(基本情報入力シート!AD965="","",基本情報入力シート!AD965)</f>
        <v/>
      </c>
      <c r="I930" s="330" t="str">
        <f>IF(基本情報入力シート!AE965="","",基本情報入力シート!AE965)</f>
        <v/>
      </c>
      <c r="J930" s="427"/>
      <c r="K930" s="426"/>
      <c r="L930" s="426"/>
      <c r="M930" s="331" t="str">
        <f>IF(G930="", "", VLOOKUP(AF930,【参考】数式用!$AZ$3:$BA$6, 2, FALSE))</f>
        <v/>
      </c>
      <c r="N930" s="332" t="str">
        <f>IF(G930="","",VLOOKUP(G930,【参考】数式用!$A$4:$L$54,MATCH('別紙様式2-3（個表） '!M930,【参考】数式用!$J$3:$L$3,0)+9,FALSE))</f>
        <v/>
      </c>
      <c r="O930" s="430" t="s">
        <v>197</v>
      </c>
      <c r="P930" s="333" t="str">
        <f t="shared" si="98"/>
        <v>未入力あり</v>
      </c>
      <c r="Q930" s="253" t="str">
        <f>IFERROR(IF(P930="未入力あり","",ROUNDDOWN(ROUNDDOWN($H930*$I930,0)*VLOOKUP($G930,【参考】数式用!$A$4:$E$54,3, FALSE),0)),"")</f>
        <v/>
      </c>
      <c r="R930" s="253" t="str">
        <f>IF(AD930="×", 0,IF(P930="未入力あり","",ROUNDDOWN(ROUNDDOWN($H930*$I930,0)*VLOOKUP($G930,【参考】数式用!$A$4:$E$54,4,FALSE),0)))</f>
        <v/>
      </c>
      <c r="S930" s="334" t="str">
        <f>IF(AE930="×", 0,IF(P930="未入力あり","",ROUNDDOWN(ROUNDDOWN($H930*$I930,0)*VLOOKUP($G930,【参考】数式用!$A$4:$E$54,5, FALSE),0)))</f>
        <v/>
      </c>
      <c r="Z930" s="336" t="e">
        <f>IF(#REF!="○", F930, "")</f>
        <v>#REF!</v>
      </c>
      <c r="AA930" s="46" t="e">
        <f>VLOOKUP('別紙様式2-3（個表） '!$G930,【参考】数式用!$P$4:$Q$54,2, FALSE)</f>
        <v>#N/A</v>
      </c>
      <c r="AB930" s="46" t="e">
        <f>VLOOKUP('別紙様式2-3（個表） '!$G930,【参考】数式用!$P$4:$W$54,8, FALSE)</f>
        <v>#N/A</v>
      </c>
      <c r="AC930" s="46" t="e">
        <f>VLOOKUP('別紙様式2-3（個表） '!$G930,【参考】数式用!$P$4:$AD$54,15, FALSE)</f>
        <v>#N/A</v>
      </c>
      <c r="AD930" s="46" t="str">
        <f t="shared" si="93"/>
        <v/>
      </c>
      <c r="AE930" s="46" t="str">
        <f t="shared" si="94"/>
        <v/>
      </c>
      <c r="AF930" s="46" t="str">
        <f t="shared" si="95"/>
        <v/>
      </c>
      <c r="AG930" s="46" t="str">
        <f>IF(G930="", "", VLOOKUP(G930,【参考】数式用!$A$4:$M$54,13,FALSE))</f>
        <v/>
      </c>
      <c r="AH930" s="46" t="str">
        <f t="shared" si="96"/>
        <v>―</v>
      </c>
    </row>
    <row r="931" spans="1:34" ht="45" customHeight="1">
      <c r="A931" s="113">
        <f t="shared" si="97"/>
        <v>917</v>
      </c>
      <c r="B931" s="114" t="str">
        <f>IF(基本情報入力シート!B966="","",基本情報入力シート!B966)</f>
        <v/>
      </c>
      <c r="C931" s="115" t="str">
        <f>IF(基本情報入力シート!L966="","",基本情報入力シート!L966)</f>
        <v/>
      </c>
      <c r="D931" s="115" t="str">
        <f>IF(基本情報入力シート!Q966="","",基本情報入力シート!Q966)</f>
        <v/>
      </c>
      <c r="E931" s="115" t="str">
        <f>IF(基本情報入力シート!V966="","",基本情報入力シート!V966)</f>
        <v/>
      </c>
      <c r="F931" s="115" t="str">
        <f>IF(基本情報入力シート!W966="","",基本情報入力シート!W966)</f>
        <v/>
      </c>
      <c r="G931" s="115" t="str">
        <f>IF(基本情報入力シート!Z966="","",基本情報入力シート!Z966)</f>
        <v/>
      </c>
      <c r="H931" s="211" t="str">
        <f>IF(基本情報入力シート!AD966="","",基本情報入力シート!AD966)</f>
        <v/>
      </c>
      <c r="I931" s="330" t="str">
        <f>IF(基本情報入力シート!AE966="","",基本情報入力シート!AE966)</f>
        <v/>
      </c>
      <c r="J931" s="427"/>
      <c r="K931" s="426"/>
      <c r="L931" s="426"/>
      <c r="M931" s="331" t="str">
        <f>IF(G931="", "", VLOOKUP(AF931,【参考】数式用!$AZ$3:$BA$6, 2, FALSE))</f>
        <v/>
      </c>
      <c r="N931" s="332" t="str">
        <f>IF(G931="","",VLOOKUP(G931,【参考】数式用!$A$4:$L$54,MATCH('別紙様式2-3（個表） '!M931,【参考】数式用!$J$3:$L$3,0)+9,FALSE))</f>
        <v/>
      </c>
      <c r="O931" s="429" t="s">
        <v>197</v>
      </c>
      <c r="P931" s="333" t="str">
        <f t="shared" si="98"/>
        <v>未入力あり</v>
      </c>
      <c r="Q931" s="253" t="str">
        <f>IFERROR(IF(P931="未入力あり","",ROUNDDOWN(ROUNDDOWN($H931*$I931,0)*VLOOKUP($G931,【参考】数式用!$A$4:$E$54,3, FALSE),0)),"")</f>
        <v/>
      </c>
      <c r="R931" s="253" t="str">
        <f>IF(AD931="×", 0,IF(P931="未入力あり","",ROUNDDOWN(ROUNDDOWN($H931*$I931,0)*VLOOKUP($G931,【参考】数式用!$A$4:$E$54,4,FALSE),0)))</f>
        <v/>
      </c>
      <c r="S931" s="334" t="str">
        <f>IF(AE931="×", 0,IF(P931="未入力あり","",ROUNDDOWN(ROUNDDOWN($H931*$I931,0)*VLOOKUP($G931,【参考】数式用!$A$4:$E$54,5, FALSE),0)))</f>
        <v/>
      </c>
      <c r="Z931" s="336" t="e">
        <f>IF(#REF!="○", F931, "")</f>
        <v>#REF!</v>
      </c>
      <c r="AA931" s="46" t="e">
        <f>VLOOKUP('別紙様式2-3（個表） '!$G931,【参考】数式用!$P$4:$Q$54,2, FALSE)</f>
        <v>#N/A</v>
      </c>
      <c r="AB931" s="46" t="e">
        <f>VLOOKUP('別紙様式2-3（個表） '!$G931,【参考】数式用!$P$4:$W$54,8, FALSE)</f>
        <v>#N/A</v>
      </c>
      <c r="AC931" s="46" t="e">
        <f>VLOOKUP('別紙様式2-3（個表） '!$G931,【参考】数式用!$P$4:$AD$54,15, FALSE)</f>
        <v>#N/A</v>
      </c>
      <c r="AD931" s="46" t="str">
        <f t="shared" si="93"/>
        <v/>
      </c>
      <c r="AE931" s="46" t="str">
        <f t="shared" si="94"/>
        <v/>
      </c>
      <c r="AF931" s="46" t="str">
        <f t="shared" si="95"/>
        <v/>
      </c>
      <c r="AG931" s="46" t="str">
        <f>IF(G931="", "", VLOOKUP(G931,【参考】数式用!$A$4:$M$54,13,FALSE))</f>
        <v/>
      </c>
      <c r="AH931" s="46" t="str">
        <f t="shared" si="96"/>
        <v>―</v>
      </c>
    </row>
    <row r="932" spans="1:34" ht="45" customHeight="1">
      <c r="A932" s="113">
        <f t="shared" si="97"/>
        <v>918</v>
      </c>
      <c r="B932" s="114" t="str">
        <f>IF(基本情報入力シート!B967="","",基本情報入力シート!B967)</f>
        <v/>
      </c>
      <c r="C932" s="115" t="str">
        <f>IF(基本情報入力シート!L967="","",基本情報入力シート!L967)</f>
        <v/>
      </c>
      <c r="D932" s="115" t="str">
        <f>IF(基本情報入力シート!Q967="","",基本情報入力シート!Q967)</f>
        <v/>
      </c>
      <c r="E932" s="115" t="str">
        <f>IF(基本情報入力シート!V967="","",基本情報入力シート!V967)</f>
        <v/>
      </c>
      <c r="F932" s="115" t="str">
        <f>IF(基本情報入力シート!W967="","",基本情報入力シート!W967)</f>
        <v/>
      </c>
      <c r="G932" s="115" t="str">
        <f>IF(基本情報入力シート!Z967="","",基本情報入力シート!Z967)</f>
        <v/>
      </c>
      <c r="H932" s="211" t="str">
        <f>IF(基本情報入力シート!AD967="","",基本情報入力シート!AD967)</f>
        <v/>
      </c>
      <c r="I932" s="330" t="str">
        <f>IF(基本情報入力シート!AE967="","",基本情報入力シート!AE967)</f>
        <v/>
      </c>
      <c r="J932" s="427"/>
      <c r="K932" s="426"/>
      <c r="L932" s="426"/>
      <c r="M932" s="331" t="str">
        <f>IF(G932="", "", VLOOKUP(AF932,【参考】数式用!$AZ$3:$BA$6, 2, FALSE))</f>
        <v/>
      </c>
      <c r="N932" s="332" t="str">
        <f>IF(G932="","",VLOOKUP(G932,【参考】数式用!$A$4:$L$54,MATCH('別紙様式2-3（個表） '!M932,【参考】数式用!$J$3:$L$3,0)+9,FALSE))</f>
        <v/>
      </c>
      <c r="O932" s="430" t="s">
        <v>197</v>
      </c>
      <c r="P932" s="333" t="str">
        <f t="shared" si="98"/>
        <v>未入力あり</v>
      </c>
      <c r="Q932" s="253" t="str">
        <f>IFERROR(IF(P932="未入力あり","",ROUNDDOWN(ROUNDDOWN($H932*$I932,0)*VLOOKUP($G932,【参考】数式用!$A$4:$E$54,3, FALSE),0)),"")</f>
        <v/>
      </c>
      <c r="R932" s="253" t="str">
        <f>IF(AD932="×", 0,IF(P932="未入力あり","",ROUNDDOWN(ROUNDDOWN($H932*$I932,0)*VLOOKUP($G932,【参考】数式用!$A$4:$E$54,4,FALSE),0)))</f>
        <v/>
      </c>
      <c r="S932" s="334" t="str">
        <f>IF(AE932="×", 0,IF(P932="未入力あり","",ROUNDDOWN(ROUNDDOWN($H932*$I932,0)*VLOOKUP($G932,【参考】数式用!$A$4:$E$54,5, FALSE),0)))</f>
        <v/>
      </c>
      <c r="Z932" s="336" t="e">
        <f>IF(#REF!="○", F932, "")</f>
        <v>#REF!</v>
      </c>
      <c r="AA932" s="46" t="e">
        <f>VLOOKUP('別紙様式2-3（個表） '!$G932,【参考】数式用!$P$4:$Q$54,2, FALSE)</f>
        <v>#N/A</v>
      </c>
      <c r="AB932" s="46" t="e">
        <f>VLOOKUP('別紙様式2-3（個表） '!$G932,【参考】数式用!$P$4:$W$54,8, FALSE)</f>
        <v>#N/A</v>
      </c>
      <c r="AC932" s="46" t="e">
        <f>VLOOKUP('別紙様式2-3（個表） '!$G932,【参考】数式用!$P$4:$AD$54,15, FALSE)</f>
        <v>#N/A</v>
      </c>
      <c r="AD932" s="46" t="str">
        <f t="shared" si="93"/>
        <v/>
      </c>
      <c r="AE932" s="46" t="str">
        <f t="shared" si="94"/>
        <v/>
      </c>
      <c r="AF932" s="46" t="str">
        <f t="shared" si="95"/>
        <v/>
      </c>
      <c r="AG932" s="46" t="str">
        <f>IF(G932="", "", VLOOKUP(G932,【参考】数式用!$A$4:$M$54,13,FALSE))</f>
        <v/>
      </c>
      <c r="AH932" s="46" t="str">
        <f t="shared" si="96"/>
        <v>―</v>
      </c>
    </row>
    <row r="933" spans="1:34" ht="45" customHeight="1">
      <c r="A933" s="113">
        <f t="shared" si="97"/>
        <v>919</v>
      </c>
      <c r="B933" s="114" t="str">
        <f>IF(基本情報入力シート!B968="","",基本情報入力シート!B968)</f>
        <v/>
      </c>
      <c r="C933" s="115" t="str">
        <f>IF(基本情報入力シート!L968="","",基本情報入力シート!L968)</f>
        <v/>
      </c>
      <c r="D933" s="115" t="str">
        <f>IF(基本情報入力シート!Q968="","",基本情報入力シート!Q968)</f>
        <v/>
      </c>
      <c r="E933" s="115" t="str">
        <f>IF(基本情報入力シート!V968="","",基本情報入力シート!V968)</f>
        <v/>
      </c>
      <c r="F933" s="115" t="str">
        <f>IF(基本情報入力シート!W968="","",基本情報入力シート!W968)</f>
        <v/>
      </c>
      <c r="G933" s="115" t="str">
        <f>IF(基本情報入力シート!Z968="","",基本情報入力シート!Z968)</f>
        <v/>
      </c>
      <c r="H933" s="211" t="str">
        <f>IF(基本情報入力シート!AD968="","",基本情報入力シート!AD968)</f>
        <v/>
      </c>
      <c r="I933" s="330" t="str">
        <f>IF(基本情報入力シート!AE968="","",基本情報入力シート!AE968)</f>
        <v/>
      </c>
      <c r="J933" s="427"/>
      <c r="K933" s="426"/>
      <c r="L933" s="426"/>
      <c r="M933" s="331" t="str">
        <f>IF(G933="", "", VLOOKUP(AF933,【参考】数式用!$AZ$3:$BA$6, 2, FALSE))</f>
        <v/>
      </c>
      <c r="N933" s="332" t="str">
        <f>IF(G933="","",VLOOKUP(G933,【参考】数式用!$A$4:$L$54,MATCH('別紙様式2-3（個表） '!M933,【参考】数式用!$J$3:$L$3,0)+9,FALSE))</f>
        <v/>
      </c>
      <c r="O933" s="429" t="s">
        <v>197</v>
      </c>
      <c r="P933" s="333" t="str">
        <f t="shared" si="98"/>
        <v>未入力あり</v>
      </c>
      <c r="Q933" s="253" t="str">
        <f>IFERROR(IF(P933="未入力あり","",ROUNDDOWN(ROUNDDOWN($H933*$I933,0)*VLOOKUP($G933,【参考】数式用!$A$4:$E$54,3, FALSE),0)),"")</f>
        <v/>
      </c>
      <c r="R933" s="253" t="str">
        <f>IF(AD933="×", 0,IF(P933="未入力あり","",ROUNDDOWN(ROUNDDOWN($H933*$I933,0)*VLOOKUP($G933,【参考】数式用!$A$4:$E$54,4,FALSE),0)))</f>
        <v/>
      </c>
      <c r="S933" s="334" t="str">
        <f>IF(AE933="×", 0,IF(P933="未入力あり","",ROUNDDOWN(ROUNDDOWN($H933*$I933,0)*VLOOKUP($G933,【参考】数式用!$A$4:$E$54,5, FALSE),0)))</f>
        <v/>
      </c>
      <c r="Z933" s="336" t="e">
        <f>IF(#REF!="○", F933, "")</f>
        <v>#REF!</v>
      </c>
      <c r="AA933" s="46" t="e">
        <f>VLOOKUP('別紙様式2-3（個表） '!$G933,【参考】数式用!$P$4:$Q$54,2, FALSE)</f>
        <v>#N/A</v>
      </c>
      <c r="AB933" s="46" t="e">
        <f>VLOOKUP('別紙様式2-3（個表） '!$G933,【参考】数式用!$P$4:$W$54,8, FALSE)</f>
        <v>#N/A</v>
      </c>
      <c r="AC933" s="46" t="e">
        <f>VLOOKUP('別紙様式2-3（個表） '!$G933,【参考】数式用!$P$4:$AD$54,15, FALSE)</f>
        <v>#N/A</v>
      </c>
      <c r="AD933" s="46" t="str">
        <f t="shared" si="93"/>
        <v/>
      </c>
      <c r="AE933" s="46" t="str">
        <f t="shared" si="94"/>
        <v/>
      </c>
      <c r="AF933" s="46" t="str">
        <f t="shared" si="95"/>
        <v/>
      </c>
      <c r="AG933" s="46" t="str">
        <f>IF(G933="", "", VLOOKUP(G933,【参考】数式用!$A$4:$M$54,13,FALSE))</f>
        <v/>
      </c>
      <c r="AH933" s="46" t="str">
        <f t="shared" si="96"/>
        <v>―</v>
      </c>
    </row>
    <row r="934" spans="1:34" ht="45" customHeight="1">
      <c r="A934" s="113">
        <f t="shared" si="97"/>
        <v>920</v>
      </c>
      <c r="B934" s="114" t="str">
        <f>IF(基本情報入力シート!B969="","",基本情報入力シート!B969)</f>
        <v/>
      </c>
      <c r="C934" s="115" t="str">
        <f>IF(基本情報入力シート!L969="","",基本情報入力シート!L969)</f>
        <v/>
      </c>
      <c r="D934" s="115" t="str">
        <f>IF(基本情報入力シート!Q969="","",基本情報入力シート!Q969)</f>
        <v/>
      </c>
      <c r="E934" s="115" t="str">
        <f>IF(基本情報入力シート!V969="","",基本情報入力シート!V969)</f>
        <v/>
      </c>
      <c r="F934" s="115" t="str">
        <f>IF(基本情報入力シート!W969="","",基本情報入力シート!W969)</f>
        <v/>
      </c>
      <c r="G934" s="115" t="str">
        <f>IF(基本情報入力シート!Z969="","",基本情報入力シート!Z969)</f>
        <v/>
      </c>
      <c r="H934" s="211" t="str">
        <f>IF(基本情報入力シート!AD969="","",基本情報入力シート!AD969)</f>
        <v/>
      </c>
      <c r="I934" s="330" t="str">
        <f>IF(基本情報入力シート!AE969="","",基本情報入力シート!AE969)</f>
        <v/>
      </c>
      <c r="J934" s="427"/>
      <c r="K934" s="428"/>
      <c r="L934" s="426"/>
      <c r="M934" s="331" t="str">
        <f>IF(G934="", "", VLOOKUP(AF934,【参考】数式用!$AZ$3:$BA$6, 2, FALSE))</f>
        <v/>
      </c>
      <c r="N934" s="332" t="str">
        <f>IF(G934="","",VLOOKUP(G934,【参考】数式用!$A$4:$L$54,MATCH('別紙様式2-3（個表） '!M934,【参考】数式用!$J$3:$L$3,0)+9,FALSE))</f>
        <v/>
      </c>
      <c r="O934" s="430" t="s">
        <v>197</v>
      </c>
      <c r="P934" s="333" t="str">
        <f t="shared" si="98"/>
        <v>未入力あり</v>
      </c>
      <c r="Q934" s="253" t="str">
        <f>IFERROR(IF(P934="未入力あり","",ROUNDDOWN(ROUNDDOWN($H934*$I934,0)*VLOOKUP($G934,【参考】数式用!$A$4:$E$54,3, FALSE),0)),"")</f>
        <v/>
      </c>
      <c r="R934" s="253" t="str">
        <f>IF(AD934="×", 0,IF(P934="未入力あり","",ROUNDDOWN(ROUNDDOWN($H934*$I934,0)*VLOOKUP($G934,【参考】数式用!$A$4:$E$54,4,FALSE),0)))</f>
        <v/>
      </c>
      <c r="S934" s="334" t="str">
        <f>IF(AE934="×", 0,IF(P934="未入力あり","",ROUNDDOWN(ROUNDDOWN($H934*$I934,0)*VLOOKUP($G934,【参考】数式用!$A$4:$E$54,5, FALSE),0)))</f>
        <v/>
      </c>
      <c r="Z934" s="336" t="e">
        <f>IF(#REF!="○", F934, "")</f>
        <v>#REF!</v>
      </c>
      <c r="AA934" s="46" t="e">
        <f>VLOOKUP('別紙様式2-3（個表） '!$G934,【参考】数式用!$P$4:$Q$54,2, FALSE)</f>
        <v>#N/A</v>
      </c>
      <c r="AB934" s="46" t="e">
        <f>VLOOKUP('別紙様式2-3（個表） '!$G934,【参考】数式用!$P$4:$W$54,8, FALSE)</f>
        <v>#N/A</v>
      </c>
      <c r="AC934" s="46" t="e">
        <f>VLOOKUP('別紙様式2-3（個表） '!$G934,【参考】数式用!$P$4:$AD$54,15, FALSE)</f>
        <v>#N/A</v>
      </c>
      <c r="AD934" s="46" t="str">
        <f t="shared" si="93"/>
        <v/>
      </c>
      <c r="AE934" s="46" t="str">
        <f t="shared" si="94"/>
        <v/>
      </c>
      <c r="AF934" s="46" t="str">
        <f t="shared" si="95"/>
        <v/>
      </c>
      <c r="AG934" s="46" t="str">
        <f>IF(G934="", "", VLOOKUP(G934,【参考】数式用!$A$4:$M$54,13,FALSE))</f>
        <v/>
      </c>
      <c r="AH934" s="46" t="str">
        <f t="shared" si="96"/>
        <v>―</v>
      </c>
    </row>
    <row r="935" spans="1:34" ht="45" customHeight="1">
      <c r="A935" s="113">
        <f t="shared" si="97"/>
        <v>921</v>
      </c>
      <c r="B935" s="114" t="str">
        <f>IF(基本情報入力シート!B970="","",基本情報入力シート!B970)</f>
        <v/>
      </c>
      <c r="C935" s="115" t="str">
        <f>IF(基本情報入力シート!L970="","",基本情報入力シート!L970)</f>
        <v/>
      </c>
      <c r="D935" s="115" t="str">
        <f>IF(基本情報入力シート!Q970="","",基本情報入力シート!Q970)</f>
        <v/>
      </c>
      <c r="E935" s="115" t="str">
        <f>IF(基本情報入力シート!V970="","",基本情報入力シート!V970)</f>
        <v/>
      </c>
      <c r="F935" s="115" t="str">
        <f>IF(基本情報入力シート!W970="","",基本情報入力シート!W970)</f>
        <v/>
      </c>
      <c r="G935" s="115" t="str">
        <f>IF(基本情報入力シート!Z970="","",基本情報入力シート!Z970)</f>
        <v/>
      </c>
      <c r="H935" s="211" t="str">
        <f>IF(基本情報入力シート!AD970="","",基本情報入力シート!AD970)</f>
        <v/>
      </c>
      <c r="I935" s="330" t="str">
        <f>IF(基本情報入力シート!AE970="","",基本情報入力シート!AE970)</f>
        <v/>
      </c>
      <c r="J935" s="427"/>
      <c r="K935" s="428"/>
      <c r="L935" s="426"/>
      <c r="M935" s="331" t="str">
        <f>IF(G935="", "", VLOOKUP(AF935,【参考】数式用!$AZ$3:$BA$6, 2, FALSE))</f>
        <v/>
      </c>
      <c r="N935" s="332" t="str">
        <f>IF(G935="","",VLOOKUP(G935,【参考】数式用!$A$4:$L$54,MATCH('別紙様式2-3（個表） '!M935,【参考】数式用!$J$3:$L$3,0)+9,FALSE))</f>
        <v/>
      </c>
      <c r="O935" s="430" t="s">
        <v>197</v>
      </c>
      <c r="P935" s="333" t="str">
        <f t="shared" si="98"/>
        <v>未入力あり</v>
      </c>
      <c r="Q935" s="253" t="str">
        <f>IFERROR(IF(P935="未入力あり","",ROUNDDOWN(ROUNDDOWN($H935*$I935,0)*VLOOKUP($G935,【参考】数式用!$A$4:$E$54,3, FALSE),0)),"")</f>
        <v/>
      </c>
      <c r="R935" s="253" t="str">
        <f>IF(AD935="×", 0,IF(P935="未入力あり","",ROUNDDOWN(ROUNDDOWN($H935*$I935,0)*VLOOKUP($G935,【参考】数式用!$A$4:$E$54,4,FALSE),0)))</f>
        <v/>
      </c>
      <c r="S935" s="334" t="str">
        <f>IF(AE935="×", 0,IF(P935="未入力あり","",ROUNDDOWN(ROUNDDOWN($H935*$I935,0)*VLOOKUP($G935,【参考】数式用!$A$4:$E$54,5, FALSE),0)))</f>
        <v/>
      </c>
      <c r="Z935" s="336" t="e">
        <f>IF(#REF!="○", F935, "")</f>
        <v>#REF!</v>
      </c>
      <c r="AA935" s="46" t="e">
        <f>VLOOKUP('別紙様式2-3（個表） '!$G935,【参考】数式用!$P$4:$Q$54,2, FALSE)</f>
        <v>#N/A</v>
      </c>
      <c r="AB935" s="46" t="e">
        <f>VLOOKUP('別紙様式2-3（個表） '!$G935,【参考】数式用!$P$4:$W$54,8, FALSE)</f>
        <v>#N/A</v>
      </c>
      <c r="AC935" s="46" t="e">
        <f>VLOOKUP('別紙様式2-3（個表） '!$G935,【参考】数式用!$P$4:$AD$54,15, FALSE)</f>
        <v>#N/A</v>
      </c>
      <c r="AD935" s="46" t="str">
        <f t="shared" si="93"/>
        <v/>
      </c>
      <c r="AE935" s="46" t="str">
        <f t="shared" si="94"/>
        <v/>
      </c>
      <c r="AF935" s="46" t="str">
        <f t="shared" si="95"/>
        <v/>
      </c>
      <c r="AG935" s="46" t="str">
        <f>IF(G935="", "", VLOOKUP(G935,【参考】数式用!$A$4:$M$54,13,FALSE))</f>
        <v/>
      </c>
      <c r="AH935" s="46" t="str">
        <f t="shared" si="96"/>
        <v>―</v>
      </c>
    </row>
    <row r="936" spans="1:34" ht="45" customHeight="1">
      <c r="A936" s="113">
        <f t="shared" si="97"/>
        <v>922</v>
      </c>
      <c r="B936" s="114" t="str">
        <f>IF(基本情報入力シート!B971="","",基本情報入力シート!B971)</f>
        <v/>
      </c>
      <c r="C936" s="115" t="str">
        <f>IF(基本情報入力シート!L971="","",基本情報入力シート!L971)</f>
        <v/>
      </c>
      <c r="D936" s="115" t="str">
        <f>IF(基本情報入力シート!Q971="","",基本情報入力シート!Q971)</f>
        <v/>
      </c>
      <c r="E936" s="115" t="str">
        <f>IF(基本情報入力シート!V971="","",基本情報入力シート!V971)</f>
        <v/>
      </c>
      <c r="F936" s="115" t="str">
        <f>IF(基本情報入力シート!W971="","",基本情報入力シート!W971)</f>
        <v/>
      </c>
      <c r="G936" s="115" t="str">
        <f>IF(基本情報入力シート!Z971="","",基本情報入力シート!Z971)</f>
        <v/>
      </c>
      <c r="H936" s="211" t="str">
        <f>IF(基本情報入力シート!AD971="","",基本情報入力シート!AD971)</f>
        <v/>
      </c>
      <c r="I936" s="330" t="str">
        <f>IF(基本情報入力シート!AE971="","",基本情報入力シート!AE971)</f>
        <v/>
      </c>
      <c r="J936" s="427"/>
      <c r="K936" s="426"/>
      <c r="L936" s="426"/>
      <c r="M936" s="331" t="str">
        <f>IF(G936="", "", VLOOKUP(AF936,【参考】数式用!$AZ$3:$BA$6, 2, FALSE))</f>
        <v/>
      </c>
      <c r="N936" s="332" t="str">
        <f>IF(G936="","",VLOOKUP(G936,【参考】数式用!$A$4:$L$54,MATCH('別紙様式2-3（個表） '!M936,【参考】数式用!$J$3:$L$3,0)+9,FALSE))</f>
        <v/>
      </c>
      <c r="O936" s="429" t="s">
        <v>197</v>
      </c>
      <c r="P936" s="333" t="str">
        <f t="shared" si="98"/>
        <v>未入力あり</v>
      </c>
      <c r="Q936" s="253" t="str">
        <f>IFERROR(IF(P936="未入力あり","",ROUNDDOWN(ROUNDDOWN($H936*$I936,0)*VLOOKUP($G936,【参考】数式用!$A$4:$E$54,3, FALSE),0)),"")</f>
        <v/>
      </c>
      <c r="R936" s="253" t="str">
        <f>IF(AD936="×", 0,IF(P936="未入力あり","",ROUNDDOWN(ROUNDDOWN($H936*$I936,0)*VLOOKUP($G936,【参考】数式用!$A$4:$E$54,4,FALSE),0)))</f>
        <v/>
      </c>
      <c r="S936" s="334" t="str">
        <f>IF(AE936="×", 0,IF(P936="未入力あり","",ROUNDDOWN(ROUNDDOWN($H936*$I936,0)*VLOOKUP($G936,【参考】数式用!$A$4:$E$54,5, FALSE),0)))</f>
        <v/>
      </c>
      <c r="Z936" s="336" t="e">
        <f>IF(#REF!="○", F936, "")</f>
        <v>#REF!</v>
      </c>
      <c r="AA936" s="46" t="e">
        <f>VLOOKUP('別紙様式2-3（個表） '!$G936,【参考】数式用!$P$4:$Q$54,2, FALSE)</f>
        <v>#N/A</v>
      </c>
      <c r="AB936" s="46" t="e">
        <f>VLOOKUP('別紙様式2-3（個表） '!$G936,【参考】数式用!$P$4:$W$54,8, FALSE)</f>
        <v>#N/A</v>
      </c>
      <c r="AC936" s="46" t="e">
        <f>VLOOKUP('別紙様式2-3（個表） '!$G936,【参考】数式用!$P$4:$AD$54,15, FALSE)</f>
        <v>#N/A</v>
      </c>
      <c r="AD936" s="46" t="str">
        <f t="shared" si="93"/>
        <v/>
      </c>
      <c r="AE936" s="46" t="str">
        <f t="shared" si="94"/>
        <v/>
      </c>
      <c r="AF936" s="46" t="str">
        <f t="shared" si="95"/>
        <v/>
      </c>
      <c r="AG936" s="46" t="str">
        <f>IF(G936="", "", VLOOKUP(G936,【参考】数式用!$A$4:$M$54,13,FALSE))</f>
        <v/>
      </c>
      <c r="AH936" s="46" t="str">
        <f t="shared" si="96"/>
        <v>―</v>
      </c>
    </row>
    <row r="937" spans="1:34" ht="45" customHeight="1">
      <c r="A937" s="113">
        <f t="shared" si="97"/>
        <v>923</v>
      </c>
      <c r="B937" s="114" t="str">
        <f>IF(基本情報入力シート!B972="","",基本情報入力シート!B972)</f>
        <v/>
      </c>
      <c r="C937" s="115" t="str">
        <f>IF(基本情報入力シート!L972="","",基本情報入力シート!L972)</f>
        <v/>
      </c>
      <c r="D937" s="115" t="str">
        <f>IF(基本情報入力シート!Q972="","",基本情報入力シート!Q972)</f>
        <v/>
      </c>
      <c r="E937" s="115" t="str">
        <f>IF(基本情報入力シート!V972="","",基本情報入力シート!V972)</f>
        <v/>
      </c>
      <c r="F937" s="115" t="str">
        <f>IF(基本情報入力シート!W972="","",基本情報入力シート!W972)</f>
        <v/>
      </c>
      <c r="G937" s="115" t="str">
        <f>IF(基本情報入力シート!Z972="","",基本情報入力シート!Z972)</f>
        <v/>
      </c>
      <c r="H937" s="211" t="str">
        <f>IF(基本情報入力シート!AD972="","",基本情報入力シート!AD972)</f>
        <v/>
      </c>
      <c r="I937" s="330" t="str">
        <f>IF(基本情報入力シート!AE972="","",基本情報入力シート!AE972)</f>
        <v/>
      </c>
      <c r="J937" s="427"/>
      <c r="K937" s="426"/>
      <c r="L937" s="426"/>
      <c r="M937" s="331" t="str">
        <f>IF(G937="", "", VLOOKUP(AF937,【参考】数式用!$AZ$3:$BA$6, 2, FALSE))</f>
        <v/>
      </c>
      <c r="N937" s="332" t="str">
        <f>IF(G937="","",VLOOKUP(G937,【参考】数式用!$A$4:$L$54,MATCH('別紙様式2-3（個表） '!M937,【参考】数式用!$J$3:$L$3,0)+9,FALSE))</f>
        <v/>
      </c>
      <c r="O937" s="430" t="s">
        <v>197</v>
      </c>
      <c r="P937" s="333" t="str">
        <f t="shared" si="98"/>
        <v>未入力あり</v>
      </c>
      <c r="Q937" s="253" t="str">
        <f>IFERROR(IF(P937="未入力あり","",ROUNDDOWN(ROUNDDOWN($H937*$I937,0)*VLOOKUP($G937,【参考】数式用!$A$4:$E$54,3, FALSE),0)),"")</f>
        <v/>
      </c>
      <c r="R937" s="253" t="str">
        <f>IF(AD937="×", 0,IF(P937="未入力あり","",ROUNDDOWN(ROUNDDOWN($H937*$I937,0)*VLOOKUP($G937,【参考】数式用!$A$4:$E$54,4,FALSE),0)))</f>
        <v/>
      </c>
      <c r="S937" s="334" t="str">
        <f>IF(AE937="×", 0,IF(P937="未入力あり","",ROUNDDOWN(ROUNDDOWN($H937*$I937,0)*VLOOKUP($G937,【参考】数式用!$A$4:$E$54,5, FALSE),0)))</f>
        <v/>
      </c>
      <c r="Z937" s="336" t="e">
        <f>IF(#REF!="○", F937, "")</f>
        <v>#REF!</v>
      </c>
      <c r="AA937" s="46" t="e">
        <f>VLOOKUP('別紙様式2-3（個表） '!$G937,【参考】数式用!$P$4:$Q$54,2, FALSE)</f>
        <v>#N/A</v>
      </c>
      <c r="AB937" s="46" t="e">
        <f>VLOOKUP('別紙様式2-3（個表） '!$G937,【参考】数式用!$P$4:$W$54,8, FALSE)</f>
        <v>#N/A</v>
      </c>
      <c r="AC937" s="46" t="e">
        <f>VLOOKUP('別紙様式2-3（個表） '!$G937,【参考】数式用!$P$4:$AD$54,15, FALSE)</f>
        <v>#N/A</v>
      </c>
      <c r="AD937" s="46" t="str">
        <f t="shared" si="93"/>
        <v/>
      </c>
      <c r="AE937" s="46" t="str">
        <f t="shared" si="94"/>
        <v/>
      </c>
      <c r="AF937" s="46" t="str">
        <f t="shared" si="95"/>
        <v/>
      </c>
      <c r="AG937" s="46" t="str">
        <f>IF(G937="", "", VLOOKUP(G937,【参考】数式用!$A$4:$M$54,13,FALSE))</f>
        <v/>
      </c>
      <c r="AH937" s="46" t="str">
        <f t="shared" si="96"/>
        <v>―</v>
      </c>
    </row>
    <row r="938" spans="1:34" ht="45" customHeight="1">
      <c r="A938" s="113">
        <f t="shared" si="97"/>
        <v>924</v>
      </c>
      <c r="B938" s="114" t="str">
        <f>IF(基本情報入力シート!B973="","",基本情報入力シート!B973)</f>
        <v/>
      </c>
      <c r="C938" s="115" t="str">
        <f>IF(基本情報入力シート!L973="","",基本情報入力シート!L973)</f>
        <v/>
      </c>
      <c r="D938" s="115" t="str">
        <f>IF(基本情報入力シート!Q973="","",基本情報入力シート!Q973)</f>
        <v/>
      </c>
      <c r="E938" s="115" t="str">
        <f>IF(基本情報入力シート!V973="","",基本情報入力シート!V973)</f>
        <v/>
      </c>
      <c r="F938" s="115" t="str">
        <f>IF(基本情報入力シート!W973="","",基本情報入力シート!W973)</f>
        <v/>
      </c>
      <c r="G938" s="115" t="str">
        <f>IF(基本情報入力シート!Z973="","",基本情報入力シート!Z973)</f>
        <v/>
      </c>
      <c r="H938" s="211" t="str">
        <f>IF(基本情報入力シート!AD973="","",基本情報入力シート!AD973)</f>
        <v/>
      </c>
      <c r="I938" s="330" t="str">
        <f>IF(基本情報入力シート!AE973="","",基本情報入力シート!AE973)</f>
        <v/>
      </c>
      <c r="J938" s="427"/>
      <c r="K938" s="426"/>
      <c r="L938" s="426"/>
      <c r="M938" s="331" t="str">
        <f>IF(G938="", "", VLOOKUP(AF938,【参考】数式用!$AZ$3:$BA$6, 2, FALSE))</f>
        <v/>
      </c>
      <c r="N938" s="332" t="str">
        <f>IF(G938="","",VLOOKUP(G938,【参考】数式用!$A$4:$L$54,MATCH('別紙様式2-3（個表） '!M938,【参考】数式用!$J$3:$L$3,0)+9,FALSE))</f>
        <v/>
      </c>
      <c r="O938" s="430" t="s">
        <v>197</v>
      </c>
      <c r="P938" s="333" t="str">
        <f t="shared" si="98"/>
        <v>未入力あり</v>
      </c>
      <c r="Q938" s="253" t="str">
        <f>IFERROR(IF(P938="未入力あり","",ROUNDDOWN(ROUNDDOWN($H938*$I938,0)*VLOOKUP($G938,【参考】数式用!$A$4:$E$54,3, FALSE),0)),"")</f>
        <v/>
      </c>
      <c r="R938" s="253" t="str">
        <f>IF(AD938="×", 0,IF(P938="未入力あり","",ROUNDDOWN(ROUNDDOWN($H938*$I938,0)*VLOOKUP($G938,【参考】数式用!$A$4:$E$54,4,FALSE),0)))</f>
        <v/>
      </c>
      <c r="S938" s="334" t="str">
        <f>IF(AE938="×", 0,IF(P938="未入力あり","",ROUNDDOWN(ROUNDDOWN($H938*$I938,0)*VLOOKUP($G938,【参考】数式用!$A$4:$E$54,5, FALSE),0)))</f>
        <v/>
      </c>
      <c r="Z938" s="336" t="e">
        <f>IF(#REF!="○", F938, "")</f>
        <v>#REF!</v>
      </c>
      <c r="AA938" s="46" t="e">
        <f>VLOOKUP('別紙様式2-3（個表） '!$G938,【参考】数式用!$P$4:$Q$54,2, FALSE)</f>
        <v>#N/A</v>
      </c>
      <c r="AB938" s="46" t="e">
        <f>VLOOKUP('別紙様式2-3（個表） '!$G938,【参考】数式用!$P$4:$W$54,8, FALSE)</f>
        <v>#N/A</v>
      </c>
      <c r="AC938" s="46" t="e">
        <f>VLOOKUP('別紙様式2-3（個表） '!$G938,【参考】数式用!$P$4:$AD$54,15, FALSE)</f>
        <v>#N/A</v>
      </c>
      <c r="AD938" s="46" t="str">
        <f t="shared" si="93"/>
        <v/>
      </c>
      <c r="AE938" s="46" t="str">
        <f t="shared" si="94"/>
        <v/>
      </c>
      <c r="AF938" s="46" t="str">
        <f t="shared" si="95"/>
        <v/>
      </c>
      <c r="AG938" s="46" t="str">
        <f>IF(G938="", "", VLOOKUP(G938,【参考】数式用!$A$4:$M$54,13,FALSE))</f>
        <v/>
      </c>
      <c r="AH938" s="46" t="str">
        <f t="shared" si="96"/>
        <v>―</v>
      </c>
    </row>
    <row r="939" spans="1:34" ht="45" customHeight="1">
      <c r="A939" s="113">
        <f t="shared" si="97"/>
        <v>925</v>
      </c>
      <c r="B939" s="114" t="str">
        <f>IF(基本情報入力シート!B974="","",基本情報入力シート!B974)</f>
        <v/>
      </c>
      <c r="C939" s="115" t="str">
        <f>IF(基本情報入力シート!L974="","",基本情報入力シート!L974)</f>
        <v/>
      </c>
      <c r="D939" s="115" t="str">
        <f>IF(基本情報入力シート!Q974="","",基本情報入力シート!Q974)</f>
        <v/>
      </c>
      <c r="E939" s="115" t="str">
        <f>IF(基本情報入力シート!V974="","",基本情報入力シート!V974)</f>
        <v/>
      </c>
      <c r="F939" s="115" t="str">
        <f>IF(基本情報入力シート!W974="","",基本情報入力シート!W974)</f>
        <v/>
      </c>
      <c r="G939" s="115" t="str">
        <f>IF(基本情報入力シート!Z974="","",基本情報入力シート!Z974)</f>
        <v/>
      </c>
      <c r="H939" s="211" t="str">
        <f>IF(基本情報入力シート!AD974="","",基本情報入力シート!AD974)</f>
        <v/>
      </c>
      <c r="I939" s="330" t="str">
        <f>IF(基本情報入力シート!AE974="","",基本情報入力シート!AE974)</f>
        <v/>
      </c>
      <c r="J939" s="427"/>
      <c r="K939" s="426"/>
      <c r="L939" s="426"/>
      <c r="M939" s="331" t="str">
        <f>IF(G939="", "", VLOOKUP(AF939,【参考】数式用!$AZ$3:$BA$6, 2, FALSE))</f>
        <v/>
      </c>
      <c r="N939" s="332" t="str">
        <f>IF(G939="","",VLOOKUP(G939,【参考】数式用!$A$4:$L$54,MATCH('別紙様式2-3（個表） '!M939,【参考】数式用!$J$3:$L$3,0)+9,FALSE))</f>
        <v/>
      </c>
      <c r="O939" s="429" t="s">
        <v>197</v>
      </c>
      <c r="P939" s="333" t="str">
        <f t="shared" si="98"/>
        <v>未入力あり</v>
      </c>
      <c r="Q939" s="253" t="str">
        <f>IFERROR(IF(P939="未入力あり","",ROUNDDOWN(ROUNDDOWN($H939*$I939,0)*VLOOKUP($G939,【参考】数式用!$A$4:$E$54,3, FALSE),0)),"")</f>
        <v/>
      </c>
      <c r="R939" s="253" t="str">
        <f>IF(AD939="×", 0,IF(P939="未入力あり","",ROUNDDOWN(ROUNDDOWN($H939*$I939,0)*VLOOKUP($G939,【参考】数式用!$A$4:$E$54,4,FALSE),0)))</f>
        <v/>
      </c>
      <c r="S939" s="334" t="str">
        <f>IF(AE939="×", 0,IF(P939="未入力あり","",ROUNDDOWN(ROUNDDOWN($H939*$I939,0)*VLOOKUP($G939,【参考】数式用!$A$4:$E$54,5, FALSE),0)))</f>
        <v/>
      </c>
      <c r="Z939" s="336" t="e">
        <f>IF(#REF!="○", F939, "")</f>
        <v>#REF!</v>
      </c>
      <c r="AA939" s="46" t="e">
        <f>VLOOKUP('別紙様式2-3（個表） '!$G939,【参考】数式用!$P$4:$Q$54,2, FALSE)</f>
        <v>#N/A</v>
      </c>
      <c r="AB939" s="46" t="e">
        <f>VLOOKUP('別紙様式2-3（個表） '!$G939,【参考】数式用!$P$4:$W$54,8, FALSE)</f>
        <v>#N/A</v>
      </c>
      <c r="AC939" s="46" t="e">
        <f>VLOOKUP('別紙様式2-3（個表） '!$G939,【参考】数式用!$P$4:$AD$54,15, FALSE)</f>
        <v>#N/A</v>
      </c>
      <c r="AD939" s="46" t="str">
        <f t="shared" si="93"/>
        <v/>
      </c>
      <c r="AE939" s="46" t="str">
        <f t="shared" si="94"/>
        <v/>
      </c>
      <c r="AF939" s="46" t="str">
        <f t="shared" si="95"/>
        <v/>
      </c>
      <c r="AG939" s="46" t="str">
        <f>IF(G939="", "", VLOOKUP(G939,【参考】数式用!$A$4:$M$54,13,FALSE))</f>
        <v/>
      </c>
      <c r="AH939" s="46" t="str">
        <f t="shared" si="96"/>
        <v>―</v>
      </c>
    </row>
    <row r="940" spans="1:34" ht="45" customHeight="1">
      <c r="A940" s="113">
        <f t="shared" si="97"/>
        <v>926</v>
      </c>
      <c r="B940" s="114" t="str">
        <f>IF(基本情報入力シート!B975="","",基本情報入力シート!B975)</f>
        <v/>
      </c>
      <c r="C940" s="115" t="str">
        <f>IF(基本情報入力シート!L975="","",基本情報入力シート!L975)</f>
        <v/>
      </c>
      <c r="D940" s="115" t="str">
        <f>IF(基本情報入力シート!Q975="","",基本情報入力シート!Q975)</f>
        <v/>
      </c>
      <c r="E940" s="115" t="str">
        <f>IF(基本情報入力シート!V975="","",基本情報入力シート!V975)</f>
        <v/>
      </c>
      <c r="F940" s="115" t="str">
        <f>IF(基本情報入力シート!W975="","",基本情報入力シート!W975)</f>
        <v/>
      </c>
      <c r="G940" s="115" t="str">
        <f>IF(基本情報入力シート!Z975="","",基本情報入力シート!Z975)</f>
        <v/>
      </c>
      <c r="H940" s="211" t="str">
        <f>IF(基本情報入力シート!AD975="","",基本情報入力シート!AD975)</f>
        <v/>
      </c>
      <c r="I940" s="330" t="str">
        <f>IF(基本情報入力シート!AE975="","",基本情報入力シート!AE975)</f>
        <v/>
      </c>
      <c r="J940" s="427"/>
      <c r="K940" s="428"/>
      <c r="L940" s="426"/>
      <c r="M940" s="331" t="str">
        <f>IF(G940="", "", VLOOKUP(AF940,【参考】数式用!$AZ$3:$BA$6, 2, FALSE))</f>
        <v/>
      </c>
      <c r="N940" s="332" t="str">
        <f>IF(G940="","",VLOOKUP(G940,【参考】数式用!$A$4:$L$54,MATCH('別紙様式2-3（個表） '!M940,【参考】数式用!$J$3:$L$3,0)+9,FALSE))</f>
        <v/>
      </c>
      <c r="O940" s="430" t="s">
        <v>197</v>
      </c>
      <c r="P940" s="333" t="str">
        <f t="shared" si="98"/>
        <v>未入力あり</v>
      </c>
      <c r="Q940" s="253" t="str">
        <f>IFERROR(IF(P940="未入力あり","",ROUNDDOWN(ROUNDDOWN($H940*$I940,0)*VLOOKUP($G940,【参考】数式用!$A$4:$E$54,3, FALSE),0)),"")</f>
        <v/>
      </c>
      <c r="R940" s="253" t="str">
        <f>IF(AD940="×", 0,IF(P940="未入力あり","",ROUNDDOWN(ROUNDDOWN($H940*$I940,0)*VLOOKUP($G940,【参考】数式用!$A$4:$E$54,4,FALSE),0)))</f>
        <v/>
      </c>
      <c r="S940" s="334" t="str">
        <f>IF(AE940="×", 0,IF(P940="未入力あり","",ROUNDDOWN(ROUNDDOWN($H940*$I940,0)*VLOOKUP($G940,【参考】数式用!$A$4:$E$54,5, FALSE),0)))</f>
        <v/>
      </c>
      <c r="Z940" s="336" t="e">
        <f>IF(#REF!="○", F940, "")</f>
        <v>#REF!</v>
      </c>
      <c r="AA940" s="46" t="e">
        <f>VLOOKUP('別紙様式2-3（個表） '!$G940,【参考】数式用!$P$4:$Q$54,2, FALSE)</f>
        <v>#N/A</v>
      </c>
      <c r="AB940" s="46" t="e">
        <f>VLOOKUP('別紙様式2-3（個表） '!$G940,【参考】数式用!$P$4:$W$54,8, FALSE)</f>
        <v>#N/A</v>
      </c>
      <c r="AC940" s="46" t="e">
        <f>VLOOKUP('別紙様式2-3（個表） '!$G940,【参考】数式用!$P$4:$AD$54,15, FALSE)</f>
        <v>#N/A</v>
      </c>
      <c r="AD940" s="46" t="str">
        <f t="shared" si="93"/>
        <v/>
      </c>
      <c r="AE940" s="46" t="str">
        <f t="shared" si="94"/>
        <v/>
      </c>
      <c r="AF940" s="46" t="str">
        <f t="shared" si="95"/>
        <v/>
      </c>
      <c r="AG940" s="46" t="str">
        <f>IF(G940="", "", VLOOKUP(G940,【参考】数式用!$A$4:$M$54,13,FALSE))</f>
        <v/>
      </c>
      <c r="AH940" s="46" t="str">
        <f t="shared" si="96"/>
        <v>―</v>
      </c>
    </row>
    <row r="941" spans="1:34" ht="45" customHeight="1">
      <c r="A941" s="113">
        <f t="shared" si="97"/>
        <v>927</v>
      </c>
      <c r="B941" s="114" t="str">
        <f>IF(基本情報入力シート!B976="","",基本情報入力シート!B976)</f>
        <v/>
      </c>
      <c r="C941" s="115" t="str">
        <f>IF(基本情報入力シート!L976="","",基本情報入力シート!L976)</f>
        <v/>
      </c>
      <c r="D941" s="115" t="str">
        <f>IF(基本情報入力シート!Q976="","",基本情報入力シート!Q976)</f>
        <v/>
      </c>
      <c r="E941" s="115" t="str">
        <f>IF(基本情報入力シート!V976="","",基本情報入力シート!V976)</f>
        <v/>
      </c>
      <c r="F941" s="115" t="str">
        <f>IF(基本情報入力シート!W976="","",基本情報入力シート!W976)</f>
        <v/>
      </c>
      <c r="G941" s="115" t="str">
        <f>IF(基本情報入力シート!Z976="","",基本情報入力シート!Z976)</f>
        <v/>
      </c>
      <c r="H941" s="211" t="str">
        <f>IF(基本情報入力シート!AD976="","",基本情報入力シート!AD976)</f>
        <v/>
      </c>
      <c r="I941" s="330" t="str">
        <f>IF(基本情報入力シート!AE976="","",基本情報入力シート!AE976)</f>
        <v/>
      </c>
      <c r="J941" s="427"/>
      <c r="K941" s="428"/>
      <c r="L941" s="426"/>
      <c r="M941" s="331" t="str">
        <f>IF(G941="", "", VLOOKUP(AF941,【参考】数式用!$AZ$3:$BA$6, 2, FALSE))</f>
        <v/>
      </c>
      <c r="N941" s="332" t="str">
        <f>IF(G941="","",VLOOKUP(G941,【参考】数式用!$A$4:$L$54,MATCH('別紙様式2-3（個表） '!M941,【参考】数式用!$J$3:$L$3,0)+9,FALSE))</f>
        <v/>
      </c>
      <c r="O941" s="430" t="s">
        <v>197</v>
      </c>
      <c r="P941" s="333" t="str">
        <f t="shared" si="98"/>
        <v>未入力あり</v>
      </c>
      <c r="Q941" s="253" t="str">
        <f>IFERROR(IF(P941="未入力あり","",ROUNDDOWN(ROUNDDOWN($H941*$I941,0)*VLOOKUP($G941,【参考】数式用!$A$4:$E$54,3, FALSE),0)),"")</f>
        <v/>
      </c>
      <c r="R941" s="253" t="str">
        <f>IF(AD941="×", 0,IF(P941="未入力あり","",ROUNDDOWN(ROUNDDOWN($H941*$I941,0)*VLOOKUP($G941,【参考】数式用!$A$4:$E$54,4,FALSE),0)))</f>
        <v/>
      </c>
      <c r="S941" s="334" t="str">
        <f>IF(AE941="×", 0,IF(P941="未入力あり","",ROUNDDOWN(ROUNDDOWN($H941*$I941,0)*VLOOKUP($G941,【参考】数式用!$A$4:$E$54,5, FALSE),0)))</f>
        <v/>
      </c>
      <c r="Z941" s="336" t="e">
        <f>IF(#REF!="○", F941, "")</f>
        <v>#REF!</v>
      </c>
      <c r="AA941" s="46" t="e">
        <f>VLOOKUP('別紙様式2-3（個表） '!$G941,【参考】数式用!$P$4:$Q$54,2, FALSE)</f>
        <v>#N/A</v>
      </c>
      <c r="AB941" s="46" t="e">
        <f>VLOOKUP('別紙様式2-3（個表） '!$G941,【参考】数式用!$P$4:$W$54,8, FALSE)</f>
        <v>#N/A</v>
      </c>
      <c r="AC941" s="46" t="e">
        <f>VLOOKUP('別紙様式2-3（個表） '!$G941,【参考】数式用!$P$4:$AD$54,15, FALSE)</f>
        <v>#N/A</v>
      </c>
      <c r="AD941" s="46" t="str">
        <f t="shared" si="93"/>
        <v/>
      </c>
      <c r="AE941" s="46" t="str">
        <f t="shared" si="94"/>
        <v/>
      </c>
      <c r="AF941" s="46" t="str">
        <f t="shared" si="95"/>
        <v/>
      </c>
      <c r="AG941" s="46" t="str">
        <f>IF(G941="", "", VLOOKUP(G941,【参考】数式用!$A$4:$M$54,13,FALSE))</f>
        <v/>
      </c>
      <c r="AH941" s="46" t="str">
        <f t="shared" si="96"/>
        <v>―</v>
      </c>
    </row>
    <row r="942" spans="1:34" ht="45" customHeight="1">
      <c r="A942" s="113">
        <f t="shared" si="97"/>
        <v>928</v>
      </c>
      <c r="B942" s="114" t="str">
        <f>IF(基本情報入力シート!B977="","",基本情報入力シート!B977)</f>
        <v/>
      </c>
      <c r="C942" s="115" t="str">
        <f>IF(基本情報入力シート!L977="","",基本情報入力シート!L977)</f>
        <v/>
      </c>
      <c r="D942" s="115" t="str">
        <f>IF(基本情報入力シート!Q977="","",基本情報入力シート!Q977)</f>
        <v/>
      </c>
      <c r="E942" s="115" t="str">
        <f>IF(基本情報入力シート!V977="","",基本情報入力シート!V977)</f>
        <v/>
      </c>
      <c r="F942" s="115" t="str">
        <f>IF(基本情報入力シート!W977="","",基本情報入力シート!W977)</f>
        <v/>
      </c>
      <c r="G942" s="115" t="str">
        <f>IF(基本情報入力シート!Z977="","",基本情報入力シート!Z977)</f>
        <v/>
      </c>
      <c r="H942" s="211" t="str">
        <f>IF(基本情報入力シート!AD977="","",基本情報入力シート!AD977)</f>
        <v/>
      </c>
      <c r="I942" s="330" t="str">
        <f>IF(基本情報入力シート!AE977="","",基本情報入力シート!AE977)</f>
        <v/>
      </c>
      <c r="J942" s="427"/>
      <c r="K942" s="426"/>
      <c r="L942" s="426"/>
      <c r="M942" s="331" t="str">
        <f>IF(G942="", "", VLOOKUP(AF942,【参考】数式用!$AZ$3:$BA$6, 2, FALSE))</f>
        <v/>
      </c>
      <c r="N942" s="332" t="str">
        <f>IF(G942="","",VLOOKUP(G942,【参考】数式用!$A$4:$L$54,MATCH('別紙様式2-3（個表） '!M942,【参考】数式用!$J$3:$L$3,0)+9,FALSE))</f>
        <v/>
      </c>
      <c r="O942" s="429" t="s">
        <v>197</v>
      </c>
      <c r="P942" s="333" t="str">
        <f t="shared" si="98"/>
        <v>未入力あり</v>
      </c>
      <c r="Q942" s="253" t="str">
        <f>IFERROR(IF(P942="未入力あり","",ROUNDDOWN(ROUNDDOWN($H942*$I942,0)*VLOOKUP($G942,【参考】数式用!$A$4:$E$54,3, FALSE),0)),"")</f>
        <v/>
      </c>
      <c r="R942" s="253" t="str">
        <f>IF(AD942="×", 0,IF(P942="未入力あり","",ROUNDDOWN(ROUNDDOWN($H942*$I942,0)*VLOOKUP($G942,【参考】数式用!$A$4:$E$54,4,FALSE),0)))</f>
        <v/>
      </c>
      <c r="S942" s="334" t="str">
        <f>IF(AE942="×", 0,IF(P942="未入力あり","",ROUNDDOWN(ROUNDDOWN($H942*$I942,0)*VLOOKUP($G942,【参考】数式用!$A$4:$E$54,5, FALSE),0)))</f>
        <v/>
      </c>
      <c r="Z942" s="336" t="e">
        <f>IF(#REF!="○", F942, "")</f>
        <v>#REF!</v>
      </c>
      <c r="AA942" s="46" t="e">
        <f>VLOOKUP('別紙様式2-3（個表） '!$G942,【参考】数式用!$P$4:$Q$54,2, FALSE)</f>
        <v>#N/A</v>
      </c>
      <c r="AB942" s="46" t="e">
        <f>VLOOKUP('別紙様式2-3（個表） '!$G942,【参考】数式用!$P$4:$W$54,8, FALSE)</f>
        <v>#N/A</v>
      </c>
      <c r="AC942" s="46" t="e">
        <f>VLOOKUP('別紙様式2-3（個表） '!$G942,【参考】数式用!$P$4:$AD$54,15, FALSE)</f>
        <v>#N/A</v>
      </c>
      <c r="AD942" s="46" t="str">
        <f t="shared" si="93"/>
        <v/>
      </c>
      <c r="AE942" s="46" t="str">
        <f t="shared" si="94"/>
        <v/>
      </c>
      <c r="AF942" s="46" t="str">
        <f t="shared" si="95"/>
        <v/>
      </c>
      <c r="AG942" s="46" t="str">
        <f>IF(G942="", "", VLOOKUP(G942,【参考】数式用!$A$4:$M$54,13,FALSE))</f>
        <v/>
      </c>
      <c r="AH942" s="46" t="str">
        <f t="shared" si="96"/>
        <v>―</v>
      </c>
    </row>
    <row r="943" spans="1:34" ht="45" customHeight="1">
      <c r="A943" s="113">
        <f t="shared" si="97"/>
        <v>929</v>
      </c>
      <c r="B943" s="114" t="str">
        <f>IF(基本情報入力シート!B978="","",基本情報入力シート!B978)</f>
        <v/>
      </c>
      <c r="C943" s="115" t="str">
        <f>IF(基本情報入力シート!L978="","",基本情報入力シート!L978)</f>
        <v/>
      </c>
      <c r="D943" s="115" t="str">
        <f>IF(基本情報入力シート!Q978="","",基本情報入力シート!Q978)</f>
        <v/>
      </c>
      <c r="E943" s="115" t="str">
        <f>IF(基本情報入力シート!V978="","",基本情報入力シート!V978)</f>
        <v/>
      </c>
      <c r="F943" s="115" t="str">
        <f>IF(基本情報入力シート!W978="","",基本情報入力シート!W978)</f>
        <v/>
      </c>
      <c r="G943" s="115" t="str">
        <f>IF(基本情報入力シート!Z978="","",基本情報入力シート!Z978)</f>
        <v/>
      </c>
      <c r="H943" s="211" t="str">
        <f>IF(基本情報入力シート!AD978="","",基本情報入力シート!AD978)</f>
        <v/>
      </c>
      <c r="I943" s="330" t="str">
        <f>IF(基本情報入力シート!AE978="","",基本情報入力シート!AE978)</f>
        <v/>
      </c>
      <c r="J943" s="427"/>
      <c r="K943" s="426"/>
      <c r="L943" s="426"/>
      <c r="M943" s="331" t="str">
        <f>IF(G943="", "", VLOOKUP(AF943,【参考】数式用!$AZ$3:$BA$6, 2, FALSE))</f>
        <v/>
      </c>
      <c r="N943" s="332" t="str">
        <f>IF(G943="","",VLOOKUP(G943,【参考】数式用!$A$4:$L$54,MATCH('別紙様式2-3（個表） '!M943,【参考】数式用!$J$3:$L$3,0)+9,FALSE))</f>
        <v/>
      </c>
      <c r="O943" s="430" t="s">
        <v>197</v>
      </c>
      <c r="P943" s="333" t="str">
        <f t="shared" si="98"/>
        <v>未入力あり</v>
      </c>
      <c r="Q943" s="253" t="str">
        <f>IFERROR(IF(P943="未入力あり","",ROUNDDOWN(ROUNDDOWN($H943*$I943,0)*VLOOKUP($G943,【参考】数式用!$A$4:$E$54,3, FALSE),0)),"")</f>
        <v/>
      </c>
      <c r="R943" s="253" t="str">
        <f>IF(AD943="×", 0,IF(P943="未入力あり","",ROUNDDOWN(ROUNDDOWN($H943*$I943,0)*VLOOKUP($G943,【参考】数式用!$A$4:$E$54,4,FALSE),0)))</f>
        <v/>
      </c>
      <c r="S943" s="334" t="str">
        <f>IF(AE943="×", 0,IF(P943="未入力あり","",ROUNDDOWN(ROUNDDOWN($H943*$I943,0)*VLOOKUP($G943,【参考】数式用!$A$4:$E$54,5, FALSE),0)))</f>
        <v/>
      </c>
      <c r="Z943" s="336" t="e">
        <f>IF(#REF!="○", F943, "")</f>
        <v>#REF!</v>
      </c>
      <c r="AA943" s="46" t="e">
        <f>VLOOKUP('別紙様式2-3（個表） '!$G943,【参考】数式用!$P$4:$Q$54,2, FALSE)</f>
        <v>#N/A</v>
      </c>
      <c r="AB943" s="46" t="e">
        <f>VLOOKUP('別紙様式2-3（個表） '!$G943,【参考】数式用!$P$4:$W$54,8, FALSE)</f>
        <v>#N/A</v>
      </c>
      <c r="AC943" s="46" t="e">
        <f>VLOOKUP('別紙様式2-3（個表） '!$G943,【参考】数式用!$P$4:$AD$54,15, FALSE)</f>
        <v>#N/A</v>
      </c>
      <c r="AD943" s="46" t="str">
        <f t="shared" si="93"/>
        <v/>
      </c>
      <c r="AE943" s="46" t="str">
        <f t="shared" si="94"/>
        <v/>
      </c>
      <c r="AF943" s="46" t="str">
        <f t="shared" si="95"/>
        <v/>
      </c>
      <c r="AG943" s="46" t="str">
        <f>IF(G943="", "", VLOOKUP(G943,【参考】数式用!$A$4:$M$54,13,FALSE))</f>
        <v/>
      </c>
      <c r="AH943" s="46" t="str">
        <f t="shared" si="96"/>
        <v>―</v>
      </c>
    </row>
    <row r="944" spans="1:34" ht="45" customHeight="1">
      <c r="A944" s="113">
        <f t="shared" si="97"/>
        <v>930</v>
      </c>
      <c r="B944" s="114" t="str">
        <f>IF(基本情報入力シート!B979="","",基本情報入力シート!B979)</f>
        <v/>
      </c>
      <c r="C944" s="115" t="str">
        <f>IF(基本情報入力シート!L979="","",基本情報入力シート!L979)</f>
        <v/>
      </c>
      <c r="D944" s="115" t="str">
        <f>IF(基本情報入力シート!Q979="","",基本情報入力シート!Q979)</f>
        <v/>
      </c>
      <c r="E944" s="115" t="str">
        <f>IF(基本情報入力シート!V979="","",基本情報入力シート!V979)</f>
        <v/>
      </c>
      <c r="F944" s="115" t="str">
        <f>IF(基本情報入力シート!W979="","",基本情報入力シート!W979)</f>
        <v/>
      </c>
      <c r="G944" s="115" t="str">
        <f>IF(基本情報入力シート!Z979="","",基本情報入力シート!Z979)</f>
        <v/>
      </c>
      <c r="H944" s="211" t="str">
        <f>IF(基本情報入力シート!AD979="","",基本情報入力シート!AD979)</f>
        <v/>
      </c>
      <c r="I944" s="330" t="str">
        <f>IF(基本情報入力シート!AE979="","",基本情報入力シート!AE979)</f>
        <v/>
      </c>
      <c r="J944" s="427"/>
      <c r="K944" s="426"/>
      <c r="L944" s="426"/>
      <c r="M944" s="331" t="str">
        <f>IF(G944="", "", VLOOKUP(AF944,【参考】数式用!$AZ$3:$BA$6, 2, FALSE))</f>
        <v/>
      </c>
      <c r="N944" s="332" t="str">
        <f>IF(G944="","",VLOOKUP(G944,【参考】数式用!$A$4:$L$54,MATCH('別紙様式2-3（個表） '!M944,【参考】数式用!$J$3:$L$3,0)+9,FALSE))</f>
        <v/>
      </c>
      <c r="O944" s="430" t="s">
        <v>197</v>
      </c>
      <c r="P944" s="333" t="str">
        <f t="shared" si="98"/>
        <v>未入力あり</v>
      </c>
      <c r="Q944" s="253" t="str">
        <f>IFERROR(IF(P944="未入力あり","",ROUNDDOWN(ROUNDDOWN($H944*$I944,0)*VLOOKUP($G944,【参考】数式用!$A$4:$E$54,3, FALSE),0)),"")</f>
        <v/>
      </c>
      <c r="R944" s="253" t="str">
        <f>IF(AD944="×", 0,IF(P944="未入力あり","",ROUNDDOWN(ROUNDDOWN($H944*$I944,0)*VLOOKUP($G944,【参考】数式用!$A$4:$E$54,4,FALSE),0)))</f>
        <v/>
      </c>
      <c r="S944" s="334" t="str">
        <f>IF(AE944="×", 0,IF(P944="未入力あり","",ROUNDDOWN(ROUNDDOWN($H944*$I944,0)*VLOOKUP($G944,【参考】数式用!$A$4:$E$54,5, FALSE),0)))</f>
        <v/>
      </c>
      <c r="Z944" s="336" t="e">
        <f>IF(#REF!="○", F944, "")</f>
        <v>#REF!</v>
      </c>
      <c r="AA944" s="46" t="e">
        <f>VLOOKUP('別紙様式2-3（個表） '!$G944,【参考】数式用!$P$4:$Q$54,2, FALSE)</f>
        <v>#N/A</v>
      </c>
      <c r="AB944" s="46" t="e">
        <f>VLOOKUP('別紙様式2-3（個表） '!$G944,【参考】数式用!$P$4:$W$54,8, FALSE)</f>
        <v>#N/A</v>
      </c>
      <c r="AC944" s="46" t="e">
        <f>VLOOKUP('別紙様式2-3（個表） '!$G944,【参考】数式用!$P$4:$AD$54,15, FALSE)</f>
        <v>#N/A</v>
      </c>
      <c r="AD944" s="46" t="str">
        <f t="shared" si="93"/>
        <v/>
      </c>
      <c r="AE944" s="46" t="str">
        <f t="shared" si="94"/>
        <v/>
      </c>
      <c r="AF944" s="46" t="str">
        <f t="shared" si="95"/>
        <v/>
      </c>
      <c r="AG944" s="46" t="str">
        <f>IF(G944="", "", VLOOKUP(G944,【参考】数式用!$A$4:$M$54,13,FALSE))</f>
        <v/>
      </c>
      <c r="AH944" s="46" t="str">
        <f t="shared" si="96"/>
        <v>―</v>
      </c>
    </row>
    <row r="945" spans="1:34" ht="45" customHeight="1">
      <c r="A945" s="113">
        <f t="shared" si="97"/>
        <v>931</v>
      </c>
      <c r="B945" s="114" t="str">
        <f>IF(基本情報入力シート!B980="","",基本情報入力シート!B980)</f>
        <v/>
      </c>
      <c r="C945" s="115" t="str">
        <f>IF(基本情報入力シート!L980="","",基本情報入力シート!L980)</f>
        <v/>
      </c>
      <c r="D945" s="115" t="str">
        <f>IF(基本情報入力シート!Q980="","",基本情報入力シート!Q980)</f>
        <v/>
      </c>
      <c r="E945" s="115" t="str">
        <f>IF(基本情報入力シート!V980="","",基本情報入力シート!V980)</f>
        <v/>
      </c>
      <c r="F945" s="115" t="str">
        <f>IF(基本情報入力シート!W980="","",基本情報入力シート!W980)</f>
        <v/>
      </c>
      <c r="G945" s="115" t="str">
        <f>IF(基本情報入力シート!Z980="","",基本情報入力シート!Z980)</f>
        <v/>
      </c>
      <c r="H945" s="211" t="str">
        <f>IF(基本情報入力シート!AD980="","",基本情報入力シート!AD980)</f>
        <v/>
      </c>
      <c r="I945" s="330" t="str">
        <f>IF(基本情報入力シート!AE980="","",基本情報入力シート!AE980)</f>
        <v/>
      </c>
      <c r="J945" s="427"/>
      <c r="K945" s="426"/>
      <c r="L945" s="426"/>
      <c r="M945" s="331" t="str">
        <f>IF(G945="", "", VLOOKUP(AF945,【参考】数式用!$AZ$3:$BA$6, 2, FALSE))</f>
        <v/>
      </c>
      <c r="N945" s="332" t="str">
        <f>IF(G945="","",VLOOKUP(G945,【参考】数式用!$A$4:$L$54,MATCH('別紙様式2-3（個表） '!M945,【参考】数式用!$J$3:$L$3,0)+9,FALSE))</f>
        <v/>
      </c>
      <c r="O945" s="429" t="s">
        <v>197</v>
      </c>
      <c r="P945" s="333" t="str">
        <f t="shared" si="98"/>
        <v>未入力あり</v>
      </c>
      <c r="Q945" s="253" t="str">
        <f>IFERROR(IF(P945="未入力あり","",ROUNDDOWN(ROUNDDOWN($H945*$I945,0)*VLOOKUP($G945,【参考】数式用!$A$4:$E$54,3, FALSE),0)),"")</f>
        <v/>
      </c>
      <c r="R945" s="253" t="str">
        <f>IF(AD945="×", 0,IF(P945="未入力あり","",ROUNDDOWN(ROUNDDOWN($H945*$I945,0)*VLOOKUP($G945,【参考】数式用!$A$4:$E$54,4,FALSE),0)))</f>
        <v/>
      </c>
      <c r="S945" s="334" t="str">
        <f>IF(AE945="×", 0,IF(P945="未入力あり","",ROUNDDOWN(ROUNDDOWN($H945*$I945,0)*VLOOKUP($G945,【参考】数式用!$A$4:$E$54,5, FALSE),0)))</f>
        <v/>
      </c>
      <c r="Z945" s="336" t="e">
        <f>IF(#REF!="○", F945, "")</f>
        <v>#REF!</v>
      </c>
      <c r="AA945" s="46" t="e">
        <f>VLOOKUP('別紙様式2-3（個表） '!$G945,【参考】数式用!$P$4:$Q$54,2, FALSE)</f>
        <v>#N/A</v>
      </c>
      <c r="AB945" s="46" t="e">
        <f>VLOOKUP('別紙様式2-3（個表） '!$G945,【参考】数式用!$P$4:$W$54,8, FALSE)</f>
        <v>#N/A</v>
      </c>
      <c r="AC945" s="46" t="e">
        <f>VLOOKUP('別紙様式2-3（個表） '!$G945,【参考】数式用!$P$4:$AD$54,15, FALSE)</f>
        <v>#N/A</v>
      </c>
      <c r="AD945" s="46" t="str">
        <f t="shared" si="93"/>
        <v/>
      </c>
      <c r="AE945" s="46" t="str">
        <f t="shared" si="94"/>
        <v/>
      </c>
      <c r="AF945" s="46" t="str">
        <f t="shared" si="95"/>
        <v/>
      </c>
      <c r="AG945" s="46" t="str">
        <f>IF(G945="", "", VLOOKUP(G945,【参考】数式用!$A$4:$M$54,13,FALSE))</f>
        <v/>
      </c>
      <c r="AH945" s="46" t="str">
        <f t="shared" si="96"/>
        <v>―</v>
      </c>
    </row>
    <row r="946" spans="1:34" ht="45" customHeight="1">
      <c r="A946" s="113">
        <f t="shared" si="97"/>
        <v>932</v>
      </c>
      <c r="B946" s="114" t="str">
        <f>IF(基本情報入力シート!B981="","",基本情報入力シート!B981)</f>
        <v/>
      </c>
      <c r="C946" s="115" t="str">
        <f>IF(基本情報入力シート!L981="","",基本情報入力シート!L981)</f>
        <v/>
      </c>
      <c r="D946" s="115" t="str">
        <f>IF(基本情報入力シート!Q981="","",基本情報入力シート!Q981)</f>
        <v/>
      </c>
      <c r="E946" s="115" t="str">
        <f>IF(基本情報入力シート!V981="","",基本情報入力シート!V981)</f>
        <v/>
      </c>
      <c r="F946" s="115" t="str">
        <f>IF(基本情報入力シート!W981="","",基本情報入力シート!W981)</f>
        <v/>
      </c>
      <c r="G946" s="115" t="str">
        <f>IF(基本情報入力シート!Z981="","",基本情報入力シート!Z981)</f>
        <v/>
      </c>
      <c r="H946" s="211" t="str">
        <f>IF(基本情報入力シート!AD981="","",基本情報入力シート!AD981)</f>
        <v/>
      </c>
      <c r="I946" s="330" t="str">
        <f>IF(基本情報入力シート!AE981="","",基本情報入力シート!AE981)</f>
        <v/>
      </c>
      <c r="J946" s="427"/>
      <c r="K946" s="426"/>
      <c r="L946" s="426"/>
      <c r="M946" s="331" t="str">
        <f>IF(G946="", "", VLOOKUP(AF946,【参考】数式用!$AZ$3:$BA$6, 2, FALSE))</f>
        <v/>
      </c>
      <c r="N946" s="332" t="str">
        <f>IF(G946="","",VLOOKUP(G946,【参考】数式用!$A$4:$L$54,MATCH('別紙様式2-3（個表） '!M946,【参考】数式用!$J$3:$L$3,0)+9,FALSE))</f>
        <v/>
      </c>
      <c r="O946" s="430" t="s">
        <v>197</v>
      </c>
      <c r="P946" s="333" t="str">
        <f t="shared" si="98"/>
        <v>未入力あり</v>
      </c>
      <c r="Q946" s="253" t="str">
        <f>IFERROR(IF(P946="未入力あり","",ROUNDDOWN(ROUNDDOWN($H946*$I946,0)*VLOOKUP($G946,【参考】数式用!$A$4:$E$54,3, FALSE),0)),"")</f>
        <v/>
      </c>
      <c r="R946" s="253" t="str">
        <f>IF(AD946="×", 0,IF(P946="未入力あり","",ROUNDDOWN(ROUNDDOWN($H946*$I946,0)*VLOOKUP($G946,【参考】数式用!$A$4:$E$54,4,FALSE),0)))</f>
        <v/>
      </c>
      <c r="S946" s="334" t="str">
        <f>IF(AE946="×", 0,IF(P946="未入力あり","",ROUNDDOWN(ROUNDDOWN($H946*$I946,0)*VLOOKUP($G946,【参考】数式用!$A$4:$E$54,5, FALSE),0)))</f>
        <v/>
      </c>
      <c r="Z946" s="336" t="e">
        <f>IF(#REF!="○", F946, "")</f>
        <v>#REF!</v>
      </c>
      <c r="AA946" s="46" t="e">
        <f>VLOOKUP('別紙様式2-3（個表） '!$G946,【参考】数式用!$P$4:$Q$54,2, FALSE)</f>
        <v>#N/A</v>
      </c>
      <c r="AB946" s="46" t="e">
        <f>VLOOKUP('別紙様式2-3（個表） '!$G946,【参考】数式用!$P$4:$W$54,8, FALSE)</f>
        <v>#N/A</v>
      </c>
      <c r="AC946" s="46" t="e">
        <f>VLOOKUP('別紙様式2-3（個表） '!$G946,【参考】数式用!$P$4:$AD$54,15, FALSE)</f>
        <v>#N/A</v>
      </c>
      <c r="AD946" s="46" t="str">
        <f t="shared" si="93"/>
        <v/>
      </c>
      <c r="AE946" s="46" t="str">
        <f t="shared" si="94"/>
        <v/>
      </c>
      <c r="AF946" s="46" t="str">
        <f t="shared" si="95"/>
        <v/>
      </c>
      <c r="AG946" s="46" t="str">
        <f>IF(G946="", "", VLOOKUP(G946,【参考】数式用!$A$4:$M$54,13,FALSE))</f>
        <v/>
      </c>
      <c r="AH946" s="46" t="str">
        <f t="shared" si="96"/>
        <v>―</v>
      </c>
    </row>
    <row r="947" spans="1:34" ht="45" customHeight="1">
      <c r="A947" s="113">
        <f t="shared" si="97"/>
        <v>933</v>
      </c>
      <c r="B947" s="114" t="str">
        <f>IF(基本情報入力シート!B982="","",基本情報入力シート!B982)</f>
        <v/>
      </c>
      <c r="C947" s="115" t="str">
        <f>IF(基本情報入力シート!L982="","",基本情報入力シート!L982)</f>
        <v/>
      </c>
      <c r="D947" s="115" t="str">
        <f>IF(基本情報入力シート!Q982="","",基本情報入力シート!Q982)</f>
        <v/>
      </c>
      <c r="E947" s="115" t="str">
        <f>IF(基本情報入力シート!V982="","",基本情報入力シート!V982)</f>
        <v/>
      </c>
      <c r="F947" s="115" t="str">
        <f>IF(基本情報入力シート!W982="","",基本情報入力シート!W982)</f>
        <v/>
      </c>
      <c r="G947" s="115" t="str">
        <f>IF(基本情報入力シート!Z982="","",基本情報入力シート!Z982)</f>
        <v/>
      </c>
      <c r="H947" s="211" t="str">
        <f>IF(基本情報入力シート!AD982="","",基本情報入力シート!AD982)</f>
        <v/>
      </c>
      <c r="I947" s="330" t="str">
        <f>IF(基本情報入力シート!AE982="","",基本情報入力シート!AE982)</f>
        <v/>
      </c>
      <c r="J947" s="427"/>
      <c r="K947" s="428"/>
      <c r="L947" s="426"/>
      <c r="M947" s="331" t="str">
        <f>IF(G947="", "", VLOOKUP(AF947,【参考】数式用!$AZ$3:$BA$6, 2, FALSE))</f>
        <v/>
      </c>
      <c r="N947" s="332" t="str">
        <f>IF(G947="","",VLOOKUP(G947,【参考】数式用!$A$4:$L$54,MATCH('別紙様式2-3（個表） '!M947,【参考】数式用!$J$3:$L$3,0)+9,FALSE))</f>
        <v/>
      </c>
      <c r="O947" s="430" t="s">
        <v>197</v>
      </c>
      <c r="P947" s="333" t="str">
        <f t="shared" si="98"/>
        <v>未入力あり</v>
      </c>
      <c r="Q947" s="253" t="str">
        <f>IFERROR(IF(P947="未入力あり","",ROUNDDOWN(ROUNDDOWN($H947*$I947,0)*VLOOKUP($G947,【参考】数式用!$A$4:$E$54,3, FALSE),0)),"")</f>
        <v/>
      </c>
      <c r="R947" s="253" t="str">
        <f>IF(AD947="×", 0,IF(P947="未入力あり","",ROUNDDOWN(ROUNDDOWN($H947*$I947,0)*VLOOKUP($G947,【参考】数式用!$A$4:$E$54,4,FALSE),0)))</f>
        <v/>
      </c>
      <c r="S947" s="334" t="str">
        <f>IF(AE947="×", 0,IF(P947="未入力あり","",ROUNDDOWN(ROUNDDOWN($H947*$I947,0)*VLOOKUP($G947,【参考】数式用!$A$4:$E$54,5, FALSE),0)))</f>
        <v/>
      </c>
      <c r="Z947" s="336" t="e">
        <f>IF(#REF!="○", F947, "")</f>
        <v>#REF!</v>
      </c>
      <c r="AA947" s="46" t="e">
        <f>VLOOKUP('別紙様式2-3（個表） '!$G947,【参考】数式用!$P$4:$Q$54,2, FALSE)</f>
        <v>#N/A</v>
      </c>
      <c r="AB947" s="46" t="e">
        <f>VLOOKUP('別紙様式2-3（個表） '!$G947,【参考】数式用!$P$4:$W$54,8, FALSE)</f>
        <v>#N/A</v>
      </c>
      <c r="AC947" s="46" t="e">
        <f>VLOOKUP('別紙様式2-3（個表） '!$G947,【参考】数式用!$P$4:$AD$54,15, FALSE)</f>
        <v>#N/A</v>
      </c>
      <c r="AD947" s="46" t="str">
        <f t="shared" ref="AD947:AD1010" si="99">IF(K947="", "", IF(OR(K947="要件を満たさない",K947="―"), "×","○"))</f>
        <v/>
      </c>
      <c r="AE947" s="46" t="str">
        <f t="shared" ref="AE947:AE1010" si="100">IF(L947="", "", IF(OR(L947="要件を満たさない",L947="―"), "×","○"))</f>
        <v/>
      </c>
      <c r="AF947" s="46" t="str">
        <f t="shared" ref="AF947:AF1010" si="101">IF(G947="","", "○"&amp;AD947&amp;AE947)</f>
        <v/>
      </c>
      <c r="AG947" s="46" t="str">
        <f>IF(G947="", "", VLOOKUP(G947,【参考】数式用!$A$4:$M$54,13,FALSE))</f>
        <v/>
      </c>
      <c r="AH947" s="46" t="str">
        <f t="shared" ref="AH947:AH1010" si="102">IF(AND(AD947="×",L947="②の要件を満たしている"),"×","―")</f>
        <v>―</v>
      </c>
    </row>
    <row r="948" spans="1:34" ht="45" customHeight="1">
      <c r="A948" s="113">
        <f t="shared" si="97"/>
        <v>934</v>
      </c>
      <c r="B948" s="114" t="str">
        <f>IF(基本情報入力シート!B983="","",基本情報入力シート!B983)</f>
        <v/>
      </c>
      <c r="C948" s="115" t="str">
        <f>IF(基本情報入力シート!L983="","",基本情報入力シート!L983)</f>
        <v/>
      </c>
      <c r="D948" s="115" t="str">
        <f>IF(基本情報入力シート!Q983="","",基本情報入力シート!Q983)</f>
        <v/>
      </c>
      <c r="E948" s="115" t="str">
        <f>IF(基本情報入力シート!V983="","",基本情報入力シート!V983)</f>
        <v/>
      </c>
      <c r="F948" s="115" t="str">
        <f>IF(基本情報入力シート!W983="","",基本情報入力シート!W983)</f>
        <v/>
      </c>
      <c r="G948" s="115" t="str">
        <f>IF(基本情報入力シート!Z983="","",基本情報入力シート!Z983)</f>
        <v/>
      </c>
      <c r="H948" s="211" t="str">
        <f>IF(基本情報入力シート!AD983="","",基本情報入力シート!AD983)</f>
        <v/>
      </c>
      <c r="I948" s="330" t="str">
        <f>IF(基本情報入力シート!AE983="","",基本情報入力シート!AE983)</f>
        <v/>
      </c>
      <c r="J948" s="427"/>
      <c r="K948" s="428"/>
      <c r="L948" s="426"/>
      <c r="M948" s="331" t="str">
        <f>IF(G948="", "", VLOOKUP(AF948,【参考】数式用!$AZ$3:$BA$6, 2, FALSE))</f>
        <v/>
      </c>
      <c r="N948" s="332" t="str">
        <f>IF(G948="","",VLOOKUP(G948,【参考】数式用!$A$4:$L$54,MATCH('別紙様式2-3（個表） '!M948,【参考】数式用!$J$3:$L$3,0)+9,FALSE))</f>
        <v/>
      </c>
      <c r="O948" s="429" t="s">
        <v>197</v>
      </c>
      <c r="P948" s="333" t="str">
        <f t="shared" si="98"/>
        <v>未入力あり</v>
      </c>
      <c r="Q948" s="253" t="str">
        <f>IFERROR(IF(P948="未入力あり","",ROUNDDOWN(ROUNDDOWN($H948*$I948,0)*VLOOKUP($G948,【参考】数式用!$A$4:$E$54,3, FALSE),0)),"")</f>
        <v/>
      </c>
      <c r="R948" s="253" t="str">
        <f>IF(AD948="×", 0,IF(P948="未入力あり","",ROUNDDOWN(ROUNDDOWN($H948*$I948,0)*VLOOKUP($G948,【参考】数式用!$A$4:$E$54,4,FALSE),0)))</f>
        <v/>
      </c>
      <c r="S948" s="334" t="str">
        <f>IF(AE948="×", 0,IF(P948="未入力あり","",ROUNDDOWN(ROUNDDOWN($H948*$I948,0)*VLOOKUP($G948,【参考】数式用!$A$4:$E$54,5, FALSE),0)))</f>
        <v/>
      </c>
      <c r="Z948" s="336" t="e">
        <f>IF(#REF!="○", F948, "")</f>
        <v>#REF!</v>
      </c>
      <c r="AA948" s="46" t="e">
        <f>VLOOKUP('別紙様式2-3（個表） '!$G948,【参考】数式用!$P$4:$Q$54,2, FALSE)</f>
        <v>#N/A</v>
      </c>
      <c r="AB948" s="46" t="e">
        <f>VLOOKUP('別紙様式2-3（個表） '!$G948,【参考】数式用!$P$4:$W$54,8, FALSE)</f>
        <v>#N/A</v>
      </c>
      <c r="AC948" s="46" t="e">
        <f>VLOOKUP('別紙様式2-3（個表） '!$G948,【参考】数式用!$P$4:$AD$54,15, FALSE)</f>
        <v>#N/A</v>
      </c>
      <c r="AD948" s="46" t="str">
        <f t="shared" si="99"/>
        <v/>
      </c>
      <c r="AE948" s="46" t="str">
        <f t="shared" si="100"/>
        <v/>
      </c>
      <c r="AF948" s="46" t="str">
        <f t="shared" si="101"/>
        <v/>
      </c>
      <c r="AG948" s="46" t="str">
        <f>IF(G948="", "", VLOOKUP(G948,【参考】数式用!$A$4:$M$54,13,FALSE))</f>
        <v/>
      </c>
      <c r="AH948" s="46" t="str">
        <f t="shared" si="102"/>
        <v>―</v>
      </c>
    </row>
    <row r="949" spans="1:34" ht="45" customHeight="1">
      <c r="A949" s="113">
        <f t="shared" si="97"/>
        <v>935</v>
      </c>
      <c r="B949" s="114" t="str">
        <f>IF(基本情報入力シート!B984="","",基本情報入力シート!B984)</f>
        <v/>
      </c>
      <c r="C949" s="115" t="str">
        <f>IF(基本情報入力シート!L984="","",基本情報入力シート!L984)</f>
        <v/>
      </c>
      <c r="D949" s="115" t="str">
        <f>IF(基本情報入力シート!Q984="","",基本情報入力シート!Q984)</f>
        <v/>
      </c>
      <c r="E949" s="115" t="str">
        <f>IF(基本情報入力シート!V984="","",基本情報入力シート!V984)</f>
        <v/>
      </c>
      <c r="F949" s="115" t="str">
        <f>IF(基本情報入力シート!W984="","",基本情報入力シート!W984)</f>
        <v/>
      </c>
      <c r="G949" s="115" t="str">
        <f>IF(基本情報入力シート!Z984="","",基本情報入力シート!Z984)</f>
        <v/>
      </c>
      <c r="H949" s="211" t="str">
        <f>IF(基本情報入力シート!AD984="","",基本情報入力シート!AD984)</f>
        <v/>
      </c>
      <c r="I949" s="330" t="str">
        <f>IF(基本情報入力シート!AE984="","",基本情報入力シート!AE984)</f>
        <v/>
      </c>
      <c r="J949" s="427"/>
      <c r="K949" s="428"/>
      <c r="L949" s="426"/>
      <c r="M949" s="331" t="str">
        <f>IF(G949="", "", VLOOKUP(AF949,【参考】数式用!$AZ$3:$BA$6, 2, FALSE))</f>
        <v/>
      </c>
      <c r="N949" s="332" t="str">
        <f>IF(G949="","",VLOOKUP(G949,【参考】数式用!$A$4:$L$54,MATCH('別紙様式2-3（個表） '!M949,【参考】数式用!$J$3:$L$3,0)+9,FALSE))</f>
        <v/>
      </c>
      <c r="O949" s="430" t="s">
        <v>197</v>
      </c>
      <c r="P949" s="333" t="str">
        <f t="shared" si="98"/>
        <v>未入力あり</v>
      </c>
      <c r="Q949" s="253" t="str">
        <f>IFERROR(IF(P949="未入力あり","",ROUNDDOWN(ROUNDDOWN($H949*$I949,0)*VLOOKUP($G949,【参考】数式用!$A$4:$E$54,3, FALSE),0)),"")</f>
        <v/>
      </c>
      <c r="R949" s="253" t="str">
        <f>IF(AD949="×", 0,IF(P949="未入力あり","",ROUNDDOWN(ROUNDDOWN($H949*$I949,0)*VLOOKUP($G949,【参考】数式用!$A$4:$E$54,4,FALSE),0)))</f>
        <v/>
      </c>
      <c r="S949" s="334" t="str">
        <f>IF(AE949="×", 0,IF(P949="未入力あり","",ROUNDDOWN(ROUNDDOWN($H949*$I949,0)*VLOOKUP($G949,【参考】数式用!$A$4:$E$54,5, FALSE),0)))</f>
        <v/>
      </c>
      <c r="Z949" s="336" t="e">
        <f>IF(#REF!="○", F949, "")</f>
        <v>#REF!</v>
      </c>
      <c r="AA949" s="46" t="e">
        <f>VLOOKUP('別紙様式2-3（個表） '!$G949,【参考】数式用!$P$4:$Q$54,2, FALSE)</f>
        <v>#N/A</v>
      </c>
      <c r="AB949" s="46" t="e">
        <f>VLOOKUP('別紙様式2-3（個表） '!$G949,【参考】数式用!$P$4:$W$54,8, FALSE)</f>
        <v>#N/A</v>
      </c>
      <c r="AC949" s="46" t="e">
        <f>VLOOKUP('別紙様式2-3（個表） '!$G949,【参考】数式用!$P$4:$AD$54,15, FALSE)</f>
        <v>#N/A</v>
      </c>
      <c r="AD949" s="46" t="str">
        <f t="shared" si="99"/>
        <v/>
      </c>
      <c r="AE949" s="46" t="str">
        <f t="shared" si="100"/>
        <v/>
      </c>
      <c r="AF949" s="46" t="str">
        <f t="shared" si="101"/>
        <v/>
      </c>
      <c r="AG949" s="46" t="str">
        <f>IF(G949="", "", VLOOKUP(G949,【参考】数式用!$A$4:$M$54,13,FALSE))</f>
        <v/>
      </c>
      <c r="AH949" s="46" t="str">
        <f t="shared" si="102"/>
        <v>―</v>
      </c>
    </row>
    <row r="950" spans="1:34" ht="45" customHeight="1">
      <c r="A950" s="113">
        <f t="shared" si="97"/>
        <v>936</v>
      </c>
      <c r="B950" s="114" t="str">
        <f>IF(基本情報入力シート!B985="","",基本情報入力シート!B985)</f>
        <v/>
      </c>
      <c r="C950" s="115" t="str">
        <f>IF(基本情報入力シート!L985="","",基本情報入力シート!L985)</f>
        <v/>
      </c>
      <c r="D950" s="115" t="str">
        <f>IF(基本情報入力シート!Q985="","",基本情報入力シート!Q985)</f>
        <v/>
      </c>
      <c r="E950" s="115" t="str">
        <f>IF(基本情報入力シート!V985="","",基本情報入力シート!V985)</f>
        <v/>
      </c>
      <c r="F950" s="115" t="str">
        <f>IF(基本情報入力シート!W985="","",基本情報入力シート!W985)</f>
        <v/>
      </c>
      <c r="G950" s="115" t="str">
        <f>IF(基本情報入力シート!Z985="","",基本情報入力シート!Z985)</f>
        <v/>
      </c>
      <c r="H950" s="211" t="str">
        <f>IF(基本情報入力シート!AD985="","",基本情報入力シート!AD985)</f>
        <v/>
      </c>
      <c r="I950" s="330" t="str">
        <f>IF(基本情報入力シート!AE985="","",基本情報入力シート!AE985)</f>
        <v/>
      </c>
      <c r="J950" s="427"/>
      <c r="K950" s="428"/>
      <c r="L950" s="428"/>
      <c r="M950" s="331" t="str">
        <f>IF(G950="", "", VLOOKUP(AF950,【参考】数式用!$AZ$3:$BA$6, 2, FALSE))</f>
        <v/>
      </c>
      <c r="N950" s="332" t="str">
        <f>IF(G950="","",VLOOKUP(G950,【参考】数式用!$A$4:$L$54,MATCH('別紙様式2-3（個表） '!M950,【参考】数式用!$J$3:$L$3,0)+9,FALSE))</f>
        <v/>
      </c>
      <c r="O950" s="430" t="s">
        <v>197</v>
      </c>
      <c r="P950" s="333" t="str">
        <f t="shared" si="98"/>
        <v>未入力あり</v>
      </c>
      <c r="Q950" s="253" t="str">
        <f>IFERROR(IF(P950="未入力あり","",ROUNDDOWN(ROUNDDOWN($H950*$I950,0)*VLOOKUP($G950,【参考】数式用!$A$4:$E$54,3, FALSE),0)),"")</f>
        <v/>
      </c>
      <c r="R950" s="253" t="str">
        <f>IF(AD950="×", 0,IF(P950="未入力あり","",ROUNDDOWN(ROUNDDOWN($H950*$I950,0)*VLOOKUP($G950,【参考】数式用!$A$4:$E$54,4,FALSE),0)))</f>
        <v/>
      </c>
      <c r="S950" s="334" t="str">
        <f>IF(AE950="×", 0,IF(P950="未入力あり","",ROUNDDOWN(ROUNDDOWN($H950*$I950,0)*VLOOKUP($G950,【参考】数式用!$A$4:$E$54,5, FALSE),0)))</f>
        <v/>
      </c>
      <c r="Z950" s="336" t="e">
        <f>IF(#REF!="○", F950, "")</f>
        <v>#REF!</v>
      </c>
      <c r="AA950" s="46" t="e">
        <f>VLOOKUP('別紙様式2-3（個表） '!$G950,【参考】数式用!$P$4:$Q$54,2, FALSE)</f>
        <v>#N/A</v>
      </c>
      <c r="AB950" s="46" t="e">
        <f>VLOOKUP('別紙様式2-3（個表） '!$G950,【参考】数式用!$P$4:$W$54,8, FALSE)</f>
        <v>#N/A</v>
      </c>
      <c r="AC950" s="46" t="e">
        <f>VLOOKUP('別紙様式2-3（個表） '!$G950,【参考】数式用!$P$4:$AD$54,15, FALSE)</f>
        <v>#N/A</v>
      </c>
      <c r="AD950" s="46" t="str">
        <f t="shared" si="99"/>
        <v/>
      </c>
      <c r="AE950" s="46" t="str">
        <f t="shared" si="100"/>
        <v/>
      </c>
      <c r="AF950" s="46" t="str">
        <f t="shared" si="101"/>
        <v/>
      </c>
      <c r="AG950" s="46" t="str">
        <f>IF(G950="", "", VLOOKUP(G950,【参考】数式用!$A$4:$M$54,13,FALSE))</f>
        <v/>
      </c>
      <c r="AH950" s="46" t="str">
        <f t="shared" si="102"/>
        <v>―</v>
      </c>
    </row>
    <row r="951" spans="1:34" ht="45" customHeight="1">
      <c r="A951" s="113">
        <f t="shared" si="97"/>
        <v>937</v>
      </c>
      <c r="B951" s="114" t="str">
        <f>IF(基本情報入力シート!B986="","",基本情報入力シート!B986)</f>
        <v/>
      </c>
      <c r="C951" s="115" t="str">
        <f>IF(基本情報入力シート!L986="","",基本情報入力シート!L986)</f>
        <v/>
      </c>
      <c r="D951" s="115" t="str">
        <f>IF(基本情報入力シート!Q986="","",基本情報入力シート!Q986)</f>
        <v/>
      </c>
      <c r="E951" s="115" t="str">
        <f>IF(基本情報入力シート!V986="","",基本情報入力シート!V986)</f>
        <v/>
      </c>
      <c r="F951" s="115" t="str">
        <f>IF(基本情報入力シート!W986="","",基本情報入力シート!W986)</f>
        <v/>
      </c>
      <c r="G951" s="115" t="str">
        <f>IF(基本情報入力シート!Z986="","",基本情報入力シート!Z986)</f>
        <v/>
      </c>
      <c r="H951" s="211" t="str">
        <f>IF(基本情報入力シート!AD986="","",基本情報入力シート!AD986)</f>
        <v/>
      </c>
      <c r="I951" s="330" t="str">
        <f>IF(基本情報入力シート!AE986="","",基本情報入力シート!AE986)</f>
        <v/>
      </c>
      <c r="J951" s="427"/>
      <c r="K951" s="428"/>
      <c r="L951" s="428"/>
      <c r="M951" s="331" t="str">
        <f>IF(G951="", "", VLOOKUP(AF951,【参考】数式用!$AZ$3:$BA$6, 2, FALSE))</f>
        <v/>
      </c>
      <c r="N951" s="332" t="str">
        <f>IF(G951="","",VLOOKUP(G951,【参考】数式用!$A$4:$L$54,MATCH('別紙様式2-3（個表） '!M951,【参考】数式用!$J$3:$L$3,0)+9,FALSE))</f>
        <v/>
      </c>
      <c r="O951" s="429" t="s">
        <v>197</v>
      </c>
      <c r="P951" s="333" t="str">
        <f t="shared" si="98"/>
        <v>未入力あり</v>
      </c>
      <c r="Q951" s="253" t="str">
        <f>IFERROR(IF(P951="未入力あり","",ROUNDDOWN(ROUNDDOWN($H951*$I951,0)*VLOOKUP($G951,【参考】数式用!$A$4:$E$54,3, FALSE),0)),"")</f>
        <v/>
      </c>
      <c r="R951" s="253" t="str">
        <f>IF(AD951="×", 0,IF(P951="未入力あり","",ROUNDDOWN(ROUNDDOWN($H951*$I951,0)*VLOOKUP($G951,【参考】数式用!$A$4:$E$54,4,FALSE),0)))</f>
        <v/>
      </c>
      <c r="S951" s="334" t="str">
        <f>IF(AE951="×", 0,IF(P951="未入力あり","",ROUNDDOWN(ROUNDDOWN($H951*$I951,0)*VLOOKUP($G951,【参考】数式用!$A$4:$E$54,5, FALSE),0)))</f>
        <v/>
      </c>
      <c r="Z951" s="336" t="e">
        <f>IF(#REF!="○", F951, "")</f>
        <v>#REF!</v>
      </c>
      <c r="AA951" s="46" t="e">
        <f>VLOOKUP('別紙様式2-3（個表） '!$G951,【参考】数式用!$P$4:$Q$54,2, FALSE)</f>
        <v>#N/A</v>
      </c>
      <c r="AB951" s="46" t="e">
        <f>VLOOKUP('別紙様式2-3（個表） '!$G951,【参考】数式用!$P$4:$W$54,8, FALSE)</f>
        <v>#N/A</v>
      </c>
      <c r="AC951" s="46" t="e">
        <f>VLOOKUP('別紙様式2-3（個表） '!$G951,【参考】数式用!$P$4:$AD$54,15, FALSE)</f>
        <v>#N/A</v>
      </c>
      <c r="AD951" s="46" t="str">
        <f t="shared" si="99"/>
        <v/>
      </c>
      <c r="AE951" s="46" t="str">
        <f t="shared" si="100"/>
        <v/>
      </c>
      <c r="AF951" s="46" t="str">
        <f t="shared" si="101"/>
        <v/>
      </c>
      <c r="AG951" s="46" t="str">
        <f>IF(G951="", "", VLOOKUP(G951,【参考】数式用!$A$4:$M$54,13,FALSE))</f>
        <v/>
      </c>
      <c r="AH951" s="46" t="str">
        <f t="shared" si="102"/>
        <v>―</v>
      </c>
    </row>
    <row r="952" spans="1:34" ht="45" customHeight="1">
      <c r="A952" s="113">
        <f t="shared" si="97"/>
        <v>938</v>
      </c>
      <c r="B952" s="114" t="str">
        <f>IF(基本情報入力シート!B987="","",基本情報入力シート!B987)</f>
        <v/>
      </c>
      <c r="C952" s="115" t="str">
        <f>IF(基本情報入力シート!L987="","",基本情報入力シート!L987)</f>
        <v/>
      </c>
      <c r="D952" s="115" t="str">
        <f>IF(基本情報入力シート!Q987="","",基本情報入力シート!Q987)</f>
        <v/>
      </c>
      <c r="E952" s="115" t="str">
        <f>IF(基本情報入力シート!V987="","",基本情報入力シート!V987)</f>
        <v/>
      </c>
      <c r="F952" s="115" t="str">
        <f>IF(基本情報入力シート!W987="","",基本情報入力シート!W987)</f>
        <v/>
      </c>
      <c r="G952" s="115" t="str">
        <f>IF(基本情報入力シート!Z987="","",基本情報入力シート!Z987)</f>
        <v/>
      </c>
      <c r="H952" s="211" t="str">
        <f>IF(基本情報入力シート!AD987="","",基本情報入力シート!AD987)</f>
        <v/>
      </c>
      <c r="I952" s="330" t="str">
        <f>IF(基本情報入力シート!AE987="","",基本情報入力シート!AE987)</f>
        <v/>
      </c>
      <c r="J952" s="427"/>
      <c r="K952" s="428"/>
      <c r="L952" s="428"/>
      <c r="M952" s="331" t="str">
        <f>IF(G952="", "", VLOOKUP(AF952,【参考】数式用!$AZ$3:$BA$6, 2, FALSE))</f>
        <v/>
      </c>
      <c r="N952" s="332" t="str">
        <f>IF(G952="","",VLOOKUP(G952,【参考】数式用!$A$4:$L$54,MATCH('別紙様式2-3（個表） '!M952,【参考】数式用!$J$3:$L$3,0)+9,FALSE))</f>
        <v/>
      </c>
      <c r="O952" s="430" t="s">
        <v>197</v>
      </c>
      <c r="P952" s="333" t="str">
        <f t="shared" si="98"/>
        <v>未入力あり</v>
      </c>
      <c r="Q952" s="253" t="str">
        <f>IFERROR(IF(P952="未入力あり","",ROUNDDOWN(ROUNDDOWN($H952*$I952,0)*VLOOKUP($G952,【参考】数式用!$A$4:$E$54,3, FALSE),0)),"")</f>
        <v/>
      </c>
      <c r="R952" s="253" t="str">
        <f>IF(AD952="×", 0,IF(P952="未入力あり","",ROUNDDOWN(ROUNDDOWN($H952*$I952,0)*VLOOKUP($G952,【参考】数式用!$A$4:$E$54,4,FALSE),0)))</f>
        <v/>
      </c>
      <c r="S952" s="334" t="str">
        <f>IF(AE952="×", 0,IF(P952="未入力あり","",ROUNDDOWN(ROUNDDOWN($H952*$I952,0)*VLOOKUP($G952,【参考】数式用!$A$4:$E$54,5, FALSE),0)))</f>
        <v/>
      </c>
      <c r="Z952" s="336" t="e">
        <f>IF(#REF!="○", F952, "")</f>
        <v>#REF!</v>
      </c>
      <c r="AA952" s="46" t="e">
        <f>VLOOKUP('別紙様式2-3（個表） '!$G952,【参考】数式用!$P$4:$Q$54,2, FALSE)</f>
        <v>#N/A</v>
      </c>
      <c r="AB952" s="46" t="e">
        <f>VLOOKUP('別紙様式2-3（個表） '!$G952,【参考】数式用!$P$4:$W$54,8, FALSE)</f>
        <v>#N/A</v>
      </c>
      <c r="AC952" s="46" t="e">
        <f>VLOOKUP('別紙様式2-3（個表） '!$G952,【参考】数式用!$P$4:$AD$54,15, FALSE)</f>
        <v>#N/A</v>
      </c>
      <c r="AD952" s="46" t="str">
        <f t="shared" si="99"/>
        <v/>
      </c>
      <c r="AE952" s="46" t="str">
        <f t="shared" si="100"/>
        <v/>
      </c>
      <c r="AF952" s="46" t="str">
        <f t="shared" si="101"/>
        <v/>
      </c>
      <c r="AG952" s="46" t="str">
        <f>IF(G952="", "", VLOOKUP(G952,【参考】数式用!$A$4:$M$54,13,FALSE))</f>
        <v/>
      </c>
      <c r="AH952" s="46" t="str">
        <f t="shared" si="102"/>
        <v>―</v>
      </c>
    </row>
    <row r="953" spans="1:34" ht="45" customHeight="1">
      <c r="A953" s="113">
        <f t="shared" si="97"/>
        <v>939</v>
      </c>
      <c r="B953" s="114" t="str">
        <f>IF(基本情報入力シート!B988="","",基本情報入力シート!B988)</f>
        <v/>
      </c>
      <c r="C953" s="115" t="str">
        <f>IF(基本情報入力シート!L988="","",基本情報入力シート!L988)</f>
        <v/>
      </c>
      <c r="D953" s="115" t="str">
        <f>IF(基本情報入力シート!Q988="","",基本情報入力シート!Q988)</f>
        <v/>
      </c>
      <c r="E953" s="115" t="str">
        <f>IF(基本情報入力シート!V988="","",基本情報入力シート!V988)</f>
        <v/>
      </c>
      <c r="F953" s="115" t="str">
        <f>IF(基本情報入力シート!W988="","",基本情報入力シート!W988)</f>
        <v/>
      </c>
      <c r="G953" s="115" t="str">
        <f>IF(基本情報入力シート!Z988="","",基本情報入力シート!Z988)</f>
        <v/>
      </c>
      <c r="H953" s="211" t="str">
        <f>IF(基本情報入力シート!AD988="","",基本情報入力シート!AD988)</f>
        <v/>
      </c>
      <c r="I953" s="330" t="str">
        <f>IF(基本情報入力シート!AE988="","",基本情報入力シート!AE988)</f>
        <v/>
      </c>
      <c r="J953" s="427"/>
      <c r="K953" s="428"/>
      <c r="L953" s="428"/>
      <c r="M953" s="331" t="str">
        <f>IF(G953="", "", VLOOKUP(AF953,【参考】数式用!$AZ$3:$BA$6, 2, FALSE))</f>
        <v/>
      </c>
      <c r="N953" s="332" t="str">
        <f>IF(G953="","",VLOOKUP(G953,【参考】数式用!$A$4:$L$54,MATCH('別紙様式2-3（個表） '!M953,【参考】数式用!$J$3:$L$3,0)+9,FALSE))</f>
        <v/>
      </c>
      <c r="O953" s="430" t="s">
        <v>197</v>
      </c>
      <c r="P953" s="333" t="str">
        <f t="shared" si="98"/>
        <v>未入力あり</v>
      </c>
      <c r="Q953" s="253" t="str">
        <f>IFERROR(IF(P953="未入力あり","",ROUNDDOWN(ROUNDDOWN($H953*$I953,0)*VLOOKUP($G953,【参考】数式用!$A$4:$E$54,3, FALSE),0)),"")</f>
        <v/>
      </c>
      <c r="R953" s="253" t="str">
        <f>IF(AD953="×", 0,IF(P953="未入力あり","",ROUNDDOWN(ROUNDDOWN($H953*$I953,0)*VLOOKUP($G953,【参考】数式用!$A$4:$E$54,4,FALSE),0)))</f>
        <v/>
      </c>
      <c r="S953" s="334" t="str">
        <f>IF(AE953="×", 0,IF(P953="未入力あり","",ROUNDDOWN(ROUNDDOWN($H953*$I953,0)*VLOOKUP($G953,【参考】数式用!$A$4:$E$54,5, FALSE),0)))</f>
        <v/>
      </c>
      <c r="Z953" s="336" t="e">
        <f>IF(#REF!="○", F953, "")</f>
        <v>#REF!</v>
      </c>
      <c r="AA953" s="46" t="e">
        <f>VLOOKUP('別紙様式2-3（個表） '!$G953,【参考】数式用!$P$4:$Q$54,2, FALSE)</f>
        <v>#N/A</v>
      </c>
      <c r="AB953" s="46" t="e">
        <f>VLOOKUP('別紙様式2-3（個表） '!$G953,【参考】数式用!$P$4:$W$54,8, FALSE)</f>
        <v>#N/A</v>
      </c>
      <c r="AC953" s="46" t="e">
        <f>VLOOKUP('別紙様式2-3（個表） '!$G953,【参考】数式用!$P$4:$AD$54,15, FALSE)</f>
        <v>#N/A</v>
      </c>
      <c r="AD953" s="46" t="str">
        <f t="shared" si="99"/>
        <v/>
      </c>
      <c r="AE953" s="46" t="str">
        <f t="shared" si="100"/>
        <v/>
      </c>
      <c r="AF953" s="46" t="str">
        <f t="shared" si="101"/>
        <v/>
      </c>
      <c r="AG953" s="46" t="str">
        <f>IF(G953="", "", VLOOKUP(G953,【参考】数式用!$A$4:$M$54,13,FALSE))</f>
        <v/>
      </c>
      <c r="AH953" s="46" t="str">
        <f t="shared" si="102"/>
        <v>―</v>
      </c>
    </row>
    <row r="954" spans="1:34" ht="45" customHeight="1">
      <c r="A954" s="113">
        <f t="shared" si="97"/>
        <v>940</v>
      </c>
      <c r="B954" s="114" t="str">
        <f>IF(基本情報入力シート!B989="","",基本情報入力シート!B989)</f>
        <v/>
      </c>
      <c r="C954" s="115" t="str">
        <f>IF(基本情報入力シート!L989="","",基本情報入力シート!L989)</f>
        <v/>
      </c>
      <c r="D954" s="115" t="str">
        <f>IF(基本情報入力シート!Q989="","",基本情報入力シート!Q989)</f>
        <v/>
      </c>
      <c r="E954" s="115" t="str">
        <f>IF(基本情報入力シート!V989="","",基本情報入力シート!V989)</f>
        <v/>
      </c>
      <c r="F954" s="115" t="str">
        <f>IF(基本情報入力シート!W989="","",基本情報入力シート!W989)</f>
        <v/>
      </c>
      <c r="G954" s="115" t="str">
        <f>IF(基本情報入力シート!Z989="","",基本情報入力シート!Z989)</f>
        <v/>
      </c>
      <c r="H954" s="211" t="str">
        <f>IF(基本情報入力シート!AD989="","",基本情報入力シート!AD989)</f>
        <v/>
      </c>
      <c r="I954" s="330" t="str">
        <f>IF(基本情報入力シート!AE989="","",基本情報入力シート!AE989)</f>
        <v/>
      </c>
      <c r="J954" s="427"/>
      <c r="K954" s="428"/>
      <c r="L954" s="428"/>
      <c r="M954" s="331" t="str">
        <f>IF(G954="", "", VLOOKUP(AF954,【参考】数式用!$AZ$3:$BA$6, 2, FALSE))</f>
        <v/>
      </c>
      <c r="N954" s="332" t="str">
        <f>IF(G954="","",VLOOKUP(G954,【参考】数式用!$A$4:$L$54,MATCH('別紙様式2-3（個表） '!M954,【参考】数式用!$J$3:$L$3,0)+9,FALSE))</f>
        <v/>
      </c>
      <c r="O954" s="429" t="s">
        <v>197</v>
      </c>
      <c r="P954" s="333" t="str">
        <f t="shared" si="98"/>
        <v>未入力あり</v>
      </c>
      <c r="Q954" s="253" t="str">
        <f>IFERROR(IF(P954="未入力あり","",ROUNDDOWN(ROUNDDOWN($H954*$I954,0)*VLOOKUP($G954,【参考】数式用!$A$4:$E$54,3, FALSE),0)),"")</f>
        <v/>
      </c>
      <c r="R954" s="253" t="str">
        <f>IF(AD954="×", 0,IF(P954="未入力あり","",ROUNDDOWN(ROUNDDOWN($H954*$I954,0)*VLOOKUP($G954,【参考】数式用!$A$4:$E$54,4,FALSE),0)))</f>
        <v/>
      </c>
      <c r="S954" s="334" t="str">
        <f>IF(AE954="×", 0,IF(P954="未入力あり","",ROUNDDOWN(ROUNDDOWN($H954*$I954,0)*VLOOKUP($G954,【参考】数式用!$A$4:$E$54,5, FALSE),0)))</f>
        <v/>
      </c>
      <c r="Z954" s="336" t="e">
        <f>IF(#REF!="○", F954, "")</f>
        <v>#REF!</v>
      </c>
      <c r="AA954" s="46" t="e">
        <f>VLOOKUP('別紙様式2-3（個表） '!$G954,【参考】数式用!$P$4:$Q$54,2, FALSE)</f>
        <v>#N/A</v>
      </c>
      <c r="AB954" s="46" t="e">
        <f>VLOOKUP('別紙様式2-3（個表） '!$G954,【参考】数式用!$P$4:$W$54,8, FALSE)</f>
        <v>#N/A</v>
      </c>
      <c r="AC954" s="46" t="e">
        <f>VLOOKUP('別紙様式2-3（個表） '!$G954,【参考】数式用!$P$4:$AD$54,15, FALSE)</f>
        <v>#N/A</v>
      </c>
      <c r="AD954" s="46" t="str">
        <f t="shared" si="99"/>
        <v/>
      </c>
      <c r="AE954" s="46" t="str">
        <f t="shared" si="100"/>
        <v/>
      </c>
      <c r="AF954" s="46" t="str">
        <f t="shared" si="101"/>
        <v/>
      </c>
      <c r="AG954" s="46" t="str">
        <f>IF(G954="", "", VLOOKUP(G954,【参考】数式用!$A$4:$M$54,13,FALSE))</f>
        <v/>
      </c>
      <c r="AH954" s="46" t="str">
        <f t="shared" si="102"/>
        <v>―</v>
      </c>
    </row>
    <row r="955" spans="1:34" ht="45" customHeight="1">
      <c r="A955" s="113">
        <f t="shared" si="97"/>
        <v>941</v>
      </c>
      <c r="B955" s="114" t="str">
        <f>IF(基本情報入力シート!B990="","",基本情報入力シート!B990)</f>
        <v/>
      </c>
      <c r="C955" s="115" t="str">
        <f>IF(基本情報入力シート!L990="","",基本情報入力シート!L990)</f>
        <v/>
      </c>
      <c r="D955" s="115" t="str">
        <f>IF(基本情報入力シート!Q990="","",基本情報入力シート!Q990)</f>
        <v/>
      </c>
      <c r="E955" s="115" t="str">
        <f>IF(基本情報入力シート!V990="","",基本情報入力シート!V990)</f>
        <v/>
      </c>
      <c r="F955" s="115" t="str">
        <f>IF(基本情報入力シート!W990="","",基本情報入力シート!W990)</f>
        <v/>
      </c>
      <c r="G955" s="115" t="str">
        <f>IF(基本情報入力シート!Z990="","",基本情報入力シート!Z990)</f>
        <v/>
      </c>
      <c r="H955" s="211" t="str">
        <f>IF(基本情報入力シート!AD990="","",基本情報入力シート!AD990)</f>
        <v/>
      </c>
      <c r="I955" s="330" t="str">
        <f>IF(基本情報入力シート!AE990="","",基本情報入力シート!AE990)</f>
        <v/>
      </c>
      <c r="J955" s="427"/>
      <c r="K955" s="428"/>
      <c r="L955" s="428"/>
      <c r="M955" s="331" t="str">
        <f>IF(G955="", "", VLOOKUP(AF955,【参考】数式用!$AZ$3:$BA$6, 2, FALSE))</f>
        <v/>
      </c>
      <c r="N955" s="332" t="str">
        <f>IF(G955="","",VLOOKUP(G955,【参考】数式用!$A$4:$L$54,MATCH('別紙様式2-3（個表） '!M955,【参考】数式用!$J$3:$L$3,0)+9,FALSE))</f>
        <v/>
      </c>
      <c r="O955" s="430" t="s">
        <v>197</v>
      </c>
      <c r="P955" s="333" t="str">
        <f t="shared" si="98"/>
        <v>未入力あり</v>
      </c>
      <c r="Q955" s="253" t="str">
        <f>IFERROR(IF(P955="未入力あり","",ROUNDDOWN(ROUNDDOWN($H955*$I955,0)*VLOOKUP($G955,【参考】数式用!$A$4:$E$54,3, FALSE),0)),"")</f>
        <v/>
      </c>
      <c r="R955" s="253" t="str">
        <f>IF(AD955="×", 0,IF(P955="未入力あり","",ROUNDDOWN(ROUNDDOWN($H955*$I955,0)*VLOOKUP($G955,【参考】数式用!$A$4:$E$54,4,FALSE),0)))</f>
        <v/>
      </c>
      <c r="S955" s="334" t="str">
        <f>IF(AE955="×", 0,IF(P955="未入力あり","",ROUNDDOWN(ROUNDDOWN($H955*$I955,0)*VLOOKUP($G955,【参考】数式用!$A$4:$E$54,5, FALSE),0)))</f>
        <v/>
      </c>
      <c r="Z955" s="336" t="e">
        <f>IF(#REF!="○", F955, "")</f>
        <v>#REF!</v>
      </c>
      <c r="AA955" s="46" t="e">
        <f>VLOOKUP('別紙様式2-3（個表） '!$G955,【参考】数式用!$P$4:$Q$54,2, FALSE)</f>
        <v>#N/A</v>
      </c>
      <c r="AB955" s="46" t="e">
        <f>VLOOKUP('別紙様式2-3（個表） '!$G955,【参考】数式用!$P$4:$W$54,8, FALSE)</f>
        <v>#N/A</v>
      </c>
      <c r="AC955" s="46" t="e">
        <f>VLOOKUP('別紙様式2-3（個表） '!$G955,【参考】数式用!$P$4:$AD$54,15, FALSE)</f>
        <v>#N/A</v>
      </c>
      <c r="AD955" s="46" t="str">
        <f t="shared" si="99"/>
        <v/>
      </c>
      <c r="AE955" s="46" t="str">
        <f t="shared" si="100"/>
        <v/>
      </c>
      <c r="AF955" s="46" t="str">
        <f t="shared" si="101"/>
        <v/>
      </c>
      <c r="AG955" s="46" t="str">
        <f>IF(G955="", "", VLOOKUP(G955,【参考】数式用!$A$4:$M$54,13,FALSE))</f>
        <v/>
      </c>
      <c r="AH955" s="46" t="str">
        <f t="shared" si="102"/>
        <v>―</v>
      </c>
    </row>
    <row r="956" spans="1:34" ht="45" customHeight="1">
      <c r="A956" s="113">
        <f t="shared" si="97"/>
        <v>942</v>
      </c>
      <c r="B956" s="114" t="str">
        <f>IF(基本情報入力シート!B991="","",基本情報入力シート!B991)</f>
        <v/>
      </c>
      <c r="C956" s="115" t="str">
        <f>IF(基本情報入力シート!L991="","",基本情報入力シート!L991)</f>
        <v/>
      </c>
      <c r="D956" s="115" t="str">
        <f>IF(基本情報入力シート!Q991="","",基本情報入力シート!Q991)</f>
        <v/>
      </c>
      <c r="E956" s="115" t="str">
        <f>IF(基本情報入力シート!V991="","",基本情報入力シート!V991)</f>
        <v/>
      </c>
      <c r="F956" s="115" t="str">
        <f>IF(基本情報入力シート!W991="","",基本情報入力シート!W991)</f>
        <v/>
      </c>
      <c r="G956" s="115" t="str">
        <f>IF(基本情報入力シート!Z991="","",基本情報入力シート!Z991)</f>
        <v/>
      </c>
      <c r="H956" s="211" t="str">
        <f>IF(基本情報入力シート!AD991="","",基本情報入力シート!AD991)</f>
        <v/>
      </c>
      <c r="I956" s="330" t="str">
        <f>IF(基本情報入力シート!AE991="","",基本情報入力シート!AE991)</f>
        <v/>
      </c>
      <c r="J956" s="427"/>
      <c r="K956" s="428"/>
      <c r="L956" s="428"/>
      <c r="M956" s="331" t="str">
        <f>IF(G956="", "", VLOOKUP(AF956,【参考】数式用!$AZ$3:$BA$6, 2, FALSE))</f>
        <v/>
      </c>
      <c r="N956" s="332" t="str">
        <f>IF(G956="","",VLOOKUP(G956,【参考】数式用!$A$4:$L$54,MATCH('別紙様式2-3（個表） '!M956,【参考】数式用!$J$3:$L$3,0)+9,FALSE))</f>
        <v/>
      </c>
      <c r="O956" s="430" t="s">
        <v>197</v>
      </c>
      <c r="P956" s="333" t="str">
        <f t="shared" si="98"/>
        <v>未入力あり</v>
      </c>
      <c r="Q956" s="253" t="str">
        <f>IFERROR(IF(P956="未入力あり","",ROUNDDOWN(ROUNDDOWN($H956*$I956,0)*VLOOKUP($G956,【参考】数式用!$A$4:$E$54,3, FALSE),0)),"")</f>
        <v/>
      </c>
      <c r="R956" s="253" t="str">
        <f>IF(AD956="×", 0,IF(P956="未入力あり","",ROUNDDOWN(ROUNDDOWN($H956*$I956,0)*VLOOKUP($G956,【参考】数式用!$A$4:$E$54,4,FALSE),0)))</f>
        <v/>
      </c>
      <c r="S956" s="334" t="str">
        <f>IF(AE956="×", 0,IF(P956="未入力あり","",ROUNDDOWN(ROUNDDOWN($H956*$I956,0)*VLOOKUP($G956,【参考】数式用!$A$4:$E$54,5, FALSE),0)))</f>
        <v/>
      </c>
      <c r="Z956" s="336" t="e">
        <f>IF(#REF!="○", F956, "")</f>
        <v>#REF!</v>
      </c>
      <c r="AA956" s="46" t="e">
        <f>VLOOKUP('別紙様式2-3（個表） '!$G956,【参考】数式用!$P$4:$Q$54,2, FALSE)</f>
        <v>#N/A</v>
      </c>
      <c r="AB956" s="46" t="e">
        <f>VLOOKUP('別紙様式2-3（個表） '!$G956,【参考】数式用!$P$4:$W$54,8, FALSE)</f>
        <v>#N/A</v>
      </c>
      <c r="AC956" s="46" t="e">
        <f>VLOOKUP('別紙様式2-3（個表） '!$G956,【参考】数式用!$P$4:$AD$54,15, FALSE)</f>
        <v>#N/A</v>
      </c>
      <c r="AD956" s="46" t="str">
        <f t="shared" si="99"/>
        <v/>
      </c>
      <c r="AE956" s="46" t="str">
        <f t="shared" si="100"/>
        <v/>
      </c>
      <c r="AF956" s="46" t="str">
        <f t="shared" si="101"/>
        <v/>
      </c>
      <c r="AG956" s="46" t="str">
        <f>IF(G956="", "", VLOOKUP(G956,【参考】数式用!$A$4:$M$54,13,FALSE))</f>
        <v/>
      </c>
      <c r="AH956" s="46" t="str">
        <f t="shared" si="102"/>
        <v>―</v>
      </c>
    </row>
    <row r="957" spans="1:34" ht="45" customHeight="1">
      <c r="A957" s="113">
        <f t="shared" si="97"/>
        <v>943</v>
      </c>
      <c r="B957" s="114" t="str">
        <f>IF(基本情報入力シート!B992="","",基本情報入力シート!B992)</f>
        <v/>
      </c>
      <c r="C957" s="115" t="str">
        <f>IF(基本情報入力シート!L992="","",基本情報入力シート!L992)</f>
        <v/>
      </c>
      <c r="D957" s="115" t="str">
        <f>IF(基本情報入力シート!Q992="","",基本情報入力シート!Q992)</f>
        <v/>
      </c>
      <c r="E957" s="115" t="str">
        <f>IF(基本情報入力シート!V992="","",基本情報入力シート!V992)</f>
        <v/>
      </c>
      <c r="F957" s="115" t="str">
        <f>IF(基本情報入力シート!W992="","",基本情報入力シート!W992)</f>
        <v/>
      </c>
      <c r="G957" s="115" t="str">
        <f>IF(基本情報入力シート!Z992="","",基本情報入力シート!Z992)</f>
        <v/>
      </c>
      <c r="H957" s="211" t="str">
        <f>IF(基本情報入力シート!AD992="","",基本情報入力シート!AD992)</f>
        <v/>
      </c>
      <c r="I957" s="330" t="str">
        <f>IF(基本情報入力シート!AE992="","",基本情報入力シート!AE992)</f>
        <v/>
      </c>
      <c r="J957" s="427"/>
      <c r="K957" s="428"/>
      <c r="L957" s="426"/>
      <c r="M957" s="331" t="str">
        <f>IF(G957="", "", VLOOKUP(AF957,【参考】数式用!$AZ$3:$BA$6, 2, FALSE))</f>
        <v/>
      </c>
      <c r="N957" s="332" t="str">
        <f>IF(G957="","",VLOOKUP(G957,【参考】数式用!$A$4:$L$54,MATCH('別紙様式2-3（個表） '!M957,【参考】数式用!$J$3:$L$3,0)+9,FALSE))</f>
        <v/>
      </c>
      <c r="O957" s="429" t="s">
        <v>197</v>
      </c>
      <c r="P957" s="333" t="str">
        <f t="shared" si="98"/>
        <v>未入力あり</v>
      </c>
      <c r="Q957" s="253" t="str">
        <f>IFERROR(IF(P957="未入力あり","",ROUNDDOWN(ROUNDDOWN($H957*$I957,0)*VLOOKUP($G957,【参考】数式用!$A$4:$E$54,3, FALSE),0)),"")</f>
        <v/>
      </c>
      <c r="R957" s="253" t="str">
        <f>IF(AD957="×", 0,IF(P957="未入力あり","",ROUNDDOWN(ROUNDDOWN($H957*$I957,0)*VLOOKUP($G957,【参考】数式用!$A$4:$E$54,4,FALSE),0)))</f>
        <v/>
      </c>
      <c r="S957" s="334" t="str">
        <f>IF(AE957="×", 0,IF(P957="未入力あり","",ROUNDDOWN(ROUNDDOWN($H957*$I957,0)*VLOOKUP($G957,【参考】数式用!$A$4:$E$54,5, FALSE),0)))</f>
        <v/>
      </c>
      <c r="Z957" s="336" t="e">
        <f>IF(#REF!="○", F957, "")</f>
        <v>#REF!</v>
      </c>
      <c r="AA957" s="46" t="e">
        <f>VLOOKUP('別紙様式2-3（個表） '!$G957,【参考】数式用!$P$4:$Q$54,2, FALSE)</f>
        <v>#N/A</v>
      </c>
      <c r="AB957" s="46" t="e">
        <f>VLOOKUP('別紙様式2-3（個表） '!$G957,【参考】数式用!$P$4:$W$54,8, FALSE)</f>
        <v>#N/A</v>
      </c>
      <c r="AC957" s="46" t="e">
        <f>VLOOKUP('別紙様式2-3（個表） '!$G957,【参考】数式用!$P$4:$AD$54,15, FALSE)</f>
        <v>#N/A</v>
      </c>
      <c r="AD957" s="46" t="str">
        <f t="shared" si="99"/>
        <v/>
      </c>
      <c r="AE957" s="46" t="str">
        <f t="shared" si="100"/>
        <v/>
      </c>
      <c r="AF957" s="46" t="str">
        <f t="shared" si="101"/>
        <v/>
      </c>
      <c r="AG957" s="46" t="str">
        <f>IF(G957="", "", VLOOKUP(G957,【参考】数式用!$A$4:$M$54,13,FALSE))</f>
        <v/>
      </c>
      <c r="AH957" s="46" t="str">
        <f t="shared" si="102"/>
        <v>―</v>
      </c>
    </row>
    <row r="958" spans="1:34" ht="45" customHeight="1">
      <c r="A958" s="113">
        <f t="shared" si="97"/>
        <v>944</v>
      </c>
      <c r="B958" s="114" t="str">
        <f>IF(基本情報入力シート!B993="","",基本情報入力シート!B993)</f>
        <v/>
      </c>
      <c r="C958" s="115" t="str">
        <f>IF(基本情報入力シート!L993="","",基本情報入力シート!L993)</f>
        <v/>
      </c>
      <c r="D958" s="115" t="str">
        <f>IF(基本情報入力シート!Q993="","",基本情報入力シート!Q993)</f>
        <v/>
      </c>
      <c r="E958" s="115" t="str">
        <f>IF(基本情報入力シート!V993="","",基本情報入力シート!V993)</f>
        <v/>
      </c>
      <c r="F958" s="115" t="str">
        <f>IF(基本情報入力シート!W993="","",基本情報入力シート!W993)</f>
        <v/>
      </c>
      <c r="G958" s="115" t="str">
        <f>IF(基本情報入力シート!Z993="","",基本情報入力シート!Z993)</f>
        <v/>
      </c>
      <c r="H958" s="211" t="str">
        <f>IF(基本情報入力シート!AD993="","",基本情報入力シート!AD993)</f>
        <v/>
      </c>
      <c r="I958" s="330" t="str">
        <f>IF(基本情報入力シート!AE993="","",基本情報入力シート!AE993)</f>
        <v/>
      </c>
      <c r="J958" s="427"/>
      <c r="K958" s="428"/>
      <c r="L958" s="426"/>
      <c r="M958" s="331" t="str">
        <f>IF(G958="", "", VLOOKUP(AF958,【参考】数式用!$AZ$3:$BA$6, 2, FALSE))</f>
        <v/>
      </c>
      <c r="N958" s="332" t="str">
        <f>IF(G958="","",VLOOKUP(G958,【参考】数式用!$A$4:$L$54,MATCH('別紙様式2-3（個表） '!M958,【参考】数式用!$J$3:$L$3,0)+9,FALSE))</f>
        <v/>
      </c>
      <c r="O958" s="430" t="s">
        <v>197</v>
      </c>
      <c r="P958" s="333" t="str">
        <f t="shared" si="98"/>
        <v>未入力あり</v>
      </c>
      <c r="Q958" s="253" t="str">
        <f>IFERROR(IF(P958="未入力あり","",ROUNDDOWN(ROUNDDOWN($H958*$I958,0)*VLOOKUP($G958,【参考】数式用!$A$4:$E$54,3, FALSE),0)),"")</f>
        <v/>
      </c>
      <c r="R958" s="253" t="str">
        <f>IF(AD958="×", 0,IF(P958="未入力あり","",ROUNDDOWN(ROUNDDOWN($H958*$I958,0)*VLOOKUP($G958,【参考】数式用!$A$4:$E$54,4,FALSE),0)))</f>
        <v/>
      </c>
      <c r="S958" s="334" t="str">
        <f>IF(AE958="×", 0,IF(P958="未入力あり","",ROUNDDOWN(ROUNDDOWN($H958*$I958,0)*VLOOKUP($G958,【参考】数式用!$A$4:$E$54,5, FALSE),0)))</f>
        <v/>
      </c>
      <c r="Z958" s="336" t="e">
        <f>IF(#REF!="○", F958, "")</f>
        <v>#REF!</v>
      </c>
      <c r="AA958" s="46" t="e">
        <f>VLOOKUP('別紙様式2-3（個表） '!$G958,【参考】数式用!$P$4:$Q$54,2, FALSE)</f>
        <v>#N/A</v>
      </c>
      <c r="AB958" s="46" t="e">
        <f>VLOOKUP('別紙様式2-3（個表） '!$G958,【参考】数式用!$P$4:$W$54,8, FALSE)</f>
        <v>#N/A</v>
      </c>
      <c r="AC958" s="46" t="e">
        <f>VLOOKUP('別紙様式2-3（個表） '!$G958,【参考】数式用!$P$4:$AD$54,15, FALSE)</f>
        <v>#N/A</v>
      </c>
      <c r="AD958" s="46" t="str">
        <f t="shared" si="99"/>
        <v/>
      </c>
      <c r="AE958" s="46" t="str">
        <f t="shared" si="100"/>
        <v/>
      </c>
      <c r="AF958" s="46" t="str">
        <f t="shared" si="101"/>
        <v/>
      </c>
      <c r="AG958" s="46" t="str">
        <f>IF(G958="", "", VLOOKUP(G958,【参考】数式用!$A$4:$M$54,13,FALSE))</f>
        <v/>
      </c>
      <c r="AH958" s="46" t="str">
        <f t="shared" si="102"/>
        <v>―</v>
      </c>
    </row>
    <row r="959" spans="1:34" ht="45" customHeight="1">
      <c r="A959" s="113">
        <f t="shared" si="97"/>
        <v>945</v>
      </c>
      <c r="B959" s="114" t="str">
        <f>IF(基本情報入力シート!B994="","",基本情報入力シート!B994)</f>
        <v/>
      </c>
      <c r="C959" s="115" t="str">
        <f>IF(基本情報入力シート!L994="","",基本情報入力シート!L994)</f>
        <v/>
      </c>
      <c r="D959" s="115" t="str">
        <f>IF(基本情報入力シート!Q994="","",基本情報入力シート!Q994)</f>
        <v/>
      </c>
      <c r="E959" s="115" t="str">
        <f>IF(基本情報入力シート!V994="","",基本情報入力シート!V994)</f>
        <v/>
      </c>
      <c r="F959" s="115" t="str">
        <f>IF(基本情報入力シート!W994="","",基本情報入力シート!W994)</f>
        <v/>
      </c>
      <c r="G959" s="115" t="str">
        <f>IF(基本情報入力シート!Z994="","",基本情報入力シート!Z994)</f>
        <v/>
      </c>
      <c r="H959" s="211" t="str">
        <f>IF(基本情報入力シート!AD994="","",基本情報入力シート!AD994)</f>
        <v/>
      </c>
      <c r="I959" s="330" t="str">
        <f>IF(基本情報入力シート!AE994="","",基本情報入力シート!AE994)</f>
        <v/>
      </c>
      <c r="J959" s="427"/>
      <c r="K959" s="428"/>
      <c r="L959" s="426"/>
      <c r="M959" s="331" t="str">
        <f>IF(G959="", "", VLOOKUP(AF959,【参考】数式用!$AZ$3:$BA$6, 2, FALSE))</f>
        <v/>
      </c>
      <c r="N959" s="332" t="str">
        <f>IF(G959="","",VLOOKUP(G959,【参考】数式用!$A$4:$L$54,MATCH('別紙様式2-3（個表） '!M959,【参考】数式用!$J$3:$L$3,0)+9,FALSE))</f>
        <v/>
      </c>
      <c r="O959" s="429" t="s">
        <v>197</v>
      </c>
      <c r="P959" s="333" t="str">
        <f t="shared" si="98"/>
        <v>未入力あり</v>
      </c>
      <c r="Q959" s="253" t="str">
        <f>IFERROR(IF(P959="未入力あり","",ROUNDDOWN(ROUNDDOWN($H959*$I959,0)*VLOOKUP($G959,【参考】数式用!$A$4:$E$54,3, FALSE),0)),"")</f>
        <v/>
      </c>
      <c r="R959" s="253" t="str">
        <f>IF(AD959="×", 0,IF(P959="未入力あり","",ROUNDDOWN(ROUNDDOWN($H959*$I959,0)*VLOOKUP($G959,【参考】数式用!$A$4:$E$54,4,FALSE),0)))</f>
        <v/>
      </c>
      <c r="S959" s="334" t="str">
        <f>IF(AE959="×", 0,IF(P959="未入力あり","",ROUNDDOWN(ROUNDDOWN($H959*$I959,0)*VLOOKUP($G959,【参考】数式用!$A$4:$E$54,5, FALSE),0)))</f>
        <v/>
      </c>
      <c r="Z959" s="336" t="e">
        <f>IF(#REF!="○", F959, "")</f>
        <v>#REF!</v>
      </c>
      <c r="AA959" s="46" t="e">
        <f>VLOOKUP('別紙様式2-3（個表） '!$G959,【参考】数式用!$P$4:$Q$54,2, FALSE)</f>
        <v>#N/A</v>
      </c>
      <c r="AB959" s="46" t="e">
        <f>VLOOKUP('別紙様式2-3（個表） '!$G959,【参考】数式用!$P$4:$W$54,8, FALSE)</f>
        <v>#N/A</v>
      </c>
      <c r="AC959" s="46" t="e">
        <f>VLOOKUP('別紙様式2-3（個表） '!$G959,【参考】数式用!$P$4:$AD$54,15, FALSE)</f>
        <v>#N/A</v>
      </c>
      <c r="AD959" s="46" t="str">
        <f t="shared" si="99"/>
        <v/>
      </c>
      <c r="AE959" s="46" t="str">
        <f t="shared" si="100"/>
        <v/>
      </c>
      <c r="AF959" s="46" t="str">
        <f t="shared" si="101"/>
        <v/>
      </c>
      <c r="AG959" s="46" t="str">
        <f>IF(G959="", "", VLOOKUP(G959,【参考】数式用!$A$4:$M$54,13,FALSE))</f>
        <v/>
      </c>
      <c r="AH959" s="46" t="str">
        <f t="shared" si="102"/>
        <v>―</v>
      </c>
    </row>
    <row r="960" spans="1:34" ht="45" customHeight="1">
      <c r="A960" s="113">
        <f t="shared" si="97"/>
        <v>946</v>
      </c>
      <c r="B960" s="114" t="str">
        <f>IF(基本情報入力シート!B995="","",基本情報入力シート!B995)</f>
        <v/>
      </c>
      <c r="C960" s="115" t="str">
        <f>IF(基本情報入力シート!L995="","",基本情報入力シート!L995)</f>
        <v/>
      </c>
      <c r="D960" s="115" t="str">
        <f>IF(基本情報入力シート!Q995="","",基本情報入力シート!Q995)</f>
        <v/>
      </c>
      <c r="E960" s="115" t="str">
        <f>IF(基本情報入力シート!V995="","",基本情報入力シート!V995)</f>
        <v/>
      </c>
      <c r="F960" s="115" t="str">
        <f>IF(基本情報入力シート!W995="","",基本情報入力シート!W995)</f>
        <v/>
      </c>
      <c r="G960" s="115" t="str">
        <f>IF(基本情報入力シート!Z995="","",基本情報入力シート!Z995)</f>
        <v/>
      </c>
      <c r="H960" s="211" t="str">
        <f>IF(基本情報入力シート!AD995="","",基本情報入力シート!AD995)</f>
        <v/>
      </c>
      <c r="I960" s="330" t="str">
        <f>IF(基本情報入力シート!AE995="","",基本情報入力シート!AE995)</f>
        <v/>
      </c>
      <c r="J960" s="427"/>
      <c r="K960" s="428"/>
      <c r="L960" s="426"/>
      <c r="M960" s="331" t="str">
        <f>IF(G960="", "", VLOOKUP(AF960,【参考】数式用!$AZ$3:$BA$6, 2, FALSE))</f>
        <v/>
      </c>
      <c r="N960" s="332" t="str">
        <f>IF(G960="","",VLOOKUP(G960,【参考】数式用!$A$4:$L$54,MATCH('別紙様式2-3（個表） '!M960,【参考】数式用!$J$3:$L$3,0)+9,FALSE))</f>
        <v/>
      </c>
      <c r="O960" s="430" t="s">
        <v>197</v>
      </c>
      <c r="P960" s="333" t="str">
        <f t="shared" si="98"/>
        <v>未入力あり</v>
      </c>
      <c r="Q960" s="253" t="str">
        <f>IFERROR(IF(P960="未入力あり","",ROUNDDOWN(ROUNDDOWN($H960*$I960,0)*VLOOKUP($G960,【参考】数式用!$A$4:$E$54,3, FALSE),0)),"")</f>
        <v/>
      </c>
      <c r="R960" s="253" t="str">
        <f>IF(AD960="×", 0,IF(P960="未入力あり","",ROUNDDOWN(ROUNDDOWN($H960*$I960,0)*VLOOKUP($G960,【参考】数式用!$A$4:$E$54,4,FALSE),0)))</f>
        <v/>
      </c>
      <c r="S960" s="334" t="str">
        <f>IF(AE960="×", 0,IF(P960="未入力あり","",ROUNDDOWN(ROUNDDOWN($H960*$I960,0)*VLOOKUP($G960,【参考】数式用!$A$4:$E$54,5, FALSE),0)))</f>
        <v/>
      </c>
      <c r="Z960" s="336" t="e">
        <f>IF(#REF!="○", F960, "")</f>
        <v>#REF!</v>
      </c>
      <c r="AA960" s="46" t="e">
        <f>VLOOKUP('別紙様式2-3（個表） '!$G960,【参考】数式用!$P$4:$Q$54,2, FALSE)</f>
        <v>#N/A</v>
      </c>
      <c r="AB960" s="46" t="e">
        <f>VLOOKUP('別紙様式2-3（個表） '!$G960,【参考】数式用!$P$4:$W$54,8, FALSE)</f>
        <v>#N/A</v>
      </c>
      <c r="AC960" s="46" t="e">
        <f>VLOOKUP('別紙様式2-3（個表） '!$G960,【参考】数式用!$P$4:$AD$54,15, FALSE)</f>
        <v>#N/A</v>
      </c>
      <c r="AD960" s="46" t="str">
        <f t="shared" si="99"/>
        <v/>
      </c>
      <c r="AE960" s="46" t="str">
        <f t="shared" si="100"/>
        <v/>
      </c>
      <c r="AF960" s="46" t="str">
        <f t="shared" si="101"/>
        <v/>
      </c>
      <c r="AG960" s="46" t="str">
        <f>IF(G960="", "", VLOOKUP(G960,【参考】数式用!$A$4:$M$54,13,FALSE))</f>
        <v/>
      </c>
      <c r="AH960" s="46" t="str">
        <f t="shared" si="102"/>
        <v>―</v>
      </c>
    </row>
    <row r="961" spans="1:34" ht="45" customHeight="1">
      <c r="A961" s="113">
        <f t="shared" si="97"/>
        <v>947</v>
      </c>
      <c r="B961" s="114" t="str">
        <f>IF(基本情報入力シート!B996="","",基本情報入力シート!B996)</f>
        <v/>
      </c>
      <c r="C961" s="115" t="str">
        <f>IF(基本情報入力シート!L996="","",基本情報入力シート!L996)</f>
        <v/>
      </c>
      <c r="D961" s="115" t="str">
        <f>IF(基本情報入力シート!Q996="","",基本情報入力シート!Q996)</f>
        <v/>
      </c>
      <c r="E961" s="115" t="str">
        <f>IF(基本情報入力シート!V996="","",基本情報入力シート!V996)</f>
        <v/>
      </c>
      <c r="F961" s="115" t="str">
        <f>IF(基本情報入力シート!W996="","",基本情報入力シート!W996)</f>
        <v/>
      </c>
      <c r="G961" s="115" t="str">
        <f>IF(基本情報入力シート!Z996="","",基本情報入力シート!Z996)</f>
        <v/>
      </c>
      <c r="H961" s="211" t="str">
        <f>IF(基本情報入力シート!AD996="","",基本情報入力シート!AD996)</f>
        <v/>
      </c>
      <c r="I961" s="330" t="str">
        <f>IF(基本情報入力シート!AE996="","",基本情報入力シート!AE996)</f>
        <v/>
      </c>
      <c r="J961" s="427"/>
      <c r="K961" s="428"/>
      <c r="L961" s="426"/>
      <c r="M961" s="331" t="str">
        <f>IF(G961="", "", VLOOKUP(AF961,【参考】数式用!$AZ$3:$BA$6, 2, FALSE))</f>
        <v/>
      </c>
      <c r="N961" s="332" t="str">
        <f>IF(G961="","",VLOOKUP(G961,【参考】数式用!$A$4:$L$54,MATCH('別紙様式2-3（個表） '!M961,【参考】数式用!$J$3:$L$3,0)+9,FALSE))</f>
        <v/>
      </c>
      <c r="O961" s="430" t="s">
        <v>197</v>
      </c>
      <c r="P961" s="333" t="str">
        <f t="shared" si="98"/>
        <v>未入力あり</v>
      </c>
      <c r="Q961" s="253" t="str">
        <f>IFERROR(IF(P961="未入力あり","",ROUNDDOWN(ROUNDDOWN($H961*$I961,0)*VLOOKUP($G961,【参考】数式用!$A$4:$E$54,3, FALSE),0)),"")</f>
        <v/>
      </c>
      <c r="R961" s="253" t="str">
        <f>IF(AD961="×", 0,IF(P961="未入力あり","",ROUNDDOWN(ROUNDDOWN($H961*$I961,0)*VLOOKUP($G961,【参考】数式用!$A$4:$E$54,4,FALSE),0)))</f>
        <v/>
      </c>
      <c r="S961" s="334" t="str">
        <f>IF(AE961="×", 0,IF(P961="未入力あり","",ROUNDDOWN(ROUNDDOWN($H961*$I961,0)*VLOOKUP($G961,【参考】数式用!$A$4:$E$54,5, FALSE),0)))</f>
        <v/>
      </c>
      <c r="Z961" s="336" t="e">
        <f>IF(#REF!="○", F961, "")</f>
        <v>#REF!</v>
      </c>
      <c r="AA961" s="46" t="e">
        <f>VLOOKUP('別紙様式2-3（個表） '!$G961,【参考】数式用!$P$4:$Q$54,2, FALSE)</f>
        <v>#N/A</v>
      </c>
      <c r="AB961" s="46" t="e">
        <f>VLOOKUP('別紙様式2-3（個表） '!$G961,【参考】数式用!$P$4:$W$54,8, FALSE)</f>
        <v>#N/A</v>
      </c>
      <c r="AC961" s="46" t="e">
        <f>VLOOKUP('別紙様式2-3（個表） '!$G961,【参考】数式用!$P$4:$AD$54,15, FALSE)</f>
        <v>#N/A</v>
      </c>
      <c r="AD961" s="46" t="str">
        <f t="shared" si="99"/>
        <v/>
      </c>
      <c r="AE961" s="46" t="str">
        <f t="shared" si="100"/>
        <v/>
      </c>
      <c r="AF961" s="46" t="str">
        <f t="shared" si="101"/>
        <v/>
      </c>
      <c r="AG961" s="46" t="str">
        <f>IF(G961="", "", VLOOKUP(G961,【参考】数式用!$A$4:$M$54,13,FALSE))</f>
        <v/>
      </c>
      <c r="AH961" s="46" t="str">
        <f t="shared" si="102"/>
        <v>―</v>
      </c>
    </row>
    <row r="962" spans="1:34" ht="45" customHeight="1">
      <c r="A962" s="113">
        <f t="shared" si="97"/>
        <v>948</v>
      </c>
      <c r="B962" s="114" t="str">
        <f>IF(基本情報入力シート!B997="","",基本情報入力シート!B997)</f>
        <v/>
      </c>
      <c r="C962" s="115" t="str">
        <f>IF(基本情報入力シート!L997="","",基本情報入力シート!L997)</f>
        <v/>
      </c>
      <c r="D962" s="115" t="str">
        <f>IF(基本情報入力シート!Q997="","",基本情報入力シート!Q997)</f>
        <v/>
      </c>
      <c r="E962" s="115" t="str">
        <f>IF(基本情報入力シート!V997="","",基本情報入力シート!V997)</f>
        <v/>
      </c>
      <c r="F962" s="115" t="str">
        <f>IF(基本情報入力シート!W997="","",基本情報入力シート!W997)</f>
        <v/>
      </c>
      <c r="G962" s="115" t="str">
        <f>IF(基本情報入力シート!Z997="","",基本情報入力シート!Z997)</f>
        <v/>
      </c>
      <c r="H962" s="211" t="str">
        <f>IF(基本情報入力シート!AD997="","",基本情報入力シート!AD997)</f>
        <v/>
      </c>
      <c r="I962" s="330" t="str">
        <f>IF(基本情報入力シート!AE997="","",基本情報入力シート!AE997)</f>
        <v/>
      </c>
      <c r="J962" s="427"/>
      <c r="K962" s="428"/>
      <c r="L962" s="426"/>
      <c r="M962" s="331" t="str">
        <f>IF(G962="", "", VLOOKUP(AF962,【参考】数式用!$AZ$3:$BA$6, 2, FALSE))</f>
        <v/>
      </c>
      <c r="N962" s="332" t="str">
        <f>IF(G962="","",VLOOKUP(G962,【参考】数式用!$A$4:$L$54,MATCH('別紙様式2-3（個表） '!M962,【参考】数式用!$J$3:$L$3,0)+9,FALSE))</f>
        <v/>
      </c>
      <c r="O962" s="429" t="s">
        <v>197</v>
      </c>
      <c r="P962" s="333" t="str">
        <f t="shared" si="98"/>
        <v>未入力あり</v>
      </c>
      <c r="Q962" s="253" t="str">
        <f>IFERROR(IF(P962="未入力あり","",ROUNDDOWN(ROUNDDOWN($H962*$I962,0)*VLOOKUP($G962,【参考】数式用!$A$4:$E$54,3, FALSE),0)),"")</f>
        <v/>
      </c>
      <c r="R962" s="253" t="str">
        <f>IF(AD962="×", 0,IF(P962="未入力あり","",ROUNDDOWN(ROUNDDOWN($H962*$I962,0)*VLOOKUP($G962,【参考】数式用!$A$4:$E$54,4,FALSE),0)))</f>
        <v/>
      </c>
      <c r="S962" s="334" t="str">
        <f>IF(AE962="×", 0,IF(P962="未入力あり","",ROUNDDOWN(ROUNDDOWN($H962*$I962,0)*VLOOKUP($G962,【参考】数式用!$A$4:$E$54,5, FALSE),0)))</f>
        <v/>
      </c>
      <c r="Z962" s="336" t="e">
        <f>IF(#REF!="○", F962, "")</f>
        <v>#REF!</v>
      </c>
      <c r="AA962" s="46" t="e">
        <f>VLOOKUP('別紙様式2-3（個表） '!$G962,【参考】数式用!$P$4:$Q$54,2, FALSE)</f>
        <v>#N/A</v>
      </c>
      <c r="AB962" s="46" t="e">
        <f>VLOOKUP('別紙様式2-3（個表） '!$G962,【参考】数式用!$P$4:$W$54,8, FALSE)</f>
        <v>#N/A</v>
      </c>
      <c r="AC962" s="46" t="e">
        <f>VLOOKUP('別紙様式2-3（個表） '!$G962,【参考】数式用!$P$4:$AD$54,15, FALSE)</f>
        <v>#N/A</v>
      </c>
      <c r="AD962" s="46" t="str">
        <f t="shared" si="99"/>
        <v/>
      </c>
      <c r="AE962" s="46" t="str">
        <f t="shared" si="100"/>
        <v/>
      </c>
      <c r="AF962" s="46" t="str">
        <f t="shared" si="101"/>
        <v/>
      </c>
      <c r="AG962" s="46" t="str">
        <f>IF(G962="", "", VLOOKUP(G962,【参考】数式用!$A$4:$M$54,13,FALSE))</f>
        <v/>
      </c>
      <c r="AH962" s="46" t="str">
        <f t="shared" si="102"/>
        <v>―</v>
      </c>
    </row>
    <row r="963" spans="1:34" ht="45" customHeight="1">
      <c r="A963" s="113">
        <f t="shared" si="97"/>
        <v>949</v>
      </c>
      <c r="B963" s="114" t="str">
        <f>IF(基本情報入力シート!B998="","",基本情報入力シート!B998)</f>
        <v/>
      </c>
      <c r="C963" s="115" t="str">
        <f>IF(基本情報入力シート!L998="","",基本情報入力シート!L998)</f>
        <v/>
      </c>
      <c r="D963" s="115" t="str">
        <f>IF(基本情報入力シート!Q998="","",基本情報入力シート!Q998)</f>
        <v/>
      </c>
      <c r="E963" s="115" t="str">
        <f>IF(基本情報入力シート!V998="","",基本情報入力シート!V998)</f>
        <v/>
      </c>
      <c r="F963" s="115" t="str">
        <f>IF(基本情報入力シート!W998="","",基本情報入力シート!W998)</f>
        <v/>
      </c>
      <c r="G963" s="115" t="str">
        <f>IF(基本情報入力シート!Z998="","",基本情報入力シート!Z998)</f>
        <v/>
      </c>
      <c r="H963" s="211" t="str">
        <f>IF(基本情報入力シート!AD998="","",基本情報入力シート!AD998)</f>
        <v/>
      </c>
      <c r="I963" s="330" t="str">
        <f>IF(基本情報入力シート!AE998="","",基本情報入力シート!AE998)</f>
        <v/>
      </c>
      <c r="J963" s="427"/>
      <c r="K963" s="428"/>
      <c r="L963" s="426"/>
      <c r="M963" s="331" t="str">
        <f>IF(G963="", "", VLOOKUP(AF963,【参考】数式用!$AZ$3:$BA$6, 2, FALSE))</f>
        <v/>
      </c>
      <c r="N963" s="332" t="str">
        <f>IF(G963="","",VLOOKUP(G963,【参考】数式用!$A$4:$L$54,MATCH('別紙様式2-3（個表） '!M963,【参考】数式用!$J$3:$L$3,0)+9,FALSE))</f>
        <v/>
      </c>
      <c r="O963" s="430" t="s">
        <v>197</v>
      </c>
      <c r="P963" s="333" t="str">
        <f t="shared" si="98"/>
        <v>未入力あり</v>
      </c>
      <c r="Q963" s="253" t="str">
        <f>IFERROR(IF(P963="未入力あり","",ROUNDDOWN(ROUNDDOWN($H963*$I963,0)*VLOOKUP($G963,【参考】数式用!$A$4:$E$54,3, FALSE),0)),"")</f>
        <v/>
      </c>
      <c r="R963" s="253" t="str">
        <f>IF(AD963="×", 0,IF(P963="未入力あり","",ROUNDDOWN(ROUNDDOWN($H963*$I963,0)*VLOOKUP($G963,【参考】数式用!$A$4:$E$54,4,FALSE),0)))</f>
        <v/>
      </c>
      <c r="S963" s="334" t="str">
        <f>IF(AE963="×", 0,IF(P963="未入力あり","",ROUNDDOWN(ROUNDDOWN($H963*$I963,0)*VLOOKUP($G963,【参考】数式用!$A$4:$E$54,5, FALSE),0)))</f>
        <v/>
      </c>
      <c r="Z963" s="336" t="e">
        <f>IF(#REF!="○", F963, "")</f>
        <v>#REF!</v>
      </c>
      <c r="AA963" s="46" t="e">
        <f>VLOOKUP('別紙様式2-3（個表） '!$G963,【参考】数式用!$P$4:$Q$54,2, FALSE)</f>
        <v>#N/A</v>
      </c>
      <c r="AB963" s="46" t="e">
        <f>VLOOKUP('別紙様式2-3（個表） '!$G963,【参考】数式用!$P$4:$W$54,8, FALSE)</f>
        <v>#N/A</v>
      </c>
      <c r="AC963" s="46" t="e">
        <f>VLOOKUP('別紙様式2-3（個表） '!$G963,【参考】数式用!$P$4:$AD$54,15, FALSE)</f>
        <v>#N/A</v>
      </c>
      <c r="AD963" s="46" t="str">
        <f t="shared" si="99"/>
        <v/>
      </c>
      <c r="AE963" s="46" t="str">
        <f t="shared" si="100"/>
        <v/>
      </c>
      <c r="AF963" s="46" t="str">
        <f t="shared" si="101"/>
        <v/>
      </c>
      <c r="AG963" s="46" t="str">
        <f>IF(G963="", "", VLOOKUP(G963,【参考】数式用!$A$4:$M$54,13,FALSE))</f>
        <v/>
      </c>
      <c r="AH963" s="46" t="str">
        <f t="shared" si="102"/>
        <v>―</v>
      </c>
    </row>
    <row r="964" spans="1:34" ht="45" customHeight="1">
      <c r="A964" s="113">
        <f t="shared" si="97"/>
        <v>950</v>
      </c>
      <c r="B964" s="114" t="str">
        <f>IF(基本情報入力シート!B999="","",基本情報入力シート!B999)</f>
        <v/>
      </c>
      <c r="C964" s="115" t="str">
        <f>IF(基本情報入力シート!L999="","",基本情報入力シート!L999)</f>
        <v/>
      </c>
      <c r="D964" s="115" t="str">
        <f>IF(基本情報入力シート!Q999="","",基本情報入力シート!Q999)</f>
        <v/>
      </c>
      <c r="E964" s="115" t="str">
        <f>IF(基本情報入力シート!V999="","",基本情報入力シート!V999)</f>
        <v/>
      </c>
      <c r="F964" s="115" t="str">
        <f>IF(基本情報入力シート!W999="","",基本情報入力シート!W999)</f>
        <v/>
      </c>
      <c r="G964" s="115" t="str">
        <f>IF(基本情報入力シート!Z999="","",基本情報入力シート!Z999)</f>
        <v/>
      </c>
      <c r="H964" s="211" t="str">
        <f>IF(基本情報入力シート!AD999="","",基本情報入力シート!AD999)</f>
        <v/>
      </c>
      <c r="I964" s="330" t="str">
        <f>IF(基本情報入力シート!AE999="","",基本情報入力シート!AE999)</f>
        <v/>
      </c>
      <c r="J964" s="427"/>
      <c r="K964" s="428"/>
      <c r="L964" s="426"/>
      <c r="M964" s="331" t="str">
        <f>IF(G964="", "", VLOOKUP(AF964,【参考】数式用!$AZ$3:$BA$6, 2, FALSE))</f>
        <v/>
      </c>
      <c r="N964" s="332" t="str">
        <f>IF(G964="","",VLOOKUP(G964,【参考】数式用!$A$4:$L$54,MATCH('別紙様式2-3（個表） '!M964,【参考】数式用!$J$3:$L$3,0)+9,FALSE))</f>
        <v/>
      </c>
      <c r="O964" s="430" t="s">
        <v>197</v>
      </c>
      <c r="P964" s="333" t="str">
        <f t="shared" si="98"/>
        <v>未入力あり</v>
      </c>
      <c r="Q964" s="253" t="str">
        <f>IFERROR(IF(P964="未入力あり","",ROUNDDOWN(ROUNDDOWN($H964*$I964,0)*VLOOKUP($G964,【参考】数式用!$A$4:$E$54,3, FALSE),0)),"")</f>
        <v/>
      </c>
      <c r="R964" s="253" t="str">
        <f>IF(AD964="×", 0,IF(P964="未入力あり","",ROUNDDOWN(ROUNDDOWN($H964*$I964,0)*VLOOKUP($G964,【参考】数式用!$A$4:$E$54,4,FALSE),0)))</f>
        <v/>
      </c>
      <c r="S964" s="334" t="str">
        <f>IF(AE964="×", 0,IF(P964="未入力あり","",ROUNDDOWN(ROUNDDOWN($H964*$I964,0)*VLOOKUP($G964,【参考】数式用!$A$4:$E$54,5, FALSE),0)))</f>
        <v/>
      </c>
      <c r="Z964" s="336" t="e">
        <f>IF(#REF!="○", F964, "")</f>
        <v>#REF!</v>
      </c>
      <c r="AA964" s="46" t="e">
        <f>VLOOKUP('別紙様式2-3（個表） '!$G964,【参考】数式用!$P$4:$Q$54,2, FALSE)</f>
        <v>#N/A</v>
      </c>
      <c r="AB964" s="46" t="e">
        <f>VLOOKUP('別紙様式2-3（個表） '!$G964,【参考】数式用!$P$4:$W$54,8, FALSE)</f>
        <v>#N/A</v>
      </c>
      <c r="AC964" s="46" t="e">
        <f>VLOOKUP('別紙様式2-3（個表） '!$G964,【参考】数式用!$P$4:$AD$54,15, FALSE)</f>
        <v>#N/A</v>
      </c>
      <c r="AD964" s="46" t="str">
        <f t="shared" si="99"/>
        <v/>
      </c>
      <c r="AE964" s="46" t="str">
        <f t="shared" si="100"/>
        <v/>
      </c>
      <c r="AF964" s="46" t="str">
        <f t="shared" si="101"/>
        <v/>
      </c>
      <c r="AG964" s="46" t="str">
        <f>IF(G964="", "", VLOOKUP(G964,【参考】数式用!$A$4:$M$54,13,FALSE))</f>
        <v/>
      </c>
      <c r="AH964" s="46" t="str">
        <f t="shared" si="102"/>
        <v>―</v>
      </c>
    </row>
    <row r="965" spans="1:34" ht="45" customHeight="1">
      <c r="A965" s="113">
        <f t="shared" si="97"/>
        <v>951</v>
      </c>
      <c r="B965" s="114" t="str">
        <f>IF(基本情報入力シート!B1000="","",基本情報入力シート!B1000)</f>
        <v/>
      </c>
      <c r="C965" s="115" t="str">
        <f>IF(基本情報入力シート!L1000="","",基本情報入力シート!L1000)</f>
        <v/>
      </c>
      <c r="D965" s="115" t="str">
        <f>IF(基本情報入力シート!Q1000="","",基本情報入力シート!Q1000)</f>
        <v/>
      </c>
      <c r="E965" s="115" t="str">
        <f>IF(基本情報入力シート!V1000="","",基本情報入力シート!V1000)</f>
        <v/>
      </c>
      <c r="F965" s="115" t="str">
        <f>IF(基本情報入力シート!W1000="","",基本情報入力シート!W1000)</f>
        <v/>
      </c>
      <c r="G965" s="115" t="str">
        <f>IF(基本情報入力シート!Z1000="","",基本情報入力シート!Z1000)</f>
        <v/>
      </c>
      <c r="H965" s="211" t="str">
        <f>IF(基本情報入力シート!AD1000="","",基本情報入力シート!AD1000)</f>
        <v/>
      </c>
      <c r="I965" s="330" t="str">
        <f>IF(基本情報入力シート!AE1000="","",基本情報入力シート!AE1000)</f>
        <v/>
      </c>
      <c r="J965" s="427"/>
      <c r="K965" s="428"/>
      <c r="L965" s="426"/>
      <c r="M965" s="331" t="str">
        <f>IF(G965="", "", VLOOKUP(AF965,【参考】数式用!$AZ$3:$BA$6, 2, FALSE))</f>
        <v/>
      </c>
      <c r="N965" s="332" t="str">
        <f>IF(G965="","",VLOOKUP(G965,【参考】数式用!$A$4:$L$54,MATCH('別紙様式2-3（個表） '!M965,【参考】数式用!$J$3:$L$3,0)+9,FALSE))</f>
        <v/>
      </c>
      <c r="O965" s="429" t="s">
        <v>197</v>
      </c>
      <c r="P965" s="333" t="str">
        <f t="shared" si="98"/>
        <v>未入力あり</v>
      </c>
      <c r="Q965" s="253" t="str">
        <f>IFERROR(IF(P965="未入力あり","",ROUNDDOWN(ROUNDDOWN($H965*$I965,0)*VLOOKUP($G965,【参考】数式用!$A$4:$E$54,3, FALSE),0)),"")</f>
        <v/>
      </c>
      <c r="R965" s="253" t="str">
        <f>IF(AD965="×", 0,IF(P965="未入力あり","",ROUNDDOWN(ROUNDDOWN($H965*$I965,0)*VLOOKUP($G965,【参考】数式用!$A$4:$E$54,4,FALSE),0)))</f>
        <v/>
      </c>
      <c r="S965" s="334" t="str">
        <f>IF(AE965="×", 0,IF(P965="未入力あり","",ROUNDDOWN(ROUNDDOWN($H965*$I965,0)*VLOOKUP($G965,【参考】数式用!$A$4:$E$54,5, FALSE),0)))</f>
        <v/>
      </c>
      <c r="Z965" s="336" t="e">
        <f>IF(#REF!="○", F965, "")</f>
        <v>#REF!</v>
      </c>
      <c r="AA965" s="46" t="e">
        <f>VLOOKUP('別紙様式2-3（個表） '!$G965,【参考】数式用!$P$4:$Q$54,2, FALSE)</f>
        <v>#N/A</v>
      </c>
      <c r="AB965" s="46" t="e">
        <f>VLOOKUP('別紙様式2-3（個表） '!$G965,【参考】数式用!$P$4:$W$54,8, FALSE)</f>
        <v>#N/A</v>
      </c>
      <c r="AC965" s="46" t="e">
        <f>VLOOKUP('別紙様式2-3（個表） '!$G965,【参考】数式用!$P$4:$AD$54,15, FALSE)</f>
        <v>#N/A</v>
      </c>
      <c r="AD965" s="46" t="str">
        <f t="shared" si="99"/>
        <v/>
      </c>
      <c r="AE965" s="46" t="str">
        <f t="shared" si="100"/>
        <v/>
      </c>
      <c r="AF965" s="46" t="str">
        <f t="shared" si="101"/>
        <v/>
      </c>
      <c r="AG965" s="46" t="str">
        <f>IF(G965="", "", VLOOKUP(G965,【参考】数式用!$A$4:$M$54,13,FALSE))</f>
        <v/>
      </c>
      <c r="AH965" s="46" t="str">
        <f t="shared" si="102"/>
        <v>―</v>
      </c>
    </row>
    <row r="966" spans="1:34" ht="45" customHeight="1">
      <c r="A966" s="113">
        <f t="shared" si="97"/>
        <v>952</v>
      </c>
      <c r="B966" s="114" t="str">
        <f>IF(基本情報入力シート!B1001="","",基本情報入力シート!B1001)</f>
        <v/>
      </c>
      <c r="C966" s="115" t="str">
        <f>IF(基本情報入力シート!L1001="","",基本情報入力シート!L1001)</f>
        <v/>
      </c>
      <c r="D966" s="115" t="str">
        <f>IF(基本情報入力シート!Q1001="","",基本情報入力シート!Q1001)</f>
        <v/>
      </c>
      <c r="E966" s="115" t="str">
        <f>IF(基本情報入力シート!V1001="","",基本情報入力シート!V1001)</f>
        <v/>
      </c>
      <c r="F966" s="115" t="str">
        <f>IF(基本情報入力シート!W1001="","",基本情報入力シート!W1001)</f>
        <v/>
      </c>
      <c r="G966" s="115" t="str">
        <f>IF(基本情報入力シート!Z1001="","",基本情報入力シート!Z1001)</f>
        <v/>
      </c>
      <c r="H966" s="211" t="str">
        <f>IF(基本情報入力シート!AD1001="","",基本情報入力シート!AD1001)</f>
        <v/>
      </c>
      <c r="I966" s="330" t="str">
        <f>IF(基本情報入力シート!AE1001="","",基本情報入力シート!AE1001)</f>
        <v/>
      </c>
      <c r="J966" s="427"/>
      <c r="K966" s="428"/>
      <c r="L966" s="426"/>
      <c r="M966" s="331" t="str">
        <f>IF(G966="", "", VLOOKUP(AF966,【参考】数式用!$AZ$3:$BA$6, 2, FALSE))</f>
        <v/>
      </c>
      <c r="N966" s="332" t="str">
        <f>IF(G966="","",VLOOKUP(G966,【参考】数式用!$A$4:$L$54,MATCH('別紙様式2-3（個表） '!M966,【参考】数式用!$J$3:$L$3,0)+9,FALSE))</f>
        <v/>
      </c>
      <c r="O966" s="430" t="s">
        <v>197</v>
      </c>
      <c r="P966" s="333" t="str">
        <f t="shared" si="98"/>
        <v>未入力あり</v>
      </c>
      <c r="Q966" s="253" t="str">
        <f>IFERROR(IF(P966="未入力あり","",ROUNDDOWN(ROUNDDOWN($H966*$I966,0)*VLOOKUP($G966,【参考】数式用!$A$4:$E$54,3, FALSE),0)),"")</f>
        <v/>
      </c>
      <c r="R966" s="253" t="str">
        <f>IF(AD966="×", 0,IF(P966="未入力あり","",ROUNDDOWN(ROUNDDOWN($H966*$I966,0)*VLOOKUP($G966,【参考】数式用!$A$4:$E$54,4,FALSE),0)))</f>
        <v/>
      </c>
      <c r="S966" s="334" t="str">
        <f>IF(AE966="×", 0,IF(P966="未入力あり","",ROUNDDOWN(ROUNDDOWN($H966*$I966,0)*VLOOKUP($G966,【参考】数式用!$A$4:$E$54,5, FALSE),0)))</f>
        <v/>
      </c>
      <c r="Z966" s="336" t="e">
        <f>IF(#REF!="○", F966, "")</f>
        <v>#REF!</v>
      </c>
      <c r="AA966" s="46" t="e">
        <f>VLOOKUP('別紙様式2-3（個表） '!$G966,【参考】数式用!$P$4:$Q$54,2, FALSE)</f>
        <v>#N/A</v>
      </c>
      <c r="AB966" s="46" t="e">
        <f>VLOOKUP('別紙様式2-3（個表） '!$G966,【参考】数式用!$P$4:$W$54,8, FALSE)</f>
        <v>#N/A</v>
      </c>
      <c r="AC966" s="46" t="e">
        <f>VLOOKUP('別紙様式2-3（個表） '!$G966,【参考】数式用!$P$4:$AD$54,15, FALSE)</f>
        <v>#N/A</v>
      </c>
      <c r="AD966" s="46" t="str">
        <f t="shared" si="99"/>
        <v/>
      </c>
      <c r="AE966" s="46" t="str">
        <f t="shared" si="100"/>
        <v/>
      </c>
      <c r="AF966" s="46" t="str">
        <f t="shared" si="101"/>
        <v/>
      </c>
      <c r="AG966" s="46" t="str">
        <f>IF(G966="", "", VLOOKUP(G966,【参考】数式用!$A$4:$M$54,13,FALSE))</f>
        <v/>
      </c>
      <c r="AH966" s="46" t="str">
        <f t="shared" si="102"/>
        <v>―</v>
      </c>
    </row>
    <row r="967" spans="1:34" ht="45" customHeight="1">
      <c r="A967" s="113">
        <f t="shared" si="97"/>
        <v>953</v>
      </c>
      <c r="B967" s="114" t="str">
        <f>IF(基本情報入力シート!B1002="","",基本情報入力シート!B1002)</f>
        <v/>
      </c>
      <c r="C967" s="115" t="str">
        <f>IF(基本情報入力シート!L1002="","",基本情報入力シート!L1002)</f>
        <v/>
      </c>
      <c r="D967" s="115" t="str">
        <f>IF(基本情報入力シート!Q1002="","",基本情報入力シート!Q1002)</f>
        <v/>
      </c>
      <c r="E967" s="115" t="str">
        <f>IF(基本情報入力シート!V1002="","",基本情報入力シート!V1002)</f>
        <v/>
      </c>
      <c r="F967" s="115" t="str">
        <f>IF(基本情報入力シート!W1002="","",基本情報入力シート!W1002)</f>
        <v/>
      </c>
      <c r="G967" s="115" t="str">
        <f>IF(基本情報入力シート!Z1002="","",基本情報入力シート!Z1002)</f>
        <v/>
      </c>
      <c r="H967" s="211" t="str">
        <f>IF(基本情報入力シート!AD1002="","",基本情報入力シート!AD1002)</f>
        <v/>
      </c>
      <c r="I967" s="330" t="str">
        <f>IF(基本情報入力シート!AE1002="","",基本情報入力シート!AE1002)</f>
        <v/>
      </c>
      <c r="J967" s="427"/>
      <c r="K967" s="428"/>
      <c r="L967" s="426"/>
      <c r="M967" s="331" t="str">
        <f>IF(G967="", "", VLOOKUP(AF967,【参考】数式用!$AZ$3:$BA$6, 2, FALSE))</f>
        <v/>
      </c>
      <c r="N967" s="332" t="str">
        <f>IF(G967="","",VLOOKUP(G967,【参考】数式用!$A$4:$L$54,MATCH('別紙様式2-3（個表） '!M967,【参考】数式用!$J$3:$L$3,0)+9,FALSE))</f>
        <v/>
      </c>
      <c r="O967" s="430" t="s">
        <v>197</v>
      </c>
      <c r="P967" s="333" t="str">
        <f t="shared" si="98"/>
        <v>未入力あり</v>
      </c>
      <c r="Q967" s="253" t="str">
        <f>IFERROR(IF(P967="未入力あり","",ROUNDDOWN(ROUNDDOWN($H967*$I967,0)*VLOOKUP($G967,【参考】数式用!$A$4:$E$54,3, FALSE),0)),"")</f>
        <v/>
      </c>
      <c r="R967" s="253" t="str">
        <f>IF(AD967="×", 0,IF(P967="未入力あり","",ROUNDDOWN(ROUNDDOWN($H967*$I967,0)*VLOOKUP($G967,【参考】数式用!$A$4:$E$54,4,FALSE),0)))</f>
        <v/>
      </c>
      <c r="S967" s="334" t="str">
        <f>IF(AE967="×", 0,IF(P967="未入力あり","",ROUNDDOWN(ROUNDDOWN($H967*$I967,0)*VLOOKUP($G967,【参考】数式用!$A$4:$E$54,5, FALSE),0)))</f>
        <v/>
      </c>
      <c r="Z967" s="336" t="e">
        <f>IF(#REF!="○", F967, "")</f>
        <v>#REF!</v>
      </c>
      <c r="AA967" s="46" t="e">
        <f>VLOOKUP('別紙様式2-3（個表） '!$G967,【参考】数式用!$P$4:$Q$54,2, FALSE)</f>
        <v>#N/A</v>
      </c>
      <c r="AB967" s="46" t="e">
        <f>VLOOKUP('別紙様式2-3（個表） '!$G967,【参考】数式用!$P$4:$W$54,8, FALSE)</f>
        <v>#N/A</v>
      </c>
      <c r="AC967" s="46" t="e">
        <f>VLOOKUP('別紙様式2-3（個表） '!$G967,【参考】数式用!$P$4:$AD$54,15, FALSE)</f>
        <v>#N/A</v>
      </c>
      <c r="AD967" s="46" t="str">
        <f t="shared" si="99"/>
        <v/>
      </c>
      <c r="AE967" s="46" t="str">
        <f t="shared" si="100"/>
        <v/>
      </c>
      <c r="AF967" s="46" t="str">
        <f t="shared" si="101"/>
        <v/>
      </c>
      <c r="AG967" s="46" t="str">
        <f>IF(G967="", "", VLOOKUP(G967,【参考】数式用!$A$4:$M$54,13,FALSE))</f>
        <v/>
      </c>
      <c r="AH967" s="46" t="str">
        <f t="shared" si="102"/>
        <v>―</v>
      </c>
    </row>
    <row r="968" spans="1:34" ht="45" customHeight="1">
      <c r="A968" s="113">
        <f t="shared" si="97"/>
        <v>954</v>
      </c>
      <c r="B968" s="114" t="str">
        <f>IF(基本情報入力シート!B1003="","",基本情報入力シート!B1003)</f>
        <v/>
      </c>
      <c r="C968" s="115" t="str">
        <f>IF(基本情報入力シート!L1003="","",基本情報入力シート!L1003)</f>
        <v/>
      </c>
      <c r="D968" s="115" t="str">
        <f>IF(基本情報入力シート!Q1003="","",基本情報入力シート!Q1003)</f>
        <v/>
      </c>
      <c r="E968" s="115" t="str">
        <f>IF(基本情報入力シート!V1003="","",基本情報入力シート!V1003)</f>
        <v/>
      </c>
      <c r="F968" s="115" t="str">
        <f>IF(基本情報入力シート!W1003="","",基本情報入力シート!W1003)</f>
        <v/>
      </c>
      <c r="G968" s="115" t="str">
        <f>IF(基本情報入力シート!Z1003="","",基本情報入力シート!Z1003)</f>
        <v/>
      </c>
      <c r="H968" s="211" t="str">
        <f>IF(基本情報入力シート!AD1003="","",基本情報入力シート!AD1003)</f>
        <v/>
      </c>
      <c r="I968" s="330" t="str">
        <f>IF(基本情報入力シート!AE1003="","",基本情報入力シート!AE1003)</f>
        <v/>
      </c>
      <c r="J968" s="427"/>
      <c r="K968" s="428"/>
      <c r="L968" s="426"/>
      <c r="M968" s="331" t="str">
        <f>IF(G968="", "", VLOOKUP(AF968,【参考】数式用!$AZ$3:$BA$6, 2, FALSE))</f>
        <v/>
      </c>
      <c r="N968" s="332" t="str">
        <f>IF(G968="","",VLOOKUP(G968,【参考】数式用!$A$4:$L$54,MATCH('別紙様式2-3（個表） '!M968,【参考】数式用!$J$3:$L$3,0)+9,FALSE))</f>
        <v/>
      </c>
      <c r="O968" s="429" t="s">
        <v>197</v>
      </c>
      <c r="P968" s="333" t="str">
        <f t="shared" si="98"/>
        <v>未入力あり</v>
      </c>
      <c r="Q968" s="253" t="str">
        <f>IFERROR(IF(P968="未入力あり","",ROUNDDOWN(ROUNDDOWN($H968*$I968,0)*VLOOKUP($G968,【参考】数式用!$A$4:$E$54,3, FALSE),0)),"")</f>
        <v/>
      </c>
      <c r="R968" s="253" t="str">
        <f>IF(AD968="×", 0,IF(P968="未入力あり","",ROUNDDOWN(ROUNDDOWN($H968*$I968,0)*VLOOKUP($G968,【参考】数式用!$A$4:$E$54,4,FALSE),0)))</f>
        <v/>
      </c>
      <c r="S968" s="334" t="str">
        <f>IF(AE968="×", 0,IF(P968="未入力あり","",ROUNDDOWN(ROUNDDOWN($H968*$I968,0)*VLOOKUP($G968,【参考】数式用!$A$4:$E$54,5, FALSE),0)))</f>
        <v/>
      </c>
      <c r="Z968" s="336" t="e">
        <f>IF(#REF!="○", F968, "")</f>
        <v>#REF!</v>
      </c>
      <c r="AA968" s="46" t="e">
        <f>VLOOKUP('別紙様式2-3（個表） '!$G968,【参考】数式用!$P$4:$Q$54,2, FALSE)</f>
        <v>#N/A</v>
      </c>
      <c r="AB968" s="46" t="e">
        <f>VLOOKUP('別紙様式2-3（個表） '!$G968,【参考】数式用!$P$4:$W$54,8, FALSE)</f>
        <v>#N/A</v>
      </c>
      <c r="AC968" s="46" t="e">
        <f>VLOOKUP('別紙様式2-3（個表） '!$G968,【参考】数式用!$P$4:$AD$54,15, FALSE)</f>
        <v>#N/A</v>
      </c>
      <c r="AD968" s="46" t="str">
        <f t="shared" si="99"/>
        <v/>
      </c>
      <c r="AE968" s="46" t="str">
        <f t="shared" si="100"/>
        <v/>
      </c>
      <c r="AF968" s="46" t="str">
        <f t="shared" si="101"/>
        <v/>
      </c>
      <c r="AG968" s="46" t="str">
        <f>IF(G968="", "", VLOOKUP(G968,【参考】数式用!$A$4:$M$54,13,FALSE))</f>
        <v/>
      </c>
      <c r="AH968" s="46" t="str">
        <f t="shared" si="102"/>
        <v>―</v>
      </c>
    </row>
    <row r="969" spans="1:34" ht="45" customHeight="1">
      <c r="A969" s="113">
        <f t="shared" si="97"/>
        <v>955</v>
      </c>
      <c r="B969" s="114" t="str">
        <f>IF(基本情報入力シート!B1004="","",基本情報入力シート!B1004)</f>
        <v/>
      </c>
      <c r="C969" s="115" t="str">
        <f>IF(基本情報入力シート!L1004="","",基本情報入力シート!L1004)</f>
        <v/>
      </c>
      <c r="D969" s="115" t="str">
        <f>IF(基本情報入力シート!Q1004="","",基本情報入力シート!Q1004)</f>
        <v/>
      </c>
      <c r="E969" s="115" t="str">
        <f>IF(基本情報入力シート!V1004="","",基本情報入力シート!V1004)</f>
        <v/>
      </c>
      <c r="F969" s="115" t="str">
        <f>IF(基本情報入力シート!W1004="","",基本情報入力シート!W1004)</f>
        <v/>
      </c>
      <c r="G969" s="115" t="str">
        <f>IF(基本情報入力シート!Z1004="","",基本情報入力シート!Z1004)</f>
        <v/>
      </c>
      <c r="H969" s="211" t="str">
        <f>IF(基本情報入力シート!AD1004="","",基本情報入力シート!AD1004)</f>
        <v/>
      </c>
      <c r="I969" s="330" t="str">
        <f>IF(基本情報入力シート!AE1004="","",基本情報入力シート!AE1004)</f>
        <v/>
      </c>
      <c r="J969" s="427"/>
      <c r="K969" s="428"/>
      <c r="L969" s="426"/>
      <c r="M969" s="331" t="str">
        <f>IF(G969="", "", VLOOKUP(AF969,【参考】数式用!$AZ$3:$BA$6, 2, FALSE))</f>
        <v/>
      </c>
      <c r="N969" s="332" t="str">
        <f>IF(G969="","",VLOOKUP(G969,【参考】数式用!$A$4:$L$54,MATCH('別紙様式2-3（個表） '!M969,【参考】数式用!$J$3:$L$3,0)+9,FALSE))</f>
        <v/>
      </c>
      <c r="O969" s="430" t="s">
        <v>197</v>
      </c>
      <c r="P969" s="333" t="str">
        <f t="shared" si="98"/>
        <v>未入力あり</v>
      </c>
      <c r="Q969" s="253" t="str">
        <f>IFERROR(IF(P969="未入力あり","",ROUNDDOWN(ROUNDDOWN($H969*$I969,0)*VLOOKUP($G969,【参考】数式用!$A$4:$E$54,3, FALSE),0)),"")</f>
        <v/>
      </c>
      <c r="R969" s="253" t="str">
        <f>IF(AD969="×", 0,IF(P969="未入力あり","",ROUNDDOWN(ROUNDDOWN($H969*$I969,0)*VLOOKUP($G969,【参考】数式用!$A$4:$E$54,4,FALSE),0)))</f>
        <v/>
      </c>
      <c r="S969" s="334" t="str">
        <f>IF(AE969="×", 0,IF(P969="未入力あり","",ROUNDDOWN(ROUNDDOWN($H969*$I969,0)*VLOOKUP($G969,【参考】数式用!$A$4:$E$54,5, FALSE),0)))</f>
        <v/>
      </c>
      <c r="Z969" s="336" t="e">
        <f>IF(#REF!="○", F969, "")</f>
        <v>#REF!</v>
      </c>
      <c r="AA969" s="46" t="e">
        <f>VLOOKUP('別紙様式2-3（個表） '!$G969,【参考】数式用!$P$4:$Q$54,2, FALSE)</f>
        <v>#N/A</v>
      </c>
      <c r="AB969" s="46" t="e">
        <f>VLOOKUP('別紙様式2-3（個表） '!$G969,【参考】数式用!$P$4:$W$54,8, FALSE)</f>
        <v>#N/A</v>
      </c>
      <c r="AC969" s="46" t="e">
        <f>VLOOKUP('別紙様式2-3（個表） '!$G969,【参考】数式用!$P$4:$AD$54,15, FALSE)</f>
        <v>#N/A</v>
      </c>
      <c r="AD969" s="46" t="str">
        <f t="shared" si="99"/>
        <v/>
      </c>
      <c r="AE969" s="46" t="str">
        <f t="shared" si="100"/>
        <v/>
      </c>
      <c r="AF969" s="46" t="str">
        <f t="shared" si="101"/>
        <v/>
      </c>
      <c r="AG969" s="46" t="str">
        <f>IF(G969="", "", VLOOKUP(G969,【参考】数式用!$A$4:$M$54,13,FALSE))</f>
        <v/>
      </c>
      <c r="AH969" s="46" t="str">
        <f t="shared" si="102"/>
        <v>―</v>
      </c>
    </row>
    <row r="970" spans="1:34" ht="45" customHeight="1">
      <c r="A970" s="113">
        <f t="shared" si="97"/>
        <v>956</v>
      </c>
      <c r="B970" s="114" t="str">
        <f>IF(基本情報入力シート!B1005="","",基本情報入力シート!B1005)</f>
        <v/>
      </c>
      <c r="C970" s="115" t="str">
        <f>IF(基本情報入力シート!L1005="","",基本情報入力シート!L1005)</f>
        <v/>
      </c>
      <c r="D970" s="115" t="str">
        <f>IF(基本情報入力シート!Q1005="","",基本情報入力シート!Q1005)</f>
        <v/>
      </c>
      <c r="E970" s="115" t="str">
        <f>IF(基本情報入力シート!V1005="","",基本情報入力シート!V1005)</f>
        <v/>
      </c>
      <c r="F970" s="115" t="str">
        <f>IF(基本情報入力シート!W1005="","",基本情報入力シート!W1005)</f>
        <v/>
      </c>
      <c r="G970" s="115" t="str">
        <f>IF(基本情報入力シート!Z1005="","",基本情報入力シート!Z1005)</f>
        <v/>
      </c>
      <c r="H970" s="211" t="str">
        <f>IF(基本情報入力シート!AD1005="","",基本情報入力シート!AD1005)</f>
        <v/>
      </c>
      <c r="I970" s="330" t="str">
        <f>IF(基本情報入力シート!AE1005="","",基本情報入力シート!AE1005)</f>
        <v/>
      </c>
      <c r="J970" s="427"/>
      <c r="K970" s="428"/>
      <c r="L970" s="426"/>
      <c r="M970" s="331" t="str">
        <f>IF(G970="", "", VLOOKUP(AF970,【参考】数式用!$AZ$3:$BA$6, 2, FALSE))</f>
        <v/>
      </c>
      <c r="N970" s="332" t="str">
        <f>IF(G970="","",VLOOKUP(G970,【参考】数式用!$A$4:$L$54,MATCH('別紙様式2-3（個表） '!M970,【参考】数式用!$J$3:$L$3,0)+9,FALSE))</f>
        <v/>
      </c>
      <c r="O970" s="430" t="s">
        <v>197</v>
      </c>
      <c r="P970" s="333" t="str">
        <f t="shared" si="98"/>
        <v>未入力あり</v>
      </c>
      <c r="Q970" s="253" t="str">
        <f>IFERROR(IF(P970="未入力あり","",ROUNDDOWN(ROUNDDOWN($H970*$I970,0)*VLOOKUP($G970,【参考】数式用!$A$4:$E$54,3, FALSE),0)),"")</f>
        <v/>
      </c>
      <c r="R970" s="253" t="str">
        <f>IF(AD970="×", 0,IF(P970="未入力あり","",ROUNDDOWN(ROUNDDOWN($H970*$I970,0)*VLOOKUP($G970,【参考】数式用!$A$4:$E$54,4,FALSE),0)))</f>
        <v/>
      </c>
      <c r="S970" s="334" t="str">
        <f>IF(AE970="×", 0,IF(P970="未入力あり","",ROUNDDOWN(ROUNDDOWN($H970*$I970,0)*VLOOKUP($G970,【参考】数式用!$A$4:$E$54,5, FALSE),0)))</f>
        <v/>
      </c>
      <c r="Z970" s="336" t="e">
        <f>IF(#REF!="○", F970, "")</f>
        <v>#REF!</v>
      </c>
      <c r="AA970" s="46" t="e">
        <f>VLOOKUP('別紙様式2-3（個表） '!$G970,【参考】数式用!$P$4:$Q$54,2, FALSE)</f>
        <v>#N/A</v>
      </c>
      <c r="AB970" s="46" t="e">
        <f>VLOOKUP('別紙様式2-3（個表） '!$G970,【参考】数式用!$P$4:$W$54,8, FALSE)</f>
        <v>#N/A</v>
      </c>
      <c r="AC970" s="46" t="e">
        <f>VLOOKUP('別紙様式2-3（個表） '!$G970,【参考】数式用!$P$4:$AD$54,15, FALSE)</f>
        <v>#N/A</v>
      </c>
      <c r="AD970" s="46" t="str">
        <f t="shared" si="99"/>
        <v/>
      </c>
      <c r="AE970" s="46" t="str">
        <f t="shared" si="100"/>
        <v/>
      </c>
      <c r="AF970" s="46" t="str">
        <f t="shared" si="101"/>
        <v/>
      </c>
      <c r="AG970" s="46" t="str">
        <f>IF(G970="", "", VLOOKUP(G970,【参考】数式用!$A$4:$M$54,13,FALSE))</f>
        <v/>
      </c>
      <c r="AH970" s="46" t="str">
        <f t="shared" si="102"/>
        <v>―</v>
      </c>
    </row>
    <row r="971" spans="1:34" ht="45" customHeight="1">
      <c r="A971" s="113">
        <f t="shared" si="97"/>
        <v>957</v>
      </c>
      <c r="B971" s="114" t="str">
        <f>IF(基本情報入力シート!B1006="","",基本情報入力シート!B1006)</f>
        <v/>
      </c>
      <c r="C971" s="115" t="str">
        <f>IF(基本情報入力シート!L1006="","",基本情報入力シート!L1006)</f>
        <v/>
      </c>
      <c r="D971" s="115" t="str">
        <f>IF(基本情報入力シート!Q1006="","",基本情報入力シート!Q1006)</f>
        <v/>
      </c>
      <c r="E971" s="115" t="str">
        <f>IF(基本情報入力シート!V1006="","",基本情報入力シート!V1006)</f>
        <v/>
      </c>
      <c r="F971" s="115" t="str">
        <f>IF(基本情報入力シート!W1006="","",基本情報入力シート!W1006)</f>
        <v/>
      </c>
      <c r="G971" s="115" t="str">
        <f>IF(基本情報入力シート!Z1006="","",基本情報入力シート!Z1006)</f>
        <v/>
      </c>
      <c r="H971" s="211" t="str">
        <f>IF(基本情報入力シート!AD1006="","",基本情報入力シート!AD1006)</f>
        <v/>
      </c>
      <c r="I971" s="330" t="str">
        <f>IF(基本情報入力シート!AE1006="","",基本情報入力シート!AE1006)</f>
        <v/>
      </c>
      <c r="J971" s="427"/>
      <c r="K971" s="428"/>
      <c r="L971" s="426"/>
      <c r="M971" s="331" t="str">
        <f>IF(G971="", "", VLOOKUP(AF971,【参考】数式用!$AZ$3:$BA$6, 2, FALSE))</f>
        <v/>
      </c>
      <c r="N971" s="332" t="str">
        <f>IF(G971="","",VLOOKUP(G971,【参考】数式用!$A$4:$L$54,MATCH('別紙様式2-3（個表） '!M971,【参考】数式用!$J$3:$L$3,0)+9,FALSE))</f>
        <v/>
      </c>
      <c r="O971" s="429" t="s">
        <v>197</v>
      </c>
      <c r="P971" s="333" t="str">
        <f t="shared" si="98"/>
        <v>未入力あり</v>
      </c>
      <c r="Q971" s="253" t="str">
        <f>IFERROR(IF(P971="未入力あり","",ROUNDDOWN(ROUNDDOWN($H971*$I971,0)*VLOOKUP($G971,【参考】数式用!$A$4:$E$54,3, FALSE),0)),"")</f>
        <v/>
      </c>
      <c r="R971" s="253" t="str">
        <f>IF(AD971="×", 0,IF(P971="未入力あり","",ROUNDDOWN(ROUNDDOWN($H971*$I971,0)*VLOOKUP($G971,【参考】数式用!$A$4:$E$54,4,FALSE),0)))</f>
        <v/>
      </c>
      <c r="S971" s="334" t="str">
        <f>IF(AE971="×", 0,IF(P971="未入力あり","",ROUNDDOWN(ROUNDDOWN($H971*$I971,0)*VLOOKUP($G971,【参考】数式用!$A$4:$E$54,5, FALSE),0)))</f>
        <v/>
      </c>
      <c r="Z971" s="336" t="e">
        <f>IF(#REF!="○", F971, "")</f>
        <v>#REF!</v>
      </c>
      <c r="AA971" s="46" t="e">
        <f>VLOOKUP('別紙様式2-3（個表） '!$G971,【参考】数式用!$P$4:$Q$54,2, FALSE)</f>
        <v>#N/A</v>
      </c>
      <c r="AB971" s="46" t="e">
        <f>VLOOKUP('別紙様式2-3（個表） '!$G971,【参考】数式用!$P$4:$W$54,8, FALSE)</f>
        <v>#N/A</v>
      </c>
      <c r="AC971" s="46" t="e">
        <f>VLOOKUP('別紙様式2-3（個表） '!$G971,【参考】数式用!$P$4:$AD$54,15, FALSE)</f>
        <v>#N/A</v>
      </c>
      <c r="AD971" s="46" t="str">
        <f t="shared" si="99"/>
        <v/>
      </c>
      <c r="AE971" s="46" t="str">
        <f t="shared" si="100"/>
        <v/>
      </c>
      <c r="AF971" s="46" t="str">
        <f t="shared" si="101"/>
        <v/>
      </c>
      <c r="AG971" s="46" t="str">
        <f>IF(G971="", "", VLOOKUP(G971,【参考】数式用!$A$4:$M$54,13,FALSE))</f>
        <v/>
      </c>
      <c r="AH971" s="46" t="str">
        <f t="shared" si="102"/>
        <v>―</v>
      </c>
    </row>
    <row r="972" spans="1:34" ht="45" customHeight="1">
      <c r="A972" s="113">
        <f t="shared" ref="A972:A1014" si="103">A971+1</f>
        <v>958</v>
      </c>
      <c r="B972" s="114" t="str">
        <f>IF(基本情報入力シート!B1007="","",基本情報入力シート!B1007)</f>
        <v/>
      </c>
      <c r="C972" s="115" t="str">
        <f>IF(基本情報入力シート!L1007="","",基本情報入力シート!L1007)</f>
        <v/>
      </c>
      <c r="D972" s="115" t="str">
        <f>IF(基本情報入力シート!Q1007="","",基本情報入力シート!Q1007)</f>
        <v/>
      </c>
      <c r="E972" s="115" t="str">
        <f>IF(基本情報入力シート!V1007="","",基本情報入力シート!V1007)</f>
        <v/>
      </c>
      <c r="F972" s="115" t="str">
        <f>IF(基本情報入力シート!W1007="","",基本情報入力シート!W1007)</f>
        <v/>
      </c>
      <c r="G972" s="115" t="str">
        <f>IF(基本情報入力シート!Z1007="","",基本情報入力シート!Z1007)</f>
        <v/>
      </c>
      <c r="H972" s="211" t="str">
        <f>IF(基本情報入力シート!AD1007="","",基本情報入力シート!AD1007)</f>
        <v/>
      </c>
      <c r="I972" s="330" t="str">
        <f>IF(基本情報入力シート!AE1007="","",基本情報入力シート!AE1007)</f>
        <v/>
      </c>
      <c r="J972" s="427"/>
      <c r="K972" s="428"/>
      <c r="L972" s="426"/>
      <c r="M972" s="331" t="str">
        <f>IF(G972="", "", VLOOKUP(AF972,【参考】数式用!$AZ$3:$BA$6, 2, FALSE))</f>
        <v/>
      </c>
      <c r="N972" s="332" t="str">
        <f>IF(G972="","",VLOOKUP(G972,【参考】数式用!$A$4:$L$54,MATCH('別紙様式2-3（個表） '!M972,【参考】数式用!$J$3:$L$3,0)+9,FALSE))</f>
        <v/>
      </c>
      <c r="O972" s="430" t="s">
        <v>197</v>
      </c>
      <c r="P972" s="333" t="str">
        <f t="shared" si="98"/>
        <v>未入力あり</v>
      </c>
      <c r="Q972" s="253" t="str">
        <f>IFERROR(IF(P972="未入力あり","",ROUNDDOWN(ROUNDDOWN($H972*$I972,0)*VLOOKUP($G972,【参考】数式用!$A$4:$E$54,3, FALSE),0)),"")</f>
        <v/>
      </c>
      <c r="R972" s="253" t="str">
        <f>IF(AD972="×", 0,IF(P972="未入力あり","",ROUNDDOWN(ROUNDDOWN($H972*$I972,0)*VLOOKUP($G972,【参考】数式用!$A$4:$E$54,4,FALSE),0)))</f>
        <v/>
      </c>
      <c r="S972" s="334" t="str">
        <f>IF(AE972="×", 0,IF(P972="未入力あり","",ROUNDDOWN(ROUNDDOWN($H972*$I972,0)*VLOOKUP($G972,【参考】数式用!$A$4:$E$54,5, FALSE),0)))</f>
        <v/>
      </c>
      <c r="Z972" s="336" t="e">
        <f>IF(#REF!="○", F972, "")</f>
        <v>#REF!</v>
      </c>
      <c r="AA972" s="46" t="e">
        <f>VLOOKUP('別紙様式2-3（個表） '!$G972,【参考】数式用!$P$4:$Q$54,2, FALSE)</f>
        <v>#N/A</v>
      </c>
      <c r="AB972" s="46" t="e">
        <f>VLOOKUP('別紙様式2-3（個表） '!$G972,【参考】数式用!$P$4:$W$54,8, FALSE)</f>
        <v>#N/A</v>
      </c>
      <c r="AC972" s="46" t="e">
        <f>VLOOKUP('別紙様式2-3（個表） '!$G972,【参考】数式用!$P$4:$AD$54,15, FALSE)</f>
        <v>#N/A</v>
      </c>
      <c r="AD972" s="46" t="str">
        <f t="shared" si="99"/>
        <v/>
      </c>
      <c r="AE972" s="46" t="str">
        <f t="shared" si="100"/>
        <v/>
      </c>
      <c r="AF972" s="46" t="str">
        <f t="shared" si="101"/>
        <v/>
      </c>
      <c r="AG972" s="46" t="str">
        <f>IF(G972="", "", VLOOKUP(G972,【参考】数式用!$A$4:$M$54,13,FALSE))</f>
        <v/>
      </c>
      <c r="AH972" s="46" t="str">
        <f t="shared" si="102"/>
        <v>―</v>
      </c>
    </row>
    <row r="973" spans="1:34" ht="45" customHeight="1">
      <c r="A973" s="113">
        <f t="shared" si="103"/>
        <v>959</v>
      </c>
      <c r="B973" s="114" t="str">
        <f>IF(基本情報入力シート!B1008="","",基本情報入力シート!B1008)</f>
        <v/>
      </c>
      <c r="C973" s="115" t="str">
        <f>IF(基本情報入力シート!L1008="","",基本情報入力シート!L1008)</f>
        <v/>
      </c>
      <c r="D973" s="115" t="str">
        <f>IF(基本情報入力シート!Q1008="","",基本情報入力シート!Q1008)</f>
        <v/>
      </c>
      <c r="E973" s="115" t="str">
        <f>IF(基本情報入力シート!V1008="","",基本情報入力シート!V1008)</f>
        <v/>
      </c>
      <c r="F973" s="115" t="str">
        <f>IF(基本情報入力シート!W1008="","",基本情報入力シート!W1008)</f>
        <v/>
      </c>
      <c r="G973" s="115" t="str">
        <f>IF(基本情報入力シート!Z1008="","",基本情報入力シート!Z1008)</f>
        <v/>
      </c>
      <c r="H973" s="211" t="str">
        <f>IF(基本情報入力シート!AD1008="","",基本情報入力シート!AD1008)</f>
        <v/>
      </c>
      <c r="I973" s="330" t="str">
        <f>IF(基本情報入力シート!AE1008="","",基本情報入力シート!AE1008)</f>
        <v/>
      </c>
      <c r="J973" s="427"/>
      <c r="K973" s="428"/>
      <c r="L973" s="426"/>
      <c r="M973" s="331" t="str">
        <f>IF(G973="", "", VLOOKUP(AF973,【参考】数式用!$AZ$3:$BA$6, 2, FALSE))</f>
        <v/>
      </c>
      <c r="N973" s="332" t="str">
        <f>IF(G973="","",VLOOKUP(G973,【参考】数式用!$A$4:$L$54,MATCH('別紙様式2-3（個表） '!M973,【参考】数式用!$J$3:$L$3,0)+9,FALSE))</f>
        <v/>
      </c>
      <c r="O973" s="430" t="s">
        <v>197</v>
      </c>
      <c r="P973" s="333" t="str">
        <f t="shared" si="98"/>
        <v>未入力あり</v>
      </c>
      <c r="Q973" s="253" t="str">
        <f>IFERROR(IF(P973="未入力あり","",ROUNDDOWN(ROUNDDOWN($H973*$I973,0)*VLOOKUP($G973,【参考】数式用!$A$4:$E$54,3, FALSE),0)),"")</f>
        <v/>
      </c>
      <c r="R973" s="253" t="str">
        <f>IF(AD973="×", 0,IF(P973="未入力あり","",ROUNDDOWN(ROUNDDOWN($H973*$I973,0)*VLOOKUP($G973,【参考】数式用!$A$4:$E$54,4,FALSE),0)))</f>
        <v/>
      </c>
      <c r="S973" s="334" t="str">
        <f>IF(AE973="×", 0,IF(P973="未入力あり","",ROUNDDOWN(ROUNDDOWN($H973*$I973,0)*VLOOKUP($G973,【参考】数式用!$A$4:$E$54,5, FALSE),0)))</f>
        <v/>
      </c>
      <c r="Z973" s="336" t="e">
        <f>IF(#REF!="○", F973, "")</f>
        <v>#REF!</v>
      </c>
      <c r="AA973" s="46" t="e">
        <f>VLOOKUP('別紙様式2-3（個表） '!$G973,【参考】数式用!$P$4:$Q$54,2, FALSE)</f>
        <v>#N/A</v>
      </c>
      <c r="AB973" s="46" t="e">
        <f>VLOOKUP('別紙様式2-3（個表） '!$G973,【参考】数式用!$P$4:$W$54,8, FALSE)</f>
        <v>#N/A</v>
      </c>
      <c r="AC973" s="46" t="e">
        <f>VLOOKUP('別紙様式2-3（個表） '!$G973,【参考】数式用!$P$4:$AD$54,15, FALSE)</f>
        <v>#N/A</v>
      </c>
      <c r="AD973" s="46" t="str">
        <f t="shared" si="99"/>
        <v/>
      </c>
      <c r="AE973" s="46" t="str">
        <f t="shared" si="100"/>
        <v/>
      </c>
      <c r="AF973" s="46" t="str">
        <f t="shared" si="101"/>
        <v/>
      </c>
      <c r="AG973" s="46" t="str">
        <f>IF(G973="", "", VLOOKUP(G973,【参考】数式用!$A$4:$M$54,13,FALSE))</f>
        <v/>
      </c>
      <c r="AH973" s="46" t="str">
        <f t="shared" si="102"/>
        <v>―</v>
      </c>
    </row>
    <row r="974" spans="1:34" ht="45" customHeight="1">
      <c r="A974" s="113">
        <f t="shared" si="103"/>
        <v>960</v>
      </c>
      <c r="B974" s="114" t="str">
        <f>IF(基本情報入力シート!B1009="","",基本情報入力シート!B1009)</f>
        <v/>
      </c>
      <c r="C974" s="115" t="str">
        <f>IF(基本情報入力シート!L1009="","",基本情報入力シート!L1009)</f>
        <v/>
      </c>
      <c r="D974" s="115" t="str">
        <f>IF(基本情報入力シート!Q1009="","",基本情報入力シート!Q1009)</f>
        <v/>
      </c>
      <c r="E974" s="115" t="str">
        <f>IF(基本情報入力シート!V1009="","",基本情報入力シート!V1009)</f>
        <v/>
      </c>
      <c r="F974" s="115" t="str">
        <f>IF(基本情報入力シート!W1009="","",基本情報入力シート!W1009)</f>
        <v/>
      </c>
      <c r="G974" s="115" t="str">
        <f>IF(基本情報入力シート!Z1009="","",基本情報入力シート!Z1009)</f>
        <v/>
      </c>
      <c r="H974" s="211" t="str">
        <f>IF(基本情報入力シート!AD1009="","",基本情報入力シート!AD1009)</f>
        <v/>
      </c>
      <c r="I974" s="330" t="str">
        <f>IF(基本情報入力シート!AE1009="","",基本情報入力シート!AE1009)</f>
        <v/>
      </c>
      <c r="J974" s="427"/>
      <c r="K974" s="428"/>
      <c r="L974" s="426"/>
      <c r="M974" s="331" t="str">
        <f>IF(G974="", "", VLOOKUP(AF974,【参考】数式用!$AZ$3:$BA$6, 2, FALSE))</f>
        <v/>
      </c>
      <c r="N974" s="332" t="str">
        <f>IF(G974="","",VLOOKUP(G974,【参考】数式用!$A$4:$L$54,MATCH('別紙様式2-3（個表） '!M974,【参考】数式用!$J$3:$L$3,0)+9,FALSE))</f>
        <v/>
      </c>
      <c r="O974" s="429" t="s">
        <v>197</v>
      </c>
      <c r="P974" s="333" t="str">
        <f t="shared" si="98"/>
        <v>未入力あり</v>
      </c>
      <c r="Q974" s="253" t="str">
        <f>IFERROR(IF(P974="未入力あり","",ROUNDDOWN(ROUNDDOWN($H974*$I974,0)*VLOOKUP($G974,【参考】数式用!$A$4:$E$54,3, FALSE),0)),"")</f>
        <v/>
      </c>
      <c r="R974" s="253" t="str">
        <f>IF(AD974="×", 0,IF(P974="未入力あり","",ROUNDDOWN(ROUNDDOWN($H974*$I974,0)*VLOOKUP($G974,【参考】数式用!$A$4:$E$54,4,FALSE),0)))</f>
        <v/>
      </c>
      <c r="S974" s="334" t="str">
        <f>IF(AE974="×", 0,IF(P974="未入力あり","",ROUNDDOWN(ROUNDDOWN($H974*$I974,0)*VLOOKUP($G974,【参考】数式用!$A$4:$E$54,5, FALSE),0)))</f>
        <v/>
      </c>
      <c r="Z974" s="336" t="e">
        <f>IF(#REF!="○", F974, "")</f>
        <v>#REF!</v>
      </c>
      <c r="AA974" s="46" t="e">
        <f>VLOOKUP('別紙様式2-3（個表） '!$G974,【参考】数式用!$P$4:$Q$54,2, FALSE)</f>
        <v>#N/A</v>
      </c>
      <c r="AB974" s="46" t="e">
        <f>VLOOKUP('別紙様式2-3（個表） '!$G974,【参考】数式用!$P$4:$W$54,8, FALSE)</f>
        <v>#N/A</v>
      </c>
      <c r="AC974" s="46" t="e">
        <f>VLOOKUP('別紙様式2-3（個表） '!$G974,【参考】数式用!$P$4:$AD$54,15, FALSE)</f>
        <v>#N/A</v>
      </c>
      <c r="AD974" s="46" t="str">
        <f t="shared" si="99"/>
        <v/>
      </c>
      <c r="AE974" s="46" t="str">
        <f t="shared" si="100"/>
        <v/>
      </c>
      <c r="AF974" s="46" t="str">
        <f t="shared" si="101"/>
        <v/>
      </c>
      <c r="AG974" s="46" t="str">
        <f>IF(G974="", "", VLOOKUP(G974,【参考】数式用!$A$4:$M$54,13,FALSE))</f>
        <v/>
      </c>
      <c r="AH974" s="46" t="str">
        <f t="shared" si="102"/>
        <v>―</v>
      </c>
    </row>
    <row r="975" spans="1:34" ht="45" customHeight="1">
      <c r="A975" s="113">
        <f t="shared" si="103"/>
        <v>961</v>
      </c>
      <c r="B975" s="114" t="str">
        <f>IF(基本情報入力シート!B1010="","",基本情報入力シート!B1010)</f>
        <v/>
      </c>
      <c r="C975" s="115" t="str">
        <f>IF(基本情報入力シート!L1010="","",基本情報入力シート!L1010)</f>
        <v/>
      </c>
      <c r="D975" s="115" t="str">
        <f>IF(基本情報入力シート!Q1010="","",基本情報入力シート!Q1010)</f>
        <v/>
      </c>
      <c r="E975" s="115" t="str">
        <f>IF(基本情報入力シート!V1010="","",基本情報入力シート!V1010)</f>
        <v/>
      </c>
      <c r="F975" s="115" t="str">
        <f>IF(基本情報入力シート!W1010="","",基本情報入力シート!W1010)</f>
        <v/>
      </c>
      <c r="G975" s="115" t="str">
        <f>IF(基本情報入力シート!Z1010="","",基本情報入力シート!Z1010)</f>
        <v/>
      </c>
      <c r="H975" s="211" t="str">
        <f>IF(基本情報入力シート!AD1010="","",基本情報入力シート!AD1010)</f>
        <v/>
      </c>
      <c r="I975" s="330" t="str">
        <f>IF(基本情報入力シート!AE1010="","",基本情報入力シート!AE1010)</f>
        <v/>
      </c>
      <c r="J975" s="427"/>
      <c r="K975" s="428"/>
      <c r="L975" s="426"/>
      <c r="M975" s="331" t="str">
        <f>IF(G975="", "", VLOOKUP(AF975,【参考】数式用!$AZ$3:$BA$6, 2, FALSE))</f>
        <v/>
      </c>
      <c r="N975" s="332" t="str">
        <f>IF(G975="","",VLOOKUP(G975,【参考】数式用!$A$4:$L$54,MATCH('別紙様式2-3（個表） '!M975,【参考】数式用!$J$3:$L$3,0)+9,FALSE))</f>
        <v/>
      </c>
      <c r="O975" s="430" t="s">
        <v>197</v>
      </c>
      <c r="P975" s="333" t="str">
        <f t="shared" si="98"/>
        <v>未入力あり</v>
      </c>
      <c r="Q975" s="253" t="str">
        <f>IFERROR(IF(P975="未入力あり","",ROUNDDOWN(ROUNDDOWN($H975*$I975,0)*VLOOKUP($G975,【参考】数式用!$A$4:$E$54,3, FALSE),0)),"")</f>
        <v/>
      </c>
      <c r="R975" s="253" t="str">
        <f>IF(AD975="×", 0,IF(P975="未入力あり","",ROUNDDOWN(ROUNDDOWN($H975*$I975,0)*VLOOKUP($G975,【参考】数式用!$A$4:$E$54,4,FALSE),0)))</f>
        <v/>
      </c>
      <c r="S975" s="334" t="str">
        <f>IF(AE975="×", 0,IF(P975="未入力あり","",ROUNDDOWN(ROUNDDOWN($H975*$I975,0)*VLOOKUP($G975,【参考】数式用!$A$4:$E$54,5, FALSE),0)))</f>
        <v/>
      </c>
      <c r="Z975" s="336" t="e">
        <f>IF(#REF!="○", F975, "")</f>
        <v>#REF!</v>
      </c>
      <c r="AA975" s="46" t="e">
        <f>VLOOKUP('別紙様式2-3（個表） '!$G975,【参考】数式用!$P$4:$Q$54,2, FALSE)</f>
        <v>#N/A</v>
      </c>
      <c r="AB975" s="46" t="e">
        <f>VLOOKUP('別紙様式2-3（個表） '!$G975,【参考】数式用!$P$4:$W$54,8, FALSE)</f>
        <v>#N/A</v>
      </c>
      <c r="AC975" s="46" t="e">
        <f>VLOOKUP('別紙様式2-3（個表） '!$G975,【参考】数式用!$P$4:$AD$54,15, FALSE)</f>
        <v>#N/A</v>
      </c>
      <c r="AD975" s="46" t="str">
        <f t="shared" si="99"/>
        <v/>
      </c>
      <c r="AE975" s="46" t="str">
        <f t="shared" si="100"/>
        <v/>
      </c>
      <c r="AF975" s="46" t="str">
        <f t="shared" si="101"/>
        <v/>
      </c>
      <c r="AG975" s="46" t="str">
        <f>IF(G975="", "", VLOOKUP(G975,【参考】数式用!$A$4:$M$54,13,FALSE))</f>
        <v/>
      </c>
      <c r="AH975" s="46" t="str">
        <f t="shared" si="102"/>
        <v>―</v>
      </c>
    </row>
    <row r="976" spans="1:34" ht="45" customHeight="1">
      <c r="A976" s="113">
        <f t="shared" si="103"/>
        <v>962</v>
      </c>
      <c r="B976" s="114" t="str">
        <f>IF(基本情報入力シート!B1011="","",基本情報入力シート!B1011)</f>
        <v/>
      </c>
      <c r="C976" s="115" t="str">
        <f>IF(基本情報入力シート!L1011="","",基本情報入力シート!L1011)</f>
        <v/>
      </c>
      <c r="D976" s="115" t="str">
        <f>IF(基本情報入力シート!Q1011="","",基本情報入力シート!Q1011)</f>
        <v/>
      </c>
      <c r="E976" s="115" t="str">
        <f>IF(基本情報入力シート!V1011="","",基本情報入力シート!V1011)</f>
        <v/>
      </c>
      <c r="F976" s="115" t="str">
        <f>IF(基本情報入力シート!W1011="","",基本情報入力シート!W1011)</f>
        <v/>
      </c>
      <c r="G976" s="115" t="str">
        <f>IF(基本情報入力シート!Z1011="","",基本情報入力シート!Z1011)</f>
        <v/>
      </c>
      <c r="H976" s="211" t="str">
        <f>IF(基本情報入力シート!AD1011="","",基本情報入力シート!AD1011)</f>
        <v/>
      </c>
      <c r="I976" s="330" t="str">
        <f>IF(基本情報入力シート!AE1011="","",基本情報入力シート!AE1011)</f>
        <v/>
      </c>
      <c r="J976" s="427"/>
      <c r="K976" s="428"/>
      <c r="L976" s="426"/>
      <c r="M976" s="331" t="str">
        <f>IF(G976="", "", VLOOKUP(AF976,【参考】数式用!$AZ$3:$BA$6, 2, FALSE))</f>
        <v/>
      </c>
      <c r="N976" s="332" t="str">
        <f>IF(G976="","",VLOOKUP(G976,【参考】数式用!$A$4:$L$54,MATCH('別紙様式2-3（個表） '!M976,【参考】数式用!$J$3:$L$3,0)+9,FALSE))</f>
        <v/>
      </c>
      <c r="O976" s="430" t="s">
        <v>197</v>
      </c>
      <c r="P976" s="333" t="str">
        <f t="shared" ref="P976:P1014" si="104">IFERROR(ROUNDDOWN(ROUNDDOWN($H976*$I976,0)*$N976,0),"未入力あり")</f>
        <v>未入力あり</v>
      </c>
      <c r="Q976" s="253" t="str">
        <f>IFERROR(IF(P976="未入力あり","",ROUNDDOWN(ROUNDDOWN($H976*$I976,0)*VLOOKUP($G976,【参考】数式用!$A$4:$E$54,3, FALSE),0)),"")</f>
        <v/>
      </c>
      <c r="R976" s="253" t="str">
        <f>IF(AD976="×", 0,IF(P976="未入力あり","",ROUNDDOWN(ROUNDDOWN($H976*$I976,0)*VLOOKUP($G976,【参考】数式用!$A$4:$E$54,4,FALSE),0)))</f>
        <v/>
      </c>
      <c r="S976" s="334" t="str">
        <f>IF(AE976="×", 0,IF(P976="未入力あり","",ROUNDDOWN(ROUNDDOWN($H976*$I976,0)*VLOOKUP($G976,【参考】数式用!$A$4:$E$54,5, FALSE),0)))</f>
        <v/>
      </c>
      <c r="Z976" s="336" t="e">
        <f>IF(#REF!="○", F976, "")</f>
        <v>#REF!</v>
      </c>
      <c r="AA976" s="46" t="e">
        <f>VLOOKUP('別紙様式2-3（個表） '!$G976,【参考】数式用!$P$4:$Q$54,2, FALSE)</f>
        <v>#N/A</v>
      </c>
      <c r="AB976" s="46" t="e">
        <f>VLOOKUP('別紙様式2-3（個表） '!$G976,【参考】数式用!$P$4:$W$54,8, FALSE)</f>
        <v>#N/A</v>
      </c>
      <c r="AC976" s="46" t="e">
        <f>VLOOKUP('別紙様式2-3（個表） '!$G976,【参考】数式用!$P$4:$AD$54,15, FALSE)</f>
        <v>#N/A</v>
      </c>
      <c r="AD976" s="46" t="str">
        <f t="shared" si="99"/>
        <v/>
      </c>
      <c r="AE976" s="46" t="str">
        <f t="shared" si="100"/>
        <v/>
      </c>
      <c r="AF976" s="46" t="str">
        <f t="shared" si="101"/>
        <v/>
      </c>
      <c r="AG976" s="46" t="str">
        <f>IF(G976="", "", VLOOKUP(G976,【参考】数式用!$A$4:$M$54,13,FALSE))</f>
        <v/>
      </c>
      <c r="AH976" s="46" t="str">
        <f t="shared" si="102"/>
        <v>―</v>
      </c>
    </row>
    <row r="977" spans="1:34" ht="45" customHeight="1">
      <c r="A977" s="113">
        <f t="shared" si="103"/>
        <v>963</v>
      </c>
      <c r="B977" s="114" t="str">
        <f>IF(基本情報入力シート!B1012="","",基本情報入力シート!B1012)</f>
        <v/>
      </c>
      <c r="C977" s="115" t="str">
        <f>IF(基本情報入力シート!L1012="","",基本情報入力シート!L1012)</f>
        <v/>
      </c>
      <c r="D977" s="115" t="str">
        <f>IF(基本情報入力シート!Q1012="","",基本情報入力シート!Q1012)</f>
        <v/>
      </c>
      <c r="E977" s="115" t="str">
        <f>IF(基本情報入力シート!V1012="","",基本情報入力シート!V1012)</f>
        <v/>
      </c>
      <c r="F977" s="115" t="str">
        <f>IF(基本情報入力シート!W1012="","",基本情報入力シート!W1012)</f>
        <v/>
      </c>
      <c r="G977" s="115" t="str">
        <f>IF(基本情報入力シート!Z1012="","",基本情報入力シート!Z1012)</f>
        <v/>
      </c>
      <c r="H977" s="211" t="str">
        <f>IF(基本情報入力シート!AD1012="","",基本情報入力シート!AD1012)</f>
        <v/>
      </c>
      <c r="I977" s="330" t="str">
        <f>IF(基本情報入力シート!AE1012="","",基本情報入力シート!AE1012)</f>
        <v/>
      </c>
      <c r="J977" s="427"/>
      <c r="K977" s="428"/>
      <c r="L977" s="426"/>
      <c r="M977" s="331" t="str">
        <f>IF(G977="", "", VLOOKUP(AF977,【参考】数式用!$AZ$3:$BA$6, 2, FALSE))</f>
        <v/>
      </c>
      <c r="N977" s="332" t="str">
        <f>IF(G977="","",VLOOKUP(G977,【参考】数式用!$A$4:$L$54,MATCH('別紙様式2-3（個表） '!M977,【参考】数式用!$J$3:$L$3,0)+9,FALSE))</f>
        <v/>
      </c>
      <c r="O977" s="429" t="s">
        <v>197</v>
      </c>
      <c r="P977" s="333" t="str">
        <f t="shared" si="104"/>
        <v>未入力あり</v>
      </c>
      <c r="Q977" s="253" t="str">
        <f>IFERROR(IF(P977="未入力あり","",ROUNDDOWN(ROUNDDOWN($H977*$I977,0)*VLOOKUP($G977,【参考】数式用!$A$4:$E$54,3, FALSE),0)),"")</f>
        <v/>
      </c>
      <c r="R977" s="253" t="str">
        <f>IF(AD977="×", 0,IF(P977="未入力あり","",ROUNDDOWN(ROUNDDOWN($H977*$I977,0)*VLOOKUP($G977,【参考】数式用!$A$4:$E$54,4,FALSE),0)))</f>
        <v/>
      </c>
      <c r="S977" s="334" t="str">
        <f>IF(AE977="×", 0,IF(P977="未入力あり","",ROUNDDOWN(ROUNDDOWN($H977*$I977,0)*VLOOKUP($G977,【参考】数式用!$A$4:$E$54,5, FALSE),0)))</f>
        <v/>
      </c>
      <c r="Z977" s="336" t="e">
        <f>IF(#REF!="○", F977, "")</f>
        <v>#REF!</v>
      </c>
      <c r="AA977" s="46" t="e">
        <f>VLOOKUP('別紙様式2-3（個表） '!$G977,【参考】数式用!$P$4:$Q$54,2, FALSE)</f>
        <v>#N/A</v>
      </c>
      <c r="AB977" s="46" t="e">
        <f>VLOOKUP('別紙様式2-3（個表） '!$G977,【参考】数式用!$P$4:$W$54,8, FALSE)</f>
        <v>#N/A</v>
      </c>
      <c r="AC977" s="46" t="e">
        <f>VLOOKUP('別紙様式2-3（個表） '!$G977,【参考】数式用!$P$4:$AD$54,15, FALSE)</f>
        <v>#N/A</v>
      </c>
      <c r="AD977" s="46" t="str">
        <f t="shared" si="99"/>
        <v/>
      </c>
      <c r="AE977" s="46" t="str">
        <f t="shared" si="100"/>
        <v/>
      </c>
      <c r="AF977" s="46" t="str">
        <f t="shared" si="101"/>
        <v/>
      </c>
      <c r="AG977" s="46" t="str">
        <f>IF(G977="", "", VLOOKUP(G977,【参考】数式用!$A$4:$M$54,13,FALSE))</f>
        <v/>
      </c>
      <c r="AH977" s="46" t="str">
        <f t="shared" si="102"/>
        <v>―</v>
      </c>
    </row>
    <row r="978" spans="1:34" ht="45" customHeight="1">
      <c r="A978" s="113">
        <f t="shared" si="103"/>
        <v>964</v>
      </c>
      <c r="B978" s="114" t="str">
        <f>IF(基本情報入力シート!B1013="","",基本情報入力シート!B1013)</f>
        <v/>
      </c>
      <c r="C978" s="115" t="str">
        <f>IF(基本情報入力シート!L1013="","",基本情報入力シート!L1013)</f>
        <v/>
      </c>
      <c r="D978" s="115" t="str">
        <f>IF(基本情報入力シート!Q1013="","",基本情報入力シート!Q1013)</f>
        <v/>
      </c>
      <c r="E978" s="115" t="str">
        <f>IF(基本情報入力シート!V1013="","",基本情報入力シート!V1013)</f>
        <v/>
      </c>
      <c r="F978" s="115" t="str">
        <f>IF(基本情報入力シート!W1013="","",基本情報入力シート!W1013)</f>
        <v/>
      </c>
      <c r="G978" s="115" t="str">
        <f>IF(基本情報入力シート!Z1013="","",基本情報入力シート!Z1013)</f>
        <v/>
      </c>
      <c r="H978" s="211" t="str">
        <f>IF(基本情報入力シート!AD1013="","",基本情報入力シート!AD1013)</f>
        <v/>
      </c>
      <c r="I978" s="330" t="str">
        <f>IF(基本情報入力シート!AE1013="","",基本情報入力シート!AE1013)</f>
        <v/>
      </c>
      <c r="J978" s="427"/>
      <c r="K978" s="428"/>
      <c r="L978" s="426"/>
      <c r="M978" s="331" t="str">
        <f>IF(G978="", "", VLOOKUP(AF978,【参考】数式用!$AZ$3:$BA$6, 2, FALSE))</f>
        <v/>
      </c>
      <c r="N978" s="332" t="str">
        <f>IF(G978="","",VLOOKUP(G978,【参考】数式用!$A$4:$L$54,MATCH('別紙様式2-3（個表） '!M978,【参考】数式用!$J$3:$L$3,0)+9,FALSE))</f>
        <v/>
      </c>
      <c r="O978" s="430" t="s">
        <v>197</v>
      </c>
      <c r="P978" s="333" t="str">
        <f t="shared" si="104"/>
        <v>未入力あり</v>
      </c>
      <c r="Q978" s="253" t="str">
        <f>IFERROR(IF(P978="未入力あり","",ROUNDDOWN(ROUNDDOWN($H978*$I978,0)*VLOOKUP($G978,【参考】数式用!$A$4:$E$54,3, FALSE),0)),"")</f>
        <v/>
      </c>
      <c r="R978" s="253" t="str">
        <f>IF(AD978="×", 0,IF(P978="未入力あり","",ROUNDDOWN(ROUNDDOWN($H978*$I978,0)*VLOOKUP($G978,【参考】数式用!$A$4:$E$54,4,FALSE),0)))</f>
        <v/>
      </c>
      <c r="S978" s="334" t="str">
        <f>IF(AE978="×", 0,IF(P978="未入力あり","",ROUNDDOWN(ROUNDDOWN($H978*$I978,0)*VLOOKUP($G978,【参考】数式用!$A$4:$E$54,5, FALSE),0)))</f>
        <v/>
      </c>
      <c r="Z978" s="336" t="e">
        <f>IF(#REF!="○", F978, "")</f>
        <v>#REF!</v>
      </c>
      <c r="AA978" s="46" t="e">
        <f>VLOOKUP('別紙様式2-3（個表） '!$G978,【参考】数式用!$P$4:$Q$54,2, FALSE)</f>
        <v>#N/A</v>
      </c>
      <c r="AB978" s="46" t="e">
        <f>VLOOKUP('別紙様式2-3（個表） '!$G978,【参考】数式用!$P$4:$W$54,8, FALSE)</f>
        <v>#N/A</v>
      </c>
      <c r="AC978" s="46" t="e">
        <f>VLOOKUP('別紙様式2-3（個表） '!$G978,【参考】数式用!$P$4:$AD$54,15, FALSE)</f>
        <v>#N/A</v>
      </c>
      <c r="AD978" s="46" t="str">
        <f t="shared" si="99"/>
        <v/>
      </c>
      <c r="AE978" s="46" t="str">
        <f t="shared" si="100"/>
        <v/>
      </c>
      <c r="AF978" s="46" t="str">
        <f t="shared" si="101"/>
        <v/>
      </c>
      <c r="AG978" s="46" t="str">
        <f>IF(G978="", "", VLOOKUP(G978,【参考】数式用!$A$4:$M$54,13,FALSE))</f>
        <v/>
      </c>
      <c r="AH978" s="46" t="str">
        <f t="shared" si="102"/>
        <v>―</v>
      </c>
    </row>
    <row r="979" spans="1:34" ht="45" customHeight="1">
      <c r="A979" s="113">
        <f t="shared" si="103"/>
        <v>965</v>
      </c>
      <c r="B979" s="114" t="str">
        <f>IF(基本情報入力シート!B1014="","",基本情報入力シート!B1014)</f>
        <v/>
      </c>
      <c r="C979" s="115" t="str">
        <f>IF(基本情報入力シート!L1014="","",基本情報入力シート!L1014)</f>
        <v/>
      </c>
      <c r="D979" s="115" t="str">
        <f>IF(基本情報入力シート!Q1014="","",基本情報入力シート!Q1014)</f>
        <v/>
      </c>
      <c r="E979" s="115" t="str">
        <f>IF(基本情報入力シート!V1014="","",基本情報入力シート!V1014)</f>
        <v/>
      </c>
      <c r="F979" s="115" t="str">
        <f>IF(基本情報入力シート!W1014="","",基本情報入力シート!W1014)</f>
        <v/>
      </c>
      <c r="G979" s="115" t="str">
        <f>IF(基本情報入力シート!Z1014="","",基本情報入力シート!Z1014)</f>
        <v/>
      </c>
      <c r="H979" s="211" t="str">
        <f>IF(基本情報入力シート!AD1014="","",基本情報入力シート!AD1014)</f>
        <v/>
      </c>
      <c r="I979" s="330" t="str">
        <f>IF(基本情報入力シート!AE1014="","",基本情報入力シート!AE1014)</f>
        <v/>
      </c>
      <c r="J979" s="427"/>
      <c r="K979" s="428"/>
      <c r="L979" s="426"/>
      <c r="M979" s="331" t="str">
        <f>IF(G979="", "", VLOOKUP(AF979,【参考】数式用!$AZ$3:$BA$6, 2, FALSE))</f>
        <v/>
      </c>
      <c r="N979" s="332" t="str">
        <f>IF(G979="","",VLOOKUP(G979,【参考】数式用!$A$4:$L$54,MATCH('別紙様式2-3（個表） '!M979,【参考】数式用!$J$3:$L$3,0)+9,FALSE))</f>
        <v/>
      </c>
      <c r="O979" s="430" t="s">
        <v>197</v>
      </c>
      <c r="P979" s="333" t="str">
        <f t="shared" si="104"/>
        <v>未入力あり</v>
      </c>
      <c r="Q979" s="253" t="str">
        <f>IFERROR(IF(P979="未入力あり","",ROUNDDOWN(ROUNDDOWN($H979*$I979,0)*VLOOKUP($G979,【参考】数式用!$A$4:$E$54,3, FALSE),0)),"")</f>
        <v/>
      </c>
      <c r="R979" s="253" t="str">
        <f>IF(AD979="×", 0,IF(P979="未入力あり","",ROUNDDOWN(ROUNDDOWN($H979*$I979,0)*VLOOKUP($G979,【参考】数式用!$A$4:$E$54,4,FALSE),0)))</f>
        <v/>
      </c>
      <c r="S979" s="334" t="str">
        <f>IF(AE979="×", 0,IF(P979="未入力あり","",ROUNDDOWN(ROUNDDOWN($H979*$I979,0)*VLOOKUP($G979,【参考】数式用!$A$4:$E$54,5, FALSE),0)))</f>
        <v/>
      </c>
      <c r="Z979" s="336" t="e">
        <f>IF(#REF!="○", F979, "")</f>
        <v>#REF!</v>
      </c>
      <c r="AA979" s="46" t="e">
        <f>VLOOKUP('別紙様式2-3（個表） '!$G979,【参考】数式用!$P$4:$Q$54,2, FALSE)</f>
        <v>#N/A</v>
      </c>
      <c r="AB979" s="46" t="e">
        <f>VLOOKUP('別紙様式2-3（個表） '!$G979,【参考】数式用!$P$4:$W$54,8, FALSE)</f>
        <v>#N/A</v>
      </c>
      <c r="AC979" s="46" t="e">
        <f>VLOOKUP('別紙様式2-3（個表） '!$G979,【参考】数式用!$P$4:$AD$54,15, FALSE)</f>
        <v>#N/A</v>
      </c>
      <c r="AD979" s="46" t="str">
        <f t="shared" si="99"/>
        <v/>
      </c>
      <c r="AE979" s="46" t="str">
        <f t="shared" si="100"/>
        <v/>
      </c>
      <c r="AF979" s="46" t="str">
        <f t="shared" si="101"/>
        <v/>
      </c>
      <c r="AG979" s="46" t="str">
        <f>IF(G979="", "", VLOOKUP(G979,【参考】数式用!$A$4:$M$54,13,FALSE))</f>
        <v/>
      </c>
      <c r="AH979" s="46" t="str">
        <f t="shared" si="102"/>
        <v>―</v>
      </c>
    </row>
    <row r="980" spans="1:34" ht="45" customHeight="1">
      <c r="A980" s="113">
        <f t="shared" si="103"/>
        <v>966</v>
      </c>
      <c r="B980" s="114" t="str">
        <f>IF(基本情報入力シート!B1015="","",基本情報入力シート!B1015)</f>
        <v/>
      </c>
      <c r="C980" s="115" t="str">
        <f>IF(基本情報入力シート!L1015="","",基本情報入力シート!L1015)</f>
        <v/>
      </c>
      <c r="D980" s="115" t="str">
        <f>IF(基本情報入力シート!Q1015="","",基本情報入力シート!Q1015)</f>
        <v/>
      </c>
      <c r="E980" s="115" t="str">
        <f>IF(基本情報入力シート!V1015="","",基本情報入力シート!V1015)</f>
        <v/>
      </c>
      <c r="F980" s="115" t="str">
        <f>IF(基本情報入力シート!W1015="","",基本情報入力シート!W1015)</f>
        <v/>
      </c>
      <c r="G980" s="115" t="str">
        <f>IF(基本情報入力シート!Z1015="","",基本情報入力シート!Z1015)</f>
        <v/>
      </c>
      <c r="H980" s="211" t="str">
        <f>IF(基本情報入力シート!AD1015="","",基本情報入力シート!AD1015)</f>
        <v/>
      </c>
      <c r="I980" s="330" t="str">
        <f>IF(基本情報入力シート!AE1015="","",基本情報入力シート!AE1015)</f>
        <v/>
      </c>
      <c r="J980" s="427"/>
      <c r="K980" s="428"/>
      <c r="L980" s="426"/>
      <c r="M980" s="331" t="str">
        <f>IF(G980="", "", VLOOKUP(AF980,【参考】数式用!$AZ$3:$BA$6, 2, FALSE))</f>
        <v/>
      </c>
      <c r="N980" s="332" t="str">
        <f>IF(G980="","",VLOOKUP(G980,【参考】数式用!$A$4:$L$54,MATCH('別紙様式2-3（個表） '!M980,【参考】数式用!$J$3:$L$3,0)+9,FALSE))</f>
        <v/>
      </c>
      <c r="O980" s="429" t="s">
        <v>197</v>
      </c>
      <c r="P980" s="333" t="str">
        <f t="shared" si="104"/>
        <v>未入力あり</v>
      </c>
      <c r="Q980" s="253" t="str">
        <f>IFERROR(IF(P980="未入力あり","",ROUNDDOWN(ROUNDDOWN($H980*$I980,0)*VLOOKUP($G980,【参考】数式用!$A$4:$E$54,3, FALSE),0)),"")</f>
        <v/>
      </c>
      <c r="R980" s="253" t="str">
        <f>IF(AD980="×", 0,IF(P980="未入力あり","",ROUNDDOWN(ROUNDDOWN($H980*$I980,0)*VLOOKUP($G980,【参考】数式用!$A$4:$E$54,4,FALSE),0)))</f>
        <v/>
      </c>
      <c r="S980" s="334" t="str">
        <f>IF(AE980="×", 0,IF(P980="未入力あり","",ROUNDDOWN(ROUNDDOWN($H980*$I980,0)*VLOOKUP($G980,【参考】数式用!$A$4:$E$54,5, FALSE),0)))</f>
        <v/>
      </c>
      <c r="Z980" s="336" t="e">
        <f>IF(#REF!="○", F980, "")</f>
        <v>#REF!</v>
      </c>
      <c r="AA980" s="46" t="e">
        <f>VLOOKUP('別紙様式2-3（個表） '!$G980,【参考】数式用!$P$4:$Q$54,2, FALSE)</f>
        <v>#N/A</v>
      </c>
      <c r="AB980" s="46" t="e">
        <f>VLOOKUP('別紙様式2-3（個表） '!$G980,【参考】数式用!$P$4:$W$54,8, FALSE)</f>
        <v>#N/A</v>
      </c>
      <c r="AC980" s="46" t="e">
        <f>VLOOKUP('別紙様式2-3（個表） '!$G980,【参考】数式用!$P$4:$AD$54,15, FALSE)</f>
        <v>#N/A</v>
      </c>
      <c r="AD980" s="46" t="str">
        <f t="shared" si="99"/>
        <v/>
      </c>
      <c r="AE980" s="46" t="str">
        <f t="shared" si="100"/>
        <v/>
      </c>
      <c r="AF980" s="46" t="str">
        <f t="shared" si="101"/>
        <v/>
      </c>
      <c r="AG980" s="46" t="str">
        <f>IF(G980="", "", VLOOKUP(G980,【参考】数式用!$A$4:$M$54,13,FALSE))</f>
        <v/>
      </c>
      <c r="AH980" s="46" t="str">
        <f t="shared" si="102"/>
        <v>―</v>
      </c>
    </row>
    <row r="981" spans="1:34" ht="45" customHeight="1">
      <c r="A981" s="113">
        <f t="shared" si="103"/>
        <v>967</v>
      </c>
      <c r="B981" s="114" t="str">
        <f>IF(基本情報入力シート!B1016="","",基本情報入力シート!B1016)</f>
        <v/>
      </c>
      <c r="C981" s="115" t="str">
        <f>IF(基本情報入力シート!L1016="","",基本情報入力シート!L1016)</f>
        <v/>
      </c>
      <c r="D981" s="115" t="str">
        <f>IF(基本情報入力シート!Q1016="","",基本情報入力シート!Q1016)</f>
        <v/>
      </c>
      <c r="E981" s="115" t="str">
        <f>IF(基本情報入力シート!V1016="","",基本情報入力シート!V1016)</f>
        <v/>
      </c>
      <c r="F981" s="115" t="str">
        <f>IF(基本情報入力シート!W1016="","",基本情報入力シート!W1016)</f>
        <v/>
      </c>
      <c r="G981" s="115" t="str">
        <f>IF(基本情報入力シート!Z1016="","",基本情報入力シート!Z1016)</f>
        <v/>
      </c>
      <c r="H981" s="211" t="str">
        <f>IF(基本情報入力シート!AD1016="","",基本情報入力シート!AD1016)</f>
        <v/>
      </c>
      <c r="I981" s="330" t="str">
        <f>IF(基本情報入力シート!AE1016="","",基本情報入力シート!AE1016)</f>
        <v/>
      </c>
      <c r="J981" s="427"/>
      <c r="K981" s="428"/>
      <c r="L981" s="426"/>
      <c r="M981" s="331" t="str">
        <f>IF(G981="", "", VLOOKUP(AF981,【参考】数式用!$AZ$3:$BA$6, 2, FALSE))</f>
        <v/>
      </c>
      <c r="N981" s="332" t="str">
        <f>IF(G981="","",VLOOKUP(G981,【参考】数式用!$A$4:$L$54,MATCH('別紙様式2-3（個表） '!M981,【参考】数式用!$J$3:$L$3,0)+9,FALSE))</f>
        <v/>
      </c>
      <c r="O981" s="430" t="s">
        <v>197</v>
      </c>
      <c r="P981" s="333" t="str">
        <f t="shared" si="104"/>
        <v>未入力あり</v>
      </c>
      <c r="Q981" s="253" t="str">
        <f>IFERROR(IF(P981="未入力あり","",ROUNDDOWN(ROUNDDOWN($H981*$I981,0)*VLOOKUP($G981,【参考】数式用!$A$4:$E$54,3, FALSE),0)),"")</f>
        <v/>
      </c>
      <c r="R981" s="253" t="str">
        <f>IF(AD981="×", 0,IF(P981="未入力あり","",ROUNDDOWN(ROUNDDOWN($H981*$I981,0)*VLOOKUP($G981,【参考】数式用!$A$4:$E$54,4,FALSE),0)))</f>
        <v/>
      </c>
      <c r="S981" s="334" t="str">
        <f>IF(AE981="×", 0,IF(P981="未入力あり","",ROUNDDOWN(ROUNDDOWN($H981*$I981,0)*VLOOKUP($G981,【参考】数式用!$A$4:$E$54,5, FALSE),0)))</f>
        <v/>
      </c>
      <c r="Z981" s="336" t="e">
        <f>IF(#REF!="○", F981, "")</f>
        <v>#REF!</v>
      </c>
      <c r="AA981" s="46" t="e">
        <f>VLOOKUP('別紙様式2-3（個表） '!$G981,【参考】数式用!$P$4:$Q$54,2, FALSE)</f>
        <v>#N/A</v>
      </c>
      <c r="AB981" s="46" t="e">
        <f>VLOOKUP('別紙様式2-3（個表） '!$G981,【参考】数式用!$P$4:$W$54,8, FALSE)</f>
        <v>#N/A</v>
      </c>
      <c r="AC981" s="46" t="e">
        <f>VLOOKUP('別紙様式2-3（個表） '!$G981,【参考】数式用!$P$4:$AD$54,15, FALSE)</f>
        <v>#N/A</v>
      </c>
      <c r="AD981" s="46" t="str">
        <f t="shared" si="99"/>
        <v/>
      </c>
      <c r="AE981" s="46" t="str">
        <f t="shared" si="100"/>
        <v/>
      </c>
      <c r="AF981" s="46" t="str">
        <f t="shared" si="101"/>
        <v/>
      </c>
      <c r="AG981" s="46" t="str">
        <f>IF(G981="", "", VLOOKUP(G981,【参考】数式用!$A$4:$M$54,13,FALSE))</f>
        <v/>
      </c>
      <c r="AH981" s="46" t="str">
        <f t="shared" si="102"/>
        <v>―</v>
      </c>
    </row>
    <row r="982" spans="1:34" ht="45" customHeight="1">
      <c r="A982" s="113">
        <f t="shared" si="103"/>
        <v>968</v>
      </c>
      <c r="B982" s="114" t="str">
        <f>IF(基本情報入力シート!B1017="","",基本情報入力シート!B1017)</f>
        <v/>
      </c>
      <c r="C982" s="115" t="str">
        <f>IF(基本情報入力シート!L1017="","",基本情報入力シート!L1017)</f>
        <v/>
      </c>
      <c r="D982" s="115" t="str">
        <f>IF(基本情報入力シート!Q1017="","",基本情報入力シート!Q1017)</f>
        <v/>
      </c>
      <c r="E982" s="115" t="str">
        <f>IF(基本情報入力シート!V1017="","",基本情報入力シート!V1017)</f>
        <v/>
      </c>
      <c r="F982" s="115" t="str">
        <f>IF(基本情報入力シート!W1017="","",基本情報入力シート!W1017)</f>
        <v/>
      </c>
      <c r="G982" s="115" t="str">
        <f>IF(基本情報入力シート!Z1017="","",基本情報入力シート!Z1017)</f>
        <v/>
      </c>
      <c r="H982" s="211" t="str">
        <f>IF(基本情報入力シート!AD1017="","",基本情報入力シート!AD1017)</f>
        <v/>
      </c>
      <c r="I982" s="330" t="str">
        <f>IF(基本情報入力シート!AE1017="","",基本情報入力シート!AE1017)</f>
        <v/>
      </c>
      <c r="J982" s="427"/>
      <c r="K982" s="428"/>
      <c r="L982" s="426"/>
      <c r="M982" s="331" t="str">
        <f>IF(G982="", "", VLOOKUP(AF982,【参考】数式用!$AZ$3:$BA$6, 2, FALSE))</f>
        <v/>
      </c>
      <c r="N982" s="332" t="str">
        <f>IF(G982="","",VLOOKUP(G982,【参考】数式用!$A$4:$L$54,MATCH('別紙様式2-3（個表） '!M982,【参考】数式用!$J$3:$L$3,0)+9,FALSE))</f>
        <v/>
      </c>
      <c r="O982" s="430" t="s">
        <v>197</v>
      </c>
      <c r="P982" s="333" t="str">
        <f t="shared" si="104"/>
        <v>未入力あり</v>
      </c>
      <c r="Q982" s="253" t="str">
        <f>IFERROR(IF(P982="未入力あり","",ROUNDDOWN(ROUNDDOWN($H982*$I982,0)*VLOOKUP($G982,【参考】数式用!$A$4:$E$54,3, FALSE),0)),"")</f>
        <v/>
      </c>
      <c r="R982" s="253" t="str">
        <f>IF(AD982="×", 0,IF(P982="未入力あり","",ROUNDDOWN(ROUNDDOWN($H982*$I982,0)*VLOOKUP($G982,【参考】数式用!$A$4:$E$54,4,FALSE),0)))</f>
        <v/>
      </c>
      <c r="S982" s="334" t="str">
        <f>IF(AE982="×", 0,IF(P982="未入力あり","",ROUNDDOWN(ROUNDDOWN($H982*$I982,0)*VLOOKUP($G982,【参考】数式用!$A$4:$E$54,5, FALSE),0)))</f>
        <v/>
      </c>
      <c r="Z982" s="336" t="e">
        <f>IF(#REF!="○", F982, "")</f>
        <v>#REF!</v>
      </c>
      <c r="AA982" s="46" t="e">
        <f>VLOOKUP('別紙様式2-3（個表） '!$G982,【参考】数式用!$P$4:$Q$54,2, FALSE)</f>
        <v>#N/A</v>
      </c>
      <c r="AB982" s="46" t="e">
        <f>VLOOKUP('別紙様式2-3（個表） '!$G982,【参考】数式用!$P$4:$W$54,8, FALSE)</f>
        <v>#N/A</v>
      </c>
      <c r="AC982" s="46" t="e">
        <f>VLOOKUP('別紙様式2-3（個表） '!$G982,【参考】数式用!$P$4:$AD$54,15, FALSE)</f>
        <v>#N/A</v>
      </c>
      <c r="AD982" s="46" t="str">
        <f t="shared" si="99"/>
        <v/>
      </c>
      <c r="AE982" s="46" t="str">
        <f t="shared" si="100"/>
        <v/>
      </c>
      <c r="AF982" s="46" t="str">
        <f t="shared" si="101"/>
        <v/>
      </c>
      <c r="AG982" s="46" t="str">
        <f>IF(G982="", "", VLOOKUP(G982,【参考】数式用!$A$4:$M$54,13,FALSE))</f>
        <v/>
      </c>
      <c r="AH982" s="46" t="str">
        <f t="shared" si="102"/>
        <v>―</v>
      </c>
    </row>
    <row r="983" spans="1:34" ht="45" customHeight="1">
      <c r="A983" s="113">
        <f t="shared" si="103"/>
        <v>969</v>
      </c>
      <c r="B983" s="114" t="str">
        <f>IF(基本情報入力シート!B1018="","",基本情報入力シート!B1018)</f>
        <v/>
      </c>
      <c r="C983" s="115" t="str">
        <f>IF(基本情報入力シート!L1018="","",基本情報入力シート!L1018)</f>
        <v/>
      </c>
      <c r="D983" s="115" t="str">
        <f>IF(基本情報入力シート!Q1018="","",基本情報入力シート!Q1018)</f>
        <v/>
      </c>
      <c r="E983" s="115" t="str">
        <f>IF(基本情報入力シート!V1018="","",基本情報入力シート!V1018)</f>
        <v/>
      </c>
      <c r="F983" s="115" t="str">
        <f>IF(基本情報入力シート!W1018="","",基本情報入力シート!W1018)</f>
        <v/>
      </c>
      <c r="G983" s="115" t="str">
        <f>IF(基本情報入力シート!Z1018="","",基本情報入力シート!Z1018)</f>
        <v/>
      </c>
      <c r="H983" s="211" t="str">
        <f>IF(基本情報入力シート!AD1018="","",基本情報入力シート!AD1018)</f>
        <v/>
      </c>
      <c r="I983" s="330" t="str">
        <f>IF(基本情報入力シート!AE1018="","",基本情報入力シート!AE1018)</f>
        <v/>
      </c>
      <c r="J983" s="427"/>
      <c r="K983" s="428"/>
      <c r="L983" s="426"/>
      <c r="M983" s="331" t="str">
        <f>IF(G983="", "", VLOOKUP(AF983,【参考】数式用!$AZ$3:$BA$6, 2, FALSE))</f>
        <v/>
      </c>
      <c r="N983" s="332" t="str">
        <f>IF(G983="","",VLOOKUP(G983,【参考】数式用!$A$4:$L$54,MATCH('別紙様式2-3（個表） '!M983,【参考】数式用!$J$3:$L$3,0)+9,FALSE))</f>
        <v/>
      </c>
      <c r="O983" s="429" t="s">
        <v>197</v>
      </c>
      <c r="P983" s="333" t="str">
        <f t="shared" si="104"/>
        <v>未入力あり</v>
      </c>
      <c r="Q983" s="253" t="str">
        <f>IFERROR(IF(P983="未入力あり","",ROUNDDOWN(ROUNDDOWN($H983*$I983,0)*VLOOKUP($G983,【参考】数式用!$A$4:$E$54,3, FALSE),0)),"")</f>
        <v/>
      </c>
      <c r="R983" s="253" t="str">
        <f>IF(AD983="×", 0,IF(P983="未入力あり","",ROUNDDOWN(ROUNDDOWN($H983*$I983,0)*VLOOKUP($G983,【参考】数式用!$A$4:$E$54,4,FALSE),0)))</f>
        <v/>
      </c>
      <c r="S983" s="334" t="str">
        <f>IF(AE983="×", 0,IF(P983="未入力あり","",ROUNDDOWN(ROUNDDOWN($H983*$I983,0)*VLOOKUP($G983,【参考】数式用!$A$4:$E$54,5, FALSE),0)))</f>
        <v/>
      </c>
      <c r="Z983" s="336" t="e">
        <f>IF(#REF!="○", F983, "")</f>
        <v>#REF!</v>
      </c>
      <c r="AA983" s="46" t="e">
        <f>VLOOKUP('別紙様式2-3（個表） '!$G983,【参考】数式用!$P$4:$Q$54,2, FALSE)</f>
        <v>#N/A</v>
      </c>
      <c r="AB983" s="46" t="e">
        <f>VLOOKUP('別紙様式2-3（個表） '!$G983,【参考】数式用!$P$4:$W$54,8, FALSE)</f>
        <v>#N/A</v>
      </c>
      <c r="AC983" s="46" t="e">
        <f>VLOOKUP('別紙様式2-3（個表） '!$G983,【参考】数式用!$P$4:$AD$54,15, FALSE)</f>
        <v>#N/A</v>
      </c>
      <c r="AD983" s="46" t="str">
        <f t="shared" si="99"/>
        <v/>
      </c>
      <c r="AE983" s="46" t="str">
        <f t="shared" si="100"/>
        <v/>
      </c>
      <c r="AF983" s="46" t="str">
        <f t="shared" si="101"/>
        <v/>
      </c>
      <c r="AG983" s="46" t="str">
        <f>IF(G983="", "", VLOOKUP(G983,【参考】数式用!$A$4:$M$54,13,FALSE))</f>
        <v/>
      </c>
      <c r="AH983" s="46" t="str">
        <f t="shared" si="102"/>
        <v>―</v>
      </c>
    </row>
    <row r="984" spans="1:34" ht="45" customHeight="1">
      <c r="A984" s="113">
        <f t="shared" si="103"/>
        <v>970</v>
      </c>
      <c r="B984" s="114" t="str">
        <f>IF(基本情報入力シート!B1019="","",基本情報入力シート!B1019)</f>
        <v/>
      </c>
      <c r="C984" s="115" t="str">
        <f>IF(基本情報入力シート!L1019="","",基本情報入力シート!L1019)</f>
        <v/>
      </c>
      <c r="D984" s="115" t="str">
        <f>IF(基本情報入力シート!Q1019="","",基本情報入力シート!Q1019)</f>
        <v/>
      </c>
      <c r="E984" s="115" t="str">
        <f>IF(基本情報入力シート!V1019="","",基本情報入力シート!V1019)</f>
        <v/>
      </c>
      <c r="F984" s="115" t="str">
        <f>IF(基本情報入力シート!W1019="","",基本情報入力シート!W1019)</f>
        <v/>
      </c>
      <c r="G984" s="115" t="str">
        <f>IF(基本情報入力シート!Z1019="","",基本情報入力シート!Z1019)</f>
        <v/>
      </c>
      <c r="H984" s="211" t="str">
        <f>IF(基本情報入力シート!AD1019="","",基本情報入力シート!AD1019)</f>
        <v/>
      </c>
      <c r="I984" s="330" t="str">
        <f>IF(基本情報入力シート!AE1019="","",基本情報入力シート!AE1019)</f>
        <v/>
      </c>
      <c r="J984" s="427"/>
      <c r="K984" s="428"/>
      <c r="L984" s="426"/>
      <c r="M984" s="331" t="str">
        <f>IF(G984="", "", VLOOKUP(AF984,【参考】数式用!$AZ$3:$BA$6, 2, FALSE))</f>
        <v/>
      </c>
      <c r="N984" s="332" t="str">
        <f>IF(G984="","",VLOOKUP(G984,【参考】数式用!$A$4:$L$54,MATCH('別紙様式2-3（個表） '!M984,【参考】数式用!$J$3:$L$3,0)+9,FALSE))</f>
        <v/>
      </c>
      <c r="O984" s="430" t="s">
        <v>197</v>
      </c>
      <c r="P984" s="333" t="str">
        <f t="shared" si="104"/>
        <v>未入力あり</v>
      </c>
      <c r="Q984" s="253" t="str">
        <f>IFERROR(IF(P984="未入力あり","",ROUNDDOWN(ROUNDDOWN($H984*$I984,0)*VLOOKUP($G984,【参考】数式用!$A$4:$E$54,3, FALSE),0)),"")</f>
        <v/>
      </c>
      <c r="R984" s="253" t="str">
        <f>IF(AD984="×", 0,IF(P984="未入力あり","",ROUNDDOWN(ROUNDDOWN($H984*$I984,0)*VLOOKUP($G984,【参考】数式用!$A$4:$E$54,4,FALSE),0)))</f>
        <v/>
      </c>
      <c r="S984" s="334" t="str">
        <f>IF(AE984="×", 0,IF(P984="未入力あり","",ROUNDDOWN(ROUNDDOWN($H984*$I984,0)*VLOOKUP($G984,【参考】数式用!$A$4:$E$54,5, FALSE),0)))</f>
        <v/>
      </c>
      <c r="Z984" s="336" t="e">
        <f>IF(#REF!="○", F984, "")</f>
        <v>#REF!</v>
      </c>
      <c r="AA984" s="46" t="e">
        <f>VLOOKUP('別紙様式2-3（個表） '!$G984,【参考】数式用!$P$4:$Q$54,2, FALSE)</f>
        <v>#N/A</v>
      </c>
      <c r="AB984" s="46" t="e">
        <f>VLOOKUP('別紙様式2-3（個表） '!$G984,【参考】数式用!$P$4:$W$54,8, FALSE)</f>
        <v>#N/A</v>
      </c>
      <c r="AC984" s="46" t="e">
        <f>VLOOKUP('別紙様式2-3（個表） '!$G984,【参考】数式用!$P$4:$AD$54,15, FALSE)</f>
        <v>#N/A</v>
      </c>
      <c r="AD984" s="46" t="str">
        <f t="shared" si="99"/>
        <v/>
      </c>
      <c r="AE984" s="46" t="str">
        <f t="shared" si="100"/>
        <v/>
      </c>
      <c r="AF984" s="46" t="str">
        <f t="shared" si="101"/>
        <v/>
      </c>
      <c r="AG984" s="46" t="str">
        <f>IF(G984="", "", VLOOKUP(G984,【参考】数式用!$A$4:$M$54,13,FALSE))</f>
        <v/>
      </c>
      <c r="AH984" s="46" t="str">
        <f t="shared" si="102"/>
        <v>―</v>
      </c>
    </row>
    <row r="985" spans="1:34" ht="45" customHeight="1">
      <c r="A985" s="113">
        <f t="shared" si="103"/>
        <v>971</v>
      </c>
      <c r="B985" s="114" t="str">
        <f>IF(基本情報入力シート!B1020="","",基本情報入力シート!B1020)</f>
        <v/>
      </c>
      <c r="C985" s="115" t="str">
        <f>IF(基本情報入力シート!L1020="","",基本情報入力シート!L1020)</f>
        <v/>
      </c>
      <c r="D985" s="115" t="str">
        <f>IF(基本情報入力シート!Q1020="","",基本情報入力シート!Q1020)</f>
        <v/>
      </c>
      <c r="E985" s="115" t="str">
        <f>IF(基本情報入力シート!V1020="","",基本情報入力シート!V1020)</f>
        <v/>
      </c>
      <c r="F985" s="115" t="str">
        <f>IF(基本情報入力シート!W1020="","",基本情報入力シート!W1020)</f>
        <v/>
      </c>
      <c r="G985" s="115" t="str">
        <f>IF(基本情報入力シート!Z1020="","",基本情報入力シート!Z1020)</f>
        <v/>
      </c>
      <c r="H985" s="211" t="str">
        <f>IF(基本情報入力シート!AD1020="","",基本情報入力シート!AD1020)</f>
        <v/>
      </c>
      <c r="I985" s="330" t="str">
        <f>IF(基本情報入力シート!AE1020="","",基本情報入力シート!AE1020)</f>
        <v/>
      </c>
      <c r="J985" s="427"/>
      <c r="K985" s="428"/>
      <c r="L985" s="426"/>
      <c r="M985" s="331" t="str">
        <f>IF(G985="", "", VLOOKUP(AF985,【参考】数式用!$AZ$3:$BA$6, 2, FALSE))</f>
        <v/>
      </c>
      <c r="N985" s="332" t="str">
        <f>IF(G985="","",VLOOKUP(G985,【参考】数式用!$A$4:$L$54,MATCH('別紙様式2-3（個表） '!M985,【参考】数式用!$J$3:$L$3,0)+9,FALSE))</f>
        <v/>
      </c>
      <c r="O985" s="429" t="s">
        <v>197</v>
      </c>
      <c r="P985" s="333" t="str">
        <f t="shared" si="104"/>
        <v>未入力あり</v>
      </c>
      <c r="Q985" s="253" t="str">
        <f>IFERROR(IF(P985="未入力あり","",ROUNDDOWN(ROUNDDOWN($H985*$I985,0)*VLOOKUP($G985,【参考】数式用!$A$4:$E$54,3, FALSE),0)),"")</f>
        <v/>
      </c>
      <c r="R985" s="253" t="str">
        <f>IF(AD985="×", 0,IF(P985="未入力あり","",ROUNDDOWN(ROUNDDOWN($H985*$I985,0)*VLOOKUP($G985,【参考】数式用!$A$4:$E$54,4,FALSE),0)))</f>
        <v/>
      </c>
      <c r="S985" s="334" t="str">
        <f>IF(AE985="×", 0,IF(P985="未入力あり","",ROUNDDOWN(ROUNDDOWN($H985*$I985,0)*VLOOKUP($G985,【参考】数式用!$A$4:$E$54,5, FALSE),0)))</f>
        <v/>
      </c>
      <c r="Z985" s="336" t="e">
        <f>IF(#REF!="○", F985, "")</f>
        <v>#REF!</v>
      </c>
      <c r="AA985" s="46" t="e">
        <f>VLOOKUP('別紙様式2-3（個表） '!$G985,【参考】数式用!$P$4:$Q$54,2, FALSE)</f>
        <v>#N/A</v>
      </c>
      <c r="AB985" s="46" t="e">
        <f>VLOOKUP('別紙様式2-3（個表） '!$G985,【参考】数式用!$P$4:$W$54,8, FALSE)</f>
        <v>#N/A</v>
      </c>
      <c r="AC985" s="46" t="e">
        <f>VLOOKUP('別紙様式2-3（個表） '!$G985,【参考】数式用!$P$4:$AD$54,15, FALSE)</f>
        <v>#N/A</v>
      </c>
      <c r="AD985" s="46" t="str">
        <f t="shared" si="99"/>
        <v/>
      </c>
      <c r="AE985" s="46" t="str">
        <f t="shared" si="100"/>
        <v/>
      </c>
      <c r="AF985" s="46" t="str">
        <f t="shared" si="101"/>
        <v/>
      </c>
      <c r="AG985" s="46" t="str">
        <f>IF(G985="", "", VLOOKUP(G985,【参考】数式用!$A$4:$M$54,13,FALSE))</f>
        <v/>
      </c>
      <c r="AH985" s="46" t="str">
        <f t="shared" si="102"/>
        <v>―</v>
      </c>
    </row>
    <row r="986" spans="1:34" ht="45" customHeight="1">
      <c r="A986" s="113">
        <f t="shared" si="103"/>
        <v>972</v>
      </c>
      <c r="B986" s="114" t="str">
        <f>IF(基本情報入力シート!B1021="","",基本情報入力シート!B1021)</f>
        <v/>
      </c>
      <c r="C986" s="115" t="str">
        <f>IF(基本情報入力シート!L1021="","",基本情報入力シート!L1021)</f>
        <v/>
      </c>
      <c r="D986" s="115" t="str">
        <f>IF(基本情報入力シート!Q1021="","",基本情報入力シート!Q1021)</f>
        <v/>
      </c>
      <c r="E986" s="115" t="str">
        <f>IF(基本情報入力シート!V1021="","",基本情報入力シート!V1021)</f>
        <v/>
      </c>
      <c r="F986" s="115" t="str">
        <f>IF(基本情報入力シート!W1021="","",基本情報入力シート!W1021)</f>
        <v/>
      </c>
      <c r="G986" s="115" t="str">
        <f>IF(基本情報入力シート!Z1021="","",基本情報入力シート!Z1021)</f>
        <v/>
      </c>
      <c r="H986" s="211" t="str">
        <f>IF(基本情報入力シート!AD1021="","",基本情報入力シート!AD1021)</f>
        <v/>
      </c>
      <c r="I986" s="330" t="str">
        <f>IF(基本情報入力シート!AE1021="","",基本情報入力シート!AE1021)</f>
        <v/>
      </c>
      <c r="J986" s="427"/>
      <c r="K986" s="428"/>
      <c r="L986" s="426"/>
      <c r="M986" s="331" t="str">
        <f>IF(G986="", "", VLOOKUP(AF986,【参考】数式用!$AZ$3:$BA$6, 2, FALSE))</f>
        <v/>
      </c>
      <c r="N986" s="332" t="str">
        <f>IF(G986="","",VLOOKUP(G986,【参考】数式用!$A$4:$L$54,MATCH('別紙様式2-3（個表） '!M986,【参考】数式用!$J$3:$L$3,0)+9,FALSE))</f>
        <v/>
      </c>
      <c r="O986" s="430" t="s">
        <v>197</v>
      </c>
      <c r="P986" s="333" t="str">
        <f t="shared" si="104"/>
        <v>未入力あり</v>
      </c>
      <c r="Q986" s="253" t="str">
        <f>IFERROR(IF(P986="未入力あり","",ROUNDDOWN(ROUNDDOWN($H986*$I986,0)*VLOOKUP($G986,【参考】数式用!$A$4:$E$54,3, FALSE),0)),"")</f>
        <v/>
      </c>
      <c r="R986" s="253" t="str">
        <f>IF(AD986="×", 0,IF(P986="未入力あり","",ROUNDDOWN(ROUNDDOWN($H986*$I986,0)*VLOOKUP($G986,【参考】数式用!$A$4:$E$54,4,FALSE),0)))</f>
        <v/>
      </c>
      <c r="S986" s="334" t="str">
        <f>IF(AE986="×", 0,IF(P986="未入力あり","",ROUNDDOWN(ROUNDDOWN($H986*$I986,0)*VLOOKUP($G986,【参考】数式用!$A$4:$E$54,5, FALSE),0)))</f>
        <v/>
      </c>
      <c r="Z986" s="336" t="e">
        <f>IF(#REF!="○", F986, "")</f>
        <v>#REF!</v>
      </c>
      <c r="AA986" s="46" t="e">
        <f>VLOOKUP('別紙様式2-3（個表） '!$G986,【参考】数式用!$P$4:$Q$54,2, FALSE)</f>
        <v>#N/A</v>
      </c>
      <c r="AB986" s="46" t="e">
        <f>VLOOKUP('別紙様式2-3（個表） '!$G986,【参考】数式用!$P$4:$W$54,8, FALSE)</f>
        <v>#N/A</v>
      </c>
      <c r="AC986" s="46" t="e">
        <f>VLOOKUP('別紙様式2-3（個表） '!$G986,【参考】数式用!$P$4:$AD$54,15, FALSE)</f>
        <v>#N/A</v>
      </c>
      <c r="AD986" s="46" t="str">
        <f t="shared" si="99"/>
        <v/>
      </c>
      <c r="AE986" s="46" t="str">
        <f t="shared" si="100"/>
        <v/>
      </c>
      <c r="AF986" s="46" t="str">
        <f t="shared" si="101"/>
        <v/>
      </c>
      <c r="AG986" s="46" t="str">
        <f>IF(G986="", "", VLOOKUP(G986,【参考】数式用!$A$4:$M$54,13,FALSE))</f>
        <v/>
      </c>
      <c r="AH986" s="46" t="str">
        <f t="shared" si="102"/>
        <v>―</v>
      </c>
    </row>
    <row r="987" spans="1:34" ht="45" customHeight="1">
      <c r="A987" s="113">
        <f t="shared" si="103"/>
        <v>973</v>
      </c>
      <c r="B987" s="114" t="str">
        <f>IF(基本情報入力シート!B1022="","",基本情報入力シート!B1022)</f>
        <v/>
      </c>
      <c r="C987" s="115" t="str">
        <f>IF(基本情報入力シート!L1022="","",基本情報入力シート!L1022)</f>
        <v/>
      </c>
      <c r="D987" s="115" t="str">
        <f>IF(基本情報入力シート!Q1022="","",基本情報入力シート!Q1022)</f>
        <v/>
      </c>
      <c r="E987" s="115" t="str">
        <f>IF(基本情報入力シート!V1022="","",基本情報入力シート!V1022)</f>
        <v/>
      </c>
      <c r="F987" s="115" t="str">
        <f>IF(基本情報入力シート!W1022="","",基本情報入力シート!W1022)</f>
        <v/>
      </c>
      <c r="G987" s="115" t="str">
        <f>IF(基本情報入力シート!Z1022="","",基本情報入力シート!Z1022)</f>
        <v/>
      </c>
      <c r="H987" s="211" t="str">
        <f>IF(基本情報入力シート!AD1022="","",基本情報入力シート!AD1022)</f>
        <v/>
      </c>
      <c r="I987" s="330" t="str">
        <f>IF(基本情報入力シート!AE1022="","",基本情報入力シート!AE1022)</f>
        <v/>
      </c>
      <c r="J987" s="427"/>
      <c r="K987" s="428"/>
      <c r="L987" s="426"/>
      <c r="M987" s="331" t="str">
        <f>IF(G987="", "", VLOOKUP(AF987,【参考】数式用!$AZ$3:$BA$6, 2, FALSE))</f>
        <v/>
      </c>
      <c r="N987" s="332" t="str">
        <f>IF(G987="","",VLOOKUP(G987,【参考】数式用!$A$4:$L$54,MATCH('別紙様式2-3（個表） '!M987,【参考】数式用!$J$3:$L$3,0)+9,FALSE))</f>
        <v/>
      </c>
      <c r="O987" s="430" t="s">
        <v>197</v>
      </c>
      <c r="P987" s="333" t="str">
        <f t="shared" si="104"/>
        <v>未入力あり</v>
      </c>
      <c r="Q987" s="253" t="str">
        <f>IFERROR(IF(P987="未入力あり","",ROUNDDOWN(ROUNDDOWN($H987*$I987,0)*VLOOKUP($G987,【参考】数式用!$A$4:$E$54,3, FALSE),0)),"")</f>
        <v/>
      </c>
      <c r="R987" s="253" t="str">
        <f>IF(AD987="×", 0,IF(P987="未入力あり","",ROUNDDOWN(ROUNDDOWN($H987*$I987,0)*VLOOKUP($G987,【参考】数式用!$A$4:$E$54,4,FALSE),0)))</f>
        <v/>
      </c>
      <c r="S987" s="334" t="str">
        <f>IF(AE987="×", 0,IF(P987="未入力あり","",ROUNDDOWN(ROUNDDOWN($H987*$I987,0)*VLOOKUP($G987,【参考】数式用!$A$4:$E$54,5, FALSE),0)))</f>
        <v/>
      </c>
      <c r="Z987" s="336" t="e">
        <f>IF(#REF!="○", F987, "")</f>
        <v>#REF!</v>
      </c>
      <c r="AA987" s="46" t="e">
        <f>VLOOKUP('別紙様式2-3（個表） '!$G987,【参考】数式用!$P$4:$Q$54,2, FALSE)</f>
        <v>#N/A</v>
      </c>
      <c r="AB987" s="46" t="e">
        <f>VLOOKUP('別紙様式2-3（個表） '!$G987,【参考】数式用!$P$4:$W$54,8, FALSE)</f>
        <v>#N/A</v>
      </c>
      <c r="AC987" s="46" t="e">
        <f>VLOOKUP('別紙様式2-3（個表） '!$G987,【参考】数式用!$P$4:$AD$54,15, FALSE)</f>
        <v>#N/A</v>
      </c>
      <c r="AD987" s="46" t="str">
        <f t="shared" si="99"/>
        <v/>
      </c>
      <c r="AE987" s="46" t="str">
        <f t="shared" si="100"/>
        <v/>
      </c>
      <c r="AF987" s="46" t="str">
        <f t="shared" si="101"/>
        <v/>
      </c>
      <c r="AG987" s="46" t="str">
        <f>IF(G987="", "", VLOOKUP(G987,【参考】数式用!$A$4:$M$54,13,FALSE))</f>
        <v/>
      </c>
      <c r="AH987" s="46" t="str">
        <f t="shared" si="102"/>
        <v>―</v>
      </c>
    </row>
    <row r="988" spans="1:34" ht="45" customHeight="1">
      <c r="A988" s="113">
        <f t="shared" si="103"/>
        <v>974</v>
      </c>
      <c r="B988" s="114" t="str">
        <f>IF(基本情報入力シート!B1023="","",基本情報入力シート!B1023)</f>
        <v/>
      </c>
      <c r="C988" s="115" t="str">
        <f>IF(基本情報入力シート!L1023="","",基本情報入力シート!L1023)</f>
        <v/>
      </c>
      <c r="D988" s="115" t="str">
        <f>IF(基本情報入力シート!Q1023="","",基本情報入力シート!Q1023)</f>
        <v/>
      </c>
      <c r="E988" s="115" t="str">
        <f>IF(基本情報入力シート!V1023="","",基本情報入力シート!V1023)</f>
        <v/>
      </c>
      <c r="F988" s="115" t="str">
        <f>IF(基本情報入力シート!W1023="","",基本情報入力シート!W1023)</f>
        <v/>
      </c>
      <c r="G988" s="115" t="str">
        <f>IF(基本情報入力シート!Z1023="","",基本情報入力シート!Z1023)</f>
        <v/>
      </c>
      <c r="H988" s="211" t="str">
        <f>IF(基本情報入力シート!AD1023="","",基本情報入力シート!AD1023)</f>
        <v/>
      </c>
      <c r="I988" s="330" t="str">
        <f>IF(基本情報入力シート!AE1023="","",基本情報入力シート!AE1023)</f>
        <v/>
      </c>
      <c r="J988" s="427"/>
      <c r="K988" s="428"/>
      <c r="L988" s="426"/>
      <c r="M988" s="331" t="str">
        <f>IF(G988="", "", VLOOKUP(AF988,【参考】数式用!$AZ$3:$BA$6, 2, FALSE))</f>
        <v/>
      </c>
      <c r="N988" s="332" t="str">
        <f>IF(G988="","",VLOOKUP(G988,【参考】数式用!$A$4:$L$54,MATCH('別紙様式2-3（個表） '!M988,【参考】数式用!$J$3:$L$3,0)+9,FALSE))</f>
        <v/>
      </c>
      <c r="O988" s="429" t="s">
        <v>197</v>
      </c>
      <c r="P988" s="333" t="str">
        <f t="shared" si="104"/>
        <v>未入力あり</v>
      </c>
      <c r="Q988" s="253" t="str">
        <f>IFERROR(IF(P988="未入力あり","",ROUNDDOWN(ROUNDDOWN($H988*$I988,0)*VLOOKUP($G988,【参考】数式用!$A$4:$E$54,3, FALSE),0)),"")</f>
        <v/>
      </c>
      <c r="R988" s="253" t="str">
        <f>IF(AD988="×", 0,IF(P988="未入力あり","",ROUNDDOWN(ROUNDDOWN($H988*$I988,0)*VLOOKUP($G988,【参考】数式用!$A$4:$E$54,4,FALSE),0)))</f>
        <v/>
      </c>
      <c r="S988" s="334" t="str">
        <f>IF(AE988="×", 0,IF(P988="未入力あり","",ROUNDDOWN(ROUNDDOWN($H988*$I988,0)*VLOOKUP($G988,【参考】数式用!$A$4:$E$54,5, FALSE),0)))</f>
        <v/>
      </c>
      <c r="Z988" s="336" t="e">
        <f>IF(#REF!="○", F988, "")</f>
        <v>#REF!</v>
      </c>
      <c r="AA988" s="46" t="e">
        <f>VLOOKUP('別紙様式2-3（個表） '!$G988,【参考】数式用!$P$4:$Q$54,2, FALSE)</f>
        <v>#N/A</v>
      </c>
      <c r="AB988" s="46" t="e">
        <f>VLOOKUP('別紙様式2-3（個表） '!$G988,【参考】数式用!$P$4:$W$54,8, FALSE)</f>
        <v>#N/A</v>
      </c>
      <c r="AC988" s="46" t="e">
        <f>VLOOKUP('別紙様式2-3（個表） '!$G988,【参考】数式用!$P$4:$AD$54,15, FALSE)</f>
        <v>#N/A</v>
      </c>
      <c r="AD988" s="46" t="str">
        <f t="shared" si="99"/>
        <v/>
      </c>
      <c r="AE988" s="46" t="str">
        <f t="shared" si="100"/>
        <v/>
      </c>
      <c r="AF988" s="46" t="str">
        <f t="shared" si="101"/>
        <v/>
      </c>
      <c r="AG988" s="46" t="str">
        <f>IF(G988="", "", VLOOKUP(G988,【参考】数式用!$A$4:$M$54,13,FALSE))</f>
        <v/>
      </c>
      <c r="AH988" s="46" t="str">
        <f t="shared" si="102"/>
        <v>―</v>
      </c>
    </row>
    <row r="989" spans="1:34" ht="45" customHeight="1">
      <c r="A989" s="113">
        <f t="shared" si="103"/>
        <v>975</v>
      </c>
      <c r="B989" s="114" t="str">
        <f>IF(基本情報入力シート!B1024="","",基本情報入力シート!B1024)</f>
        <v/>
      </c>
      <c r="C989" s="115" t="str">
        <f>IF(基本情報入力シート!L1024="","",基本情報入力シート!L1024)</f>
        <v/>
      </c>
      <c r="D989" s="115" t="str">
        <f>IF(基本情報入力シート!Q1024="","",基本情報入力シート!Q1024)</f>
        <v/>
      </c>
      <c r="E989" s="115" t="str">
        <f>IF(基本情報入力シート!V1024="","",基本情報入力シート!V1024)</f>
        <v/>
      </c>
      <c r="F989" s="115" t="str">
        <f>IF(基本情報入力シート!W1024="","",基本情報入力シート!W1024)</f>
        <v/>
      </c>
      <c r="G989" s="115" t="str">
        <f>IF(基本情報入力シート!Z1024="","",基本情報入力シート!Z1024)</f>
        <v/>
      </c>
      <c r="H989" s="211" t="str">
        <f>IF(基本情報入力シート!AD1024="","",基本情報入力シート!AD1024)</f>
        <v/>
      </c>
      <c r="I989" s="330" t="str">
        <f>IF(基本情報入力シート!AE1024="","",基本情報入力シート!AE1024)</f>
        <v/>
      </c>
      <c r="J989" s="427"/>
      <c r="K989" s="428"/>
      <c r="L989" s="426"/>
      <c r="M989" s="331" t="str">
        <f>IF(G989="", "", VLOOKUP(AF989,【参考】数式用!$AZ$3:$BA$6, 2, FALSE))</f>
        <v/>
      </c>
      <c r="N989" s="332" t="str">
        <f>IF(G989="","",VLOOKUP(G989,【参考】数式用!$A$4:$L$54,MATCH('別紙様式2-3（個表） '!M989,【参考】数式用!$J$3:$L$3,0)+9,FALSE))</f>
        <v/>
      </c>
      <c r="O989" s="430" t="s">
        <v>197</v>
      </c>
      <c r="P989" s="333" t="str">
        <f t="shared" si="104"/>
        <v>未入力あり</v>
      </c>
      <c r="Q989" s="253" t="str">
        <f>IFERROR(IF(P989="未入力あり","",ROUNDDOWN(ROUNDDOWN($H989*$I989,0)*VLOOKUP($G989,【参考】数式用!$A$4:$E$54,3, FALSE),0)),"")</f>
        <v/>
      </c>
      <c r="R989" s="253" t="str">
        <f>IF(AD989="×", 0,IF(P989="未入力あり","",ROUNDDOWN(ROUNDDOWN($H989*$I989,0)*VLOOKUP($G989,【参考】数式用!$A$4:$E$54,4,FALSE),0)))</f>
        <v/>
      </c>
      <c r="S989" s="334" t="str">
        <f>IF(AE989="×", 0,IF(P989="未入力あり","",ROUNDDOWN(ROUNDDOWN($H989*$I989,0)*VLOOKUP($G989,【参考】数式用!$A$4:$E$54,5, FALSE),0)))</f>
        <v/>
      </c>
      <c r="Z989" s="336" t="e">
        <f>IF(#REF!="○", F989, "")</f>
        <v>#REF!</v>
      </c>
      <c r="AA989" s="46" t="e">
        <f>VLOOKUP('別紙様式2-3（個表） '!$G989,【参考】数式用!$P$4:$Q$54,2, FALSE)</f>
        <v>#N/A</v>
      </c>
      <c r="AB989" s="46" t="e">
        <f>VLOOKUP('別紙様式2-3（個表） '!$G989,【参考】数式用!$P$4:$W$54,8, FALSE)</f>
        <v>#N/A</v>
      </c>
      <c r="AC989" s="46" t="e">
        <f>VLOOKUP('別紙様式2-3（個表） '!$G989,【参考】数式用!$P$4:$AD$54,15, FALSE)</f>
        <v>#N/A</v>
      </c>
      <c r="AD989" s="46" t="str">
        <f t="shared" si="99"/>
        <v/>
      </c>
      <c r="AE989" s="46" t="str">
        <f t="shared" si="100"/>
        <v/>
      </c>
      <c r="AF989" s="46" t="str">
        <f t="shared" si="101"/>
        <v/>
      </c>
      <c r="AG989" s="46" t="str">
        <f>IF(G989="", "", VLOOKUP(G989,【参考】数式用!$A$4:$M$54,13,FALSE))</f>
        <v/>
      </c>
      <c r="AH989" s="46" t="str">
        <f t="shared" si="102"/>
        <v>―</v>
      </c>
    </row>
    <row r="990" spans="1:34" ht="45" customHeight="1">
      <c r="A990" s="113">
        <f t="shared" si="103"/>
        <v>976</v>
      </c>
      <c r="B990" s="114" t="str">
        <f>IF(基本情報入力シート!B1025="","",基本情報入力シート!B1025)</f>
        <v/>
      </c>
      <c r="C990" s="115" t="str">
        <f>IF(基本情報入力シート!L1025="","",基本情報入力シート!L1025)</f>
        <v/>
      </c>
      <c r="D990" s="115" t="str">
        <f>IF(基本情報入力シート!Q1025="","",基本情報入力シート!Q1025)</f>
        <v/>
      </c>
      <c r="E990" s="115" t="str">
        <f>IF(基本情報入力シート!V1025="","",基本情報入力シート!V1025)</f>
        <v/>
      </c>
      <c r="F990" s="115" t="str">
        <f>IF(基本情報入力シート!W1025="","",基本情報入力シート!W1025)</f>
        <v/>
      </c>
      <c r="G990" s="115" t="str">
        <f>IF(基本情報入力シート!Z1025="","",基本情報入力シート!Z1025)</f>
        <v/>
      </c>
      <c r="H990" s="211" t="str">
        <f>IF(基本情報入力シート!AD1025="","",基本情報入力シート!AD1025)</f>
        <v/>
      </c>
      <c r="I990" s="330" t="str">
        <f>IF(基本情報入力シート!AE1025="","",基本情報入力シート!AE1025)</f>
        <v/>
      </c>
      <c r="J990" s="427"/>
      <c r="K990" s="428"/>
      <c r="L990" s="426"/>
      <c r="M990" s="331" t="str">
        <f>IF(G990="", "", VLOOKUP(AF990,【参考】数式用!$AZ$3:$BA$6, 2, FALSE))</f>
        <v/>
      </c>
      <c r="N990" s="332" t="str">
        <f>IF(G990="","",VLOOKUP(G990,【参考】数式用!$A$4:$L$54,MATCH('別紙様式2-3（個表） '!M990,【参考】数式用!$J$3:$L$3,0)+9,FALSE))</f>
        <v/>
      </c>
      <c r="O990" s="430" t="s">
        <v>197</v>
      </c>
      <c r="P990" s="333" t="str">
        <f t="shared" si="104"/>
        <v>未入力あり</v>
      </c>
      <c r="Q990" s="253" t="str">
        <f>IFERROR(IF(P990="未入力あり","",ROUNDDOWN(ROUNDDOWN($H990*$I990,0)*VLOOKUP($G990,【参考】数式用!$A$4:$E$54,3, FALSE),0)),"")</f>
        <v/>
      </c>
      <c r="R990" s="253" t="str">
        <f>IF(AD990="×", 0,IF(P990="未入力あり","",ROUNDDOWN(ROUNDDOWN($H990*$I990,0)*VLOOKUP($G990,【参考】数式用!$A$4:$E$54,4,FALSE),0)))</f>
        <v/>
      </c>
      <c r="S990" s="334" t="str">
        <f>IF(AE990="×", 0,IF(P990="未入力あり","",ROUNDDOWN(ROUNDDOWN($H990*$I990,0)*VLOOKUP($G990,【参考】数式用!$A$4:$E$54,5, FALSE),0)))</f>
        <v/>
      </c>
      <c r="Z990" s="336" t="e">
        <f>IF(#REF!="○", F990, "")</f>
        <v>#REF!</v>
      </c>
      <c r="AA990" s="46" t="e">
        <f>VLOOKUP('別紙様式2-3（個表） '!$G990,【参考】数式用!$P$4:$Q$54,2, FALSE)</f>
        <v>#N/A</v>
      </c>
      <c r="AB990" s="46" t="e">
        <f>VLOOKUP('別紙様式2-3（個表） '!$G990,【参考】数式用!$P$4:$W$54,8, FALSE)</f>
        <v>#N/A</v>
      </c>
      <c r="AC990" s="46" t="e">
        <f>VLOOKUP('別紙様式2-3（個表） '!$G990,【参考】数式用!$P$4:$AD$54,15, FALSE)</f>
        <v>#N/A</v>
      </c>
      <c r="AD990" s="46" t="str">
        <f t="shared" si="99"/>
        <v/>
      </c>
      <c r="AE990" s="46" t="str">
        <f t="shared" si="100"/>
        <v/>
      </c>
      <c r="AF990" s="46" t="str">
        <f t="shared" si="101"/>
        <v/>
      </c>
      <c r="AG990" s="46" t="str">
        <f>IF(G990="", "", VLOOKUP(G990,【参考】数式用!$A$4:$M$54,13,FALSE))</f>
        <v/>
      </c>
      <c r="AH990" s="46" t="str">
        <f t="shared" si="102"/>
        <v>―</v>
      </c>
    </row>
    <row r="991" spans="1:34" ht="45" customHeight="1">
      <c r="A991" s="113">
        <f t="shared" si="103"/>
        <v>977</v>
      </c>
      <c r="B991" s="114" t="str">
        <f>IF(基本情報入力シート!B1026="","",基本情報入力シート!B1026)</f>
        <v/>
      </c>
      <c r="C991" s="115" t="str">
        <f>IF(基本情報入力シート!L1026="","",基本情報入力シート!L1026)</f>
        <v/>
      </c>
      <c r="D991" s="115" t="str">
        <f>IF(基本情報入力シート!Q1026="","",基本情報入力シート!Q1026)</f>
        <v/>
      </c>
      <c r="E991" s="115" t="str">
        <f>IF(基本情報入力シート!V1026="","",基本情報入力シート!V1026)</f>
        <v/>
      </c>
      <c r="F991" s="115" t="str">
        <f>IF(基本情報入力シート!W1026="","",基本情報入力シート!W1026)</f>
        <v/>
      </c>
      <c r="G991" s="115" t="str">
        <f>IF(基本情報入力シート!Z1026="","",基本情報入力シート!Z1026)</f>
        <v/>
      </c>
      <c r="H991" s="211" t="str">
        <f>IF(基本情報入力シート!AD1026="","",基本情報入力シート!AD1026)</f>
        <v/>
      </c>
      <c r="I991" s="330" t="str">
        <f>IF(基本情報入力シート!AE1026="","",基本情報入力シート!AE1026)</f>
        <v/>
      </c>
      <c r="J991" s="427"/>
      <c r="K991" s="428"/>
      <c r="L991" s="426"/>
      <c r="M991" s="331" t="str">
        <f>IF(G991="", "", VLOOKUP(AF991,【参考】数式用!$AZ$3:$BA$6, 2, FALSE))</f>
        <v/>
      </c>
      <c r="N991" s="332" t="str">
        <f>IF(G991="","",VLOOKUP(G991,【参考】数式用!$A$4:$L$54,MATCH('別紙様式2-3（個表） '!M991,【参考】数式用!$J$3:$L$3,0)+9,FALSE))</f>
        <v/>
      </c>
      <c r="O991" s="429" t="s">
        <v>197</v>
      </c>
      <c r="P991" s="333" t="str">
        <f t="shared" si="104"/>
        <v>未入力あり</v>
      </c>
      <c r="Q991" s="253" t="str">
        <f>IFERROR(IF(P991="未入力あり","",ROUNDDOWN(ROUNDDOWN($H991*$I991,0)*VLOOKUP($G991,【参考】数式用!$A$4:$E$54,3, FALSE),0)),"")</f>
        <v/>
      </c>
      <c r="R991" s="253" t="str">
        <f>IF(AD991="×", 0,IF(P991="未入力あり","",ROUNDDOWN(ROUNDDOWN($H991*$I991,0)*VLOOKUP($G991,【参考】数式用!$A$4:$E$54,4,FALSE),0)))</f>
        <v/>
      </c>
      <c r="S991" s="334" t="str">
        <f>IF(AE991="×", 0,IF(P991="未入力あり","",ROUNDDOWN(ROUNDDOWN($H991*$I991,0)*VLOOKUP($G991,【参考】数式用!$A$4:$E$54,5, FALSE),0)))</f>
        <v/>
      </c>
      <c r="Z991" s="336" t="e">
        <f>IF(#REF!="○", F991, "")</f>
        <v>#REF!</v>
      </c>
      <c r="AA991" s="46" t="e">
        <f>VLOOKUP('別紙様式2-3（個表） '!$G991,【参考】数式用!$P$4:$Q$54,2, FALSE)</f>
        <v>#N/A</v>
      </c>
      <c r="AB991" s="46" t="e">
        <f>VLOOKUP('別紙様式2-3（個表） '!$G991,【参考】数式用!$P$4:$W$54,8, FALSE)</f>
        <v>#N/A</v>
      </c>
      <c r="AC991" s="46" t="e">
        <f>VLOOKUP('別紙様式2-3（個表） '!$G991,【参考】数式用!$P$4:$AD$54,15, FALSE)</f>
        <v>#N/A</v>
      </c>
      <c r="AD991" s="46" t="str">
        <f t="shared" si="99"/>
        <v/>
      </c>
      <c r="AE991" s="46" t="str">
        <f t="shared" si="100"/>
        <v/>
      </c>
      <c r="AF991" s="46" t="str">
        <f t="shared" si="101"/>
        <v/>
      </c>
      <c r="AG991" s="46" t="str">
        <f>IF(G991="", "", VLOOKUP(G991,【参考】数式用!$A$4:$M$54,13,FALSE))</f>
        <v/>
      </c>
      <c r="AH991" s="46" t="str">
        <f t="shared" si="102"/>
        <v>―</v>
      </c>
    </row>
    <row r="992" spans="1:34" ht="45" customHeight="1">
      <c r="A992" s="113">
        <f t="shared" si="103"/>
        <v>978</v>
      </c>
      <c r="B992" s="114" t="str">
        <f>IF(基本情報入力シート!B1027="","",基本情報入力シート!B1027)</f>
        <v/>
      </c>
      <c r="C992" s="115" t="str">
        <f>IF(基本情報入力シート!L1027="","",基本情報入力シート!L1027)</f>
        <v/>
      </c>
      <c r="D992" s="115" t="str">
        <f>IF(基本情報入力シート!Q1027="","",基本情報入力シート!Q1027)</f>
        <v/>
      </c>
      <c r="E992" s="115" t="str">
        <f>IF(基本情報入力シート!V1027="","",基本情報入力シート!V1027)</f>
        <v/>
      </c>
      <c r="F992" s="115" t="str">
        <f>IF(基本情報入力シート!W1027="","",基本情報入力シート!W1027)</f>
        <v/>
      </c>
      <c r="G992" s="115" t="str">
        <f>IF(基本情報入力シート!Z1027="","",基本情報入力シート!Z1027)</f>
        <v/>
      </c>
      <c r="H992" s="211" t="str">
        <f>IF(基本情報入力シート!AD1027="","",基本情報入力シート!AD1027)</f>
        <v/>
      </c>
      <c r="I992" s="330" t="str">
        <f>IF(基本情報入力シート!AE1027="","",基本情報入力シート!AE1027)</f>
        <v/>
      </c>
      <c r="J992" s="427"/>
      <c r="K992" s="428"/>
      <c r="L992" s="426"/>
      <c r="M992" s="331" t="str">
        <f>IF(G992="", "", VLOOKUP(AF992,【参考】数式用!$AZ$3:$BA$6, 2, FALSE))</f>
        <v/>
      </c>
      <c r="N992" s="332" t="str">
        <f>IF(G992="","",VLOOKUP(G992,【参考】数式用!$A$4:$L$54,MATCH('別紙様式2-3（個表） '!M992,【参考】数式用!$J$3:$L$3,0)+9,FALSE))</f>
        <v/>
      </c>
      <c r="O992" s="430" t="s">
        <v>197</v>
      </c>
      <c r="P992" s="333" t="str">
        <f t="shared" si="104"/>
        <v>未入力あり</v>
      </c>
      <c r="Q992" s="253" t="str">
        <f>IFERROR(IF(P992="未入力あり","",ROUNDDOWN(ROUNDDOWN($H992*$I992,0)*VLOOKUP($G992,【参考】数式用!$A$4:$E$54,3, FALSE),0)),"")</f>
        <v/>
      </c>
      <c r="R992" s="253" t="str">
        <f>IF(AD992="×", 0,IF(P992="未入力あり","",ROUNDDOWN(ROUNDDOWN($H992*$I992,0)*VLOOKUP($G992,【参考】数式用!$A$4:$E$54,4,FALSE),0)))</f>
        <v/>
      </c>
      <c r="S992" s="334" t="str">
        <f>IF(AE992="×", 0,IF(P992="未入力あり","",ROUNDDOWN(ROUNDDOWN($H992*$I992,0)*VLOOKUP($G992,【参考】数式用!$A$4:$E$54,5, FALSE),0)))</f>
        <v/>
      </c>
      <c r="Z992" s="336" t="e">
        <f>IF(#REF!="○", F992, "")</f>
        <v>#REF!</v>
      </c>
      <c r="AA992" s="46" t="e">
        <f>VLOOKUP('別紙様式2-3（個表） '!$G992,【参考】数式用!$P$4:$Q$54,2, FALSE)</f>
        <v>#N/A</v>
      </c>
      <c r="AB992" s="46" t="e">
        <f>VLOOKUP('別紙様式2-3（個表） '!$G992,【参考】数式用!$P$4:$W$54,8, FALSE)</f>
        <v>#N/A</v>
      </c>
      <c r="AC992" s="46" t="e">
        <f>VLOOKUP('別紙様式2-3（個表） '!$G992,【参考】数式用!$P$4:$AD$54,15, FALSE)</f>
        <v>#N/A</v>
      </c>
      <c r="AD992" s="46" t="str">
        <f t="shared" si="99"/>
        <v/>
      </c>
      <c r="AE992" s="46" t="str">
        <f t="shared" si="100"/>
        <v/>
      </c>
      <c r="AF992" s="46" t="str">
        <f t="shared" si="101"/>
        <v/>
      </c>
      <c r="AG992" s="46" t="str">
        <f>IF(G992="", "", VLOOKUP(G992,【参考】数式用!$A$4:$M$54,13,FALSE))</f>
        <v/>
      </c>
      <c r="AH992" s="46" t="str">
        <f t="shared" si="102"/>
        <v>―</v>
      </c>
    </row>
    <row r="993" spans="1:34" ht="45" customHeight="1">
      <c r="A993" s="113">
        <f t="shared" si="103"/>
        <v>979</v>
      </c>
      <c r="B993" s="114" t="str">
        <f>IF(基本情報入力シート!B1028="","",基本情報入力シート!B1028)</f>
        <v/>
      </c>
      <c r="C993" s="115" t="str">
        <f>IF(基本情報入力シート!L1028="","",基本情報入力シート!L1028)</f>
        <v/>
      </c>
      <c r="D993" s="115" t="str">
        <f>IF(基本情報入力シート!Q1028="","",基本情報入力シート!Q1028)</f>
        <v/>
      </c>
      <c r="E993" s="115" t="str">
        <f>IF(基本情報入力シート!V1028="","",基本情報入力シート!V1028)</f>
        <v/>
      </c>
      <c r="F993" s="115" t="str">
        <f>IF(基本情報入力シート!W1028="","",基本情報入力シート!W1028)</f>
        <v/>
      </c>
      <c r="G993" s="115" t="str">
        <f>IF(基本情報入力シート!Z1028="","",基本情報入力シート!Z1028)</f>
        <v/>
      </c>
      <c r="H993" s="211" t="str">
        <f>IF(基本情報入力シート!AD1028="","",基本情報入力シート!AD1028)</f>
        <v/>
      </c>
      <c r="I993" s="330" t="str">
        <f>IF(基本情報入力シート!AE1028="","",基本情報入力シート!AE1028)</f>
        <v/>
      </c>
      <c r="J993" s="427"/>
      <c r="K993" s="428"/>
      <c r="L993" s="426"/>
      <c r="M993" s="331" t="str">
        <f>IF(G993="", "", VLOOKUP(AF993,【参考】数式用!$AZ$3:$BA$6, 2, FALSE))</f>
        <v/>
      </c>
      <c r="N993" s="332" t="str">
        <f>IF(G993="","",VLOOKUP(G993,【参考】数式用!$A$4:$L$54,MATCH('別紙様式2-3（個表） '!M993,【参考】数式用!$J$3:$L$3,0)+9,FALSE))</f>
        <v/>
      </c>
      <c r="O993" s="430" t="s">
        <v>197</v>
      </c>
      <c r="P993" s="333" t="str">
        <f t="shared" si="104"/>
        <v>未入力あり</v>
      </c>
      <c r="Q993" s="253" t="str">
        <f>IFERROR(IF(P993="未入力あり","",ROUNDDOWN(ROUNDDOWN($H993*$I993,0)*VLOOKUP($G993,【参考】数式用!$A$4:$E$54,3, FALSE),0)),"")</f>
        <v/>
      </c>
      <c r="R993" s="253" t="str">
        <f>IF(AD993="×", 0,IF(P993="未入力あり","",ROUNDDOWN(ROUNDDOWN($H993*$I993,0)*VLOOKUP($G993,【参考】数式用!$A$4:$E$54,4,FALSE),0)))</f>
        <v/>
      </c>
      <c r="S993" s="334" t="str">
        <f>IF(AE993="×", 0,IF(P993="未入力あり","",ROUNDDOWN(ROUNDDOWN($H993*$I993,0)*VLOOKUP($G993,【参考】数式用!$A$4:$E$54,5, FALSE),0)))</f>
        <v/>
      </c>
      <c r="Z993" s="336" t="e">
        <f>IF(#REF!="○", F993, "")</f>
        <v>#REF!</v>
      </c>
      <c r="AA993" s="46" t="e">
        <f>VLOOKUP('別紙様式2-3（個表） '!$G993,【参考】数式用!$P$4:$Q$54,2, FALSE)</f>
        <v>#N/A</v>
      </c>
      <c r="AB993" s="46" t="e">
        <f>VLOOKUP('別紙様式2-3（個表） '!$G993,【参考】数式用!$P$4:$W$54,8, FALSE)</f>
        <v>#N/A</v>
      </c>
      <c r="AC993" s="46" t="e">
        <f>VLOOKUP('別紙様式2-3（個表） '!$G993,【参考】数式用!$P$4:$AD$54,15, FALSE)</f>
        <v>#N/A</v>
      </c>
      <c r="AD993" s="46" t="str">
        <f t="shared" si="99"/>
        <v/>
      </c>
      <c r="AE993" s="46" t="str">
        <f t="shared" si="100"/>
        <v/>
      </c>
      <c r="AF993" s="46" t="str">
        <f t="shared" si="101"/>
        <v/>
      </c>
      <c r="AG993" s="46" t="str">
        <f>IF(G993="", "", VLOOKUP(G993,【参考】数式用!$A$4:$M$54,13,FALSE))</f>
        <v/>
      </c>
      <c r="AH993" s="46" t="str">
        <f t="shared" si="102"/>
        <v>―</v>
      </c>
    </row>
    <row r="994" spans="1:34" ht="45" customHeight="1">
      <c r="A994" s="113">
        <f t="shared" si="103"/>
        <v>980</v>
      </c>
      <c r="B994" s="114" t="str">
        <f>IF(基本情報入力シート!B1029="","",基本情報入力シート!B1029)</f>
        <v/>
      </c>
      <c r="C994" s="115" t="str">
        <f>IF(基本情報入力シート!L1029="","",基本情報入力シート!L1029)</f>
        <v/>
      </c>
      <c r="D994" s="115" t="str">
        <f>IF(基本情報入力シート!Q1029="","",基本情報入力シート!Q1029)</f>
        <v/>
      </c>
      <c r="E994" s="115" t="str">
        <f>IF(基本情報入力シート!V1029="","",基本情報入力シート!V1029)</f>
        <v/>
      </c>
      <c r="F994" s="115" t="str">
        <f>IF(基本情報入力シート!W1029="","",基本情報入力シート!W1029)</f>
        <v/>
      </c>
      <c r="G994" s="115" t="str">
        <f>IF(基本情報入力シート!Z1029="","",基本情報入力シート!Z1029)</f>
        <v/>
      </c>
      <c r="H994" s="211" t="str">
        <f>IF(基本情報入力シート!AD1029="","",基本情報入力シート!AD1029)</f>
        <v/>
      </c>
      <c r="I994" s="330" t="str">
        <f>IF(基本情報入力シート!AE1029="","",基本情報入力シート!AE1029)</f>
        <v/>
      </c>
      <c r="J994" s="427"/>
      <c r="K994" s="428"/>
      <c r="L994" s="426"/>
      <c r="M994" s="331" t="str">
        <f>IF(G994="", "", VLOOKUP(AF994,【参考】数式用!$AZ$3:$BA$6, 2, FALSE))</f>
        <v/>
      </c>
      <c r="N994" s="332" t="str">
        <f>IF(G994="","",VLOOKUP(G994,【参考】数式用!$A$4:$L$54,MATCH('別紙様式2-3（個表） '!M994,【参考】数式用!$J$3:$L$3,0)+9,FALSE))</f>
        <v/>
      </c>
      <c r="O994" s="429" t="s">
        <v>197</v>
      </c>
      <c r="P994" s="333" t="str">
        <f t="shared" si="104"/>
        <v>未入力あり</v>
      </c>
      <c r="Q994" s="253" t="str">
        <f>IFERROR(IF(P994="未入力あり","",ROUNDDOWN(ROUNDDOWN($H994*$I994,0)*VLOOKUP($G994,【参考】数式用!$A$4:$E$54,3, FALSE),0)),"")</f>
        <v/>
      </c>
      <c r="R994" s="253" t="str">
        <f>IF(AD994="×", 0,IF(P994="未入力あり","",ROUNDDOWN(ROUNDDOWN($H994*$I994,0)*VLOOKUP($G994,【参考】数式用!$A$4:$E$54,4,FALSE),0)))</f>
        <v/>
      </c>
      <c r="S994" s="334" t="str">
        <f>IF(AE994="×", 0,IF(P994="未入力あり","",ROUNDDOWN(ROUNDDOWN($H994*$I994,0)*VLOOKUP($G994,【参考】数式用!$A$4:$E$54,5, FALSE),0)))</f>
        <v/>
      </c>
      <c r="Z994" s="336" t="e">
        <f>IF(#REF!="○", F994, "")</f>
        <v>#REF!</v>
      </c>
      <c r="AA994" s="46" t="e">
        <f>VLOOKUP('別紙様式2-3（個表） '!$G994,【参考】数式用!$P$4:$Q$54,2, FALSE)</f>
        <v>#N/A</v>
      </c>
      <c r="AB994" s="46" t="e">
        <f>VLOOKUP('別紙様式2-3（個表） '!$G994,【参考】数式用!$P$4:$W$54,8, FALSE)</f>
        <v>#N/A</v>
      </c>
      <c r="AC994" s="46" t="e">
        <f>VLOOKUP('別紙様式2-3（個表） '!$G994,【参考】数式用!$P$4:$AD$54,15, FALSE)</f>
        <v>#N/A</v>
      </c>
      <c r="AD994" s="46" t="str">
        <f t="shared" si="99"/>
        <v/>
      </c>
      <c r="AE994" s="46" t="str">
        <f t="shared" si="100"/>
        <v/>
      </c>
      <c r="AF994" s="46" t="str">
        <f t="shared" si="101"/>
        <v/>
      </c>
      <c r="AG994" s="46" t="str">
        <f>IF(G994="", "", VLOOKUP(G994,【参考】数式用!$A$4:$M$54,13,FALSE))</f>
        <v/>
      </c>
      <c r="AH994" s="46" t="str">
        <f t="shared" si="102"/>
        <v>―</v>
      </c>
    </row>
    <row r="995" spans="1:34" ht="45" customHeight="1">
      <c r="A995" s="113">
        <f t="shared" si="103"/>
        <v>981</v>
      </c>
      <c r="B995" s="114" t="str">
        <f>IF(基本情報入力シート!B1030="","",基本情報入力シート!B1030)</f>
        <v/>
      </c>
      <c r="C995" s="115" t="str">
        <f>IF(基本情報入力シート!L1030="","",基本情報入力シート!L1030)</f>
        <v/>
      </c>
      <c r="D995" s="115" t="str">
        <f>IF(基本情報入力シート!Q1030="","",基本情報入力シート!Q1030)</f>
        <v/>
      </c>
      <c r="E995" s="115" t="str">
        <f>IF(基本情報入力シート!V1030="","",基本情報入力シート!V1030)</f>
        <v/>
      </c>
      <c r="F995" s="115" t="str">
        <f>IF(基本情報入力シート!W1030="","",基本情報入力シート!W1030)</f>
        <v/>
      </c>
      <c r="G995" s="115" t="str">
        <f>IF(基本情報入力シート!Z1030="","",基本情報入力シート!Z1030)</f>
        <v/>
      </c>
      <c r="H995" s="211" t="str">
        <f>IF(基本情報入力シート!AD1030="","",基本情報入力シート!AD1030)</f>
        <v/>
      </c>
      <c r="I995" s="330" t="str">
        <f>IF(基本情報入力シート!AE1030="","",基本情報入力シート!AE1030)</f>
        <v/>
      </c>
      <c r="J995" s="427"/>
      <c r="K995" s="428"/>
      <c r="L995" s="426"/>
      <c r="M995" s="331" t="str">
        <f>IF(G995="", "", VLOOKUP(AF995,【参考】数式用!$AZ$3:$BA$6, 2, FALSE))</f>
        <v/>
      </c>
      <c r="N995" s="332" t="str">
        <f>IF(G995="","",VLOOKUP(G995,【参考】数式用!$A$4:$L$54,MATCH('別紙様式2-3（個表） '!M995,【参考】数式用!$J$3:$L$3,0)+9,FALSE))</f>
        <v/>
      </c>
      <c r="O995" s="430" t="s">
        <v>197</v>
      </c>
      <c r="P995" s="333" t="str">
        <f t="shared" si="104"/>
        <v>未入力あり</v>
      </c>
      <c r="Q995" s="253" t="str">
        <f>IFERROR(IF(P995="未入力あり","",ROUNDDOWN(ROUNDDOWN($H995*$I995,0)*VLOOKUP($G995,【参考】数式用!$A$4:$E$54,3, FALSE),0)),"")</f>
        <v/>
      </c>
      <c r="R995" s="253" t="str">
        <f>IF(AD995="×", 0,IF(P995="未入力あり","",ROUNDDOWN(ROUNDDOWN($H995*$I995,0)*VLOOKUP($G995,【参考】数式用!$A$4:$E$54,4,FALSE),0)))</f>
        <v/>
      </c>
      <c r="S995" s="334" t="str">
        <f>IF(AE995="×", 0,IF(P995="未入力あり","",ROUNDDOWN(ROUNDDOWN($H995*$I995,0)*VLOOKUP($G995,【参考】数式用!$A$4:$E$54,5, FALSE),0)))</f>
        <v/>
      </c>
      <c r="Z995" s="336" t="e">
        <f>IF(#REF!="○", F995, "")</f>
        <v>#REF!</v>
      </c>
      <c r="AA995" s="46" t="e">
        <f>VLOOKUP('別紙様式2-3（個表） '!$G995,【参考】数式用!$P$4:$Q$54,2, FALSE)</f>
        <v>#N/A</v>
      </c>
      <c r="AB995" s="46" t="e">
        <f>VLOOKUP('別紙様式2-3（個表） '!$G995,【参考】数式用!$P$4:$W$54,8, FALSE)</f>
        <v>#N/A</v>
      </c>
      <c r="AC995" s="46" t="e">
        <f>VLOOKUP('別紙様式2-3（個表） '!$G995,【参考】数式用!$P$4:$AD$54,15, FALSE)</f>
        <v>#N/A</v>
      </c>
      <c r="AD995" s="46" t="str">
        <f t="shared" si="99"/>
        <v/>
      </c>
      <c r="AE995" s="46" t="str">
        <f t="shared" si="100"/>
        <v/>
      </c>
      <c r="AF995" s="46" t="str">
        <f t="shared" si="101"/>
        <v/>
      </c>
      <c r="AG995" s="46" t="str">
        <f>IF(G995="", "", VLOOKUP(G995,【参考】数式用!$A$4:$M$54,13,FALSE))</f>
        <v/>
      </c>
      <c r="AH995" s="46" t="str">
        <f t="shared" si="102"/>
        <v>―</v>
      </c>
    </row>
    <row r="996" spans="1:34" ht="45" customHeight="1">
      <c r="A996" s="113">
        <f t="shared" si="103"/>
        <v>982</v>
      </c>
      <c r="B996" s="114" t="str">
        <f>IF(基本情報入力シート!B1031="","",基本情報入力シート!B1031)</f>
        <v/>
      </c>
      <c r="C996" s="115" t="str">
        <f>IF(基本情報入力シート!L1031="","",基本情報入力シート!L1031)</f>
        <v/>
      </c>
      <c r="D996" s="115" t="str">
        <f>IF(基本情報入力シート!Q1031="","",基本情報入力シート!Q1031)</f>
        <v/>
      </c>
      <c r="E996" s="115" t="str">
        <f>IF(基本情報入力シート!V1031="","",基本情報入力シート!V1031)</f>
        <v/>
      </c>
      <c r="F996" s="115" t="str">
        <f>IF(基本情報入力シート!W1031="","",基本情報入力シート!W1031)</f>
        <v/>
      </c>
      <c r="G996" s="115" t="str">
        <f>IF(基本情報入力シート!Z1031="","",基本情報入力シート!Z1031)</f>
        <v/>
      </c>
      <c r="H996" s="211" t="str">
        <f>IF(基本情報入力シート!AD1031="","",基本情報入力シート!AD1031)</f>
        <v/>
      </c>
      <c r="I996" s="330" t="str">
        <f>IF(基本情報入力シート!AE1031="","",基本情報入力シート!AE1031)</f>
        <v/>
      </c>
      <c r="J996" s="427"/>
      <c r="K996" s="428"/>
      <c r="L996" s="426"/>
      <c r="M996" s="331" t="str">
        <f>IF(G996="", "", VLOOKUP(AF996,【参考】数式用!$AZ$3:$BA$6, 2, FALSE))</f>
        <v/>
      </c>
      <c r="N996" s="332" t="str">
        <f>IF(G996="","",VLOOKUP(G996,【参考】数式用!$A$4:$L$54,MATCH('別紙様式2-3（個表） '!M996,【参考】数式用!$J$3:$L$3,0)+9,FALSE))</f>
        <v/>
      </c>
      <c r="O996" s="430" t="s">
        <v>197</v>
      </c>
      <c r="P996" s="333" t="str">
        <f t="shared" si="104"/>
        <v>未入力あり</v>
      </c>
      <c r="Q996" s="253" t="str">
        <f>IFERROR(IF(P996="未入力あり","",ROUNDDOWN(ROUNDDOWN($H996*$I996,0)*VLOOKUP($G996,【参考】数式用!$A$4:$E$54,3, FALSE),0)),"")</f>
        <v/>
      </c>
      <c r="R996" s="253" t="str">
        <f>IF(AD996="×", 0,IF(P996="未入力あり","",ROUNDDOWN(ROUNDDOWN($H996*$I996,0)*VLOOKUP($G996,【参考】数式用!$A$4:$E$54,4,FALSE),0)))</f>
        <v/>
      </c>
      <c r="S996" s="334" t="str">
        <f>IF(AE996="×", 0,IF(P996="未入力あり","",ROUNDDOWN(ROUNDDOWN($H996*$I996,0)*VLOOKUP($G996,【参考】数式用!$A$4:$E$54,5, FALSE),0)))</f>
        <v/>
      </c>
      <c r="Z996" s="336" t="e">
        <f>IF(#REF!="○", F996, "")</f>
        <v>#REF!</v>
      </c>
      <c r="AA996" s="46" t="e">
        <f>VLOOKUP('別紙様式2-3（個表） '!$G996,【参考】数式用!$P$4:$Q$54,2, FALSE)</f>
        <v>#N/A</v>
      </c>
      <c r="AB996" s="46" t="e">
        <f>VLOOKUP('別紙様式2-3（個表） '!$G996,【参考】数式用!$P$4:$W$54,8, FALSE)</f>
        <v>#N/A</v>
      </c>
      <c r="AC996" s="46" t="e">
        <f>VLOOKUP('別紙様式2-3（個表） '!$G996,【参考】数式用!$P$4:$AD$54,15, FALSE)</f>
        <v>#N/A</v>
      </c>
      <c r="AD996" s="46" t="str">
        <f t="shared" si="99"/>
        <v/>
      </c>
      <c r="AE996" s="46" t="str">
        <f t="shared" si="100"/>
        <v/>
      </c>
      <c r="AF996" s="46" t="str">
        <f t="shared" si="101"/>
        <v/>
      </c>
      <c r="AG996" s="46" t="str">
        <f>IF(G996="", "", VLOOKUP(G996,【参考】数式用!$A$4:$M$54,13,FALSE))</f>
        <v/>
      </c>
      <c r="AH996" s="46" t="str">
        <f t="shared" si="102"/>
        <v>―</v>
      </c>
    </row>
    <row r="997" spans="1:34" ht="45" customHeight="1">
      <c r="A997" s="113">
        <f t="shared" si="103"/>
        <v>983</v>
      </c>
      <c r="B997" s="114" t="str">
        <f>IF(基本情報入力シート!B1032="","",基本情報入力シート!B1032)</f>
        <v/>
      </c>
      <c r="C997" s="115" t="str">
        <f>IF(基本情報入力シート!L1032="","",基本情報入力シート!L1032)</f>
        <v/>
      </c>
      <c r="D997" s="115" t="str">
        <f>IF(基本情報入力シート!Q1032="","",基本情報入力シート!Q1032)</f>
        <v/>
      </c>
      <c r="E997" s="115" t="str">
        <f>IF(基本情報入力シート!V1032="","",基本情報入力シート!V1032)</f>
        <v/>
      </c>
      <c r="F997" s="115" t="str">
        <f>IF(基本情報入力シート!W1032="","",基本情報入力シート!W1032)</f>
        <v/>
      </c>
      <c r="G997" s="115" t="str">
        <f>IF(基本情報入力シート!Z1032="","",基本情報入力シート!Z1032)</f>
        <v/>
      </c>
      <c r="H997" s="211" t="str">
        <f>IF(基本情報入力シート!AD1032="","",基本情報入力シート!AD1032)</f>
        <v/>
      </c>
      <c r="I997" s="330" t="str">
        <f>IF(基本情報入力シート!AE1032="","",基本情報入力シート!AE1032)</f>
        <v/>
      </c>
      <c r="J997" s="427"/>
      <c r="K997" s="428"/>
      <c r="L997" s="426"/>
      <c r="M997" s="331" t="str">
        <f>IF(G997="", "", VLOOKUP(AF997,【参考】数式用!$AZ$3:$BA$6, 2, FALSE))</f>
        <v/>
      </c>
      <c r="N997" s="332" t="str">
        <f>IF(G997="","",VLOOKUP(G997,【参考】数式用!$A$4:$L$54,MATCH('別紙様式2-3（個表） '!M997,【参考】数式用!$J$3:$L$3,0)+9,FALSE))</f>
        <v/>
      </c>
      <c r="O997" s="429" t="s">
        <v>197</v>
      </c>
      <c r="P997" s="333" t="str">
        <f t="shared" si="104"/>
        <v>未入力あり</v>
      </c>
      <c r="Q997" s="253" t="str">
        <f>IFERROR(IF(P997="未入力あり","",ROUNDDOWN(ROUNDDOWN($H997*$I997,0)*VLOOKUP($G997,【参考】数式用!$A$4:$E$54,3, FALSE),0)),"")</f>
        <v/>
      </c>
      <c r="R997" s="253" t="str">
        <f>IF(AD997="×", 0,IF(P997="未入力あり","",ROUNDDOWN(ROUNDDOWN($H997*$I997,0)*VLOOKUP($G997,【参考】数式用!$A$4:$E$54,4,FALSE),0)))</f>
        <v/>
      </c>
      <c r="S997" s="334" t="str">
        <f>IF(AE997="×", 0,IF(P997="未入力あり","",ROUNDDOWN(ROUNDDOWN($H997*$I997,0)*VLOOKUP($G997,【参考】数式用!$A$4:$E$54,5, FALSE),0)))</f>
        <v/>
      </c>
      <c r="Z997" s="336" t="e">
        <f>IF(#REF!="○", F997, "")</f>
        <v>#REF!</v>
      </c>
      <c r="AA997" s="46" t="e">
        <f>VLOOKUP('別紙様式2-3（個表） '!$G997,【参考】数式用!$P$4:$Q$54,2, FALSE)</f>
        <v>#N/A</v>
      </c>
      <c r="AB997" s="46" t="e">
        <f>VLOOKUP('別紙様式2-3（個表） '!$G997,【参考】数式用!$P$4:$W$54,8, FALSE)</f>
        <v>#N/A</v>
      </c>
      <c r="AC997" s="46" t="e">
        <f>VLOOKUP('別紙様式2-3（個表） '!$G997,【参考】数式用!$P$4:$AD$54,15, FALSE)</f>
        <v>#N/A</v>
      </c>
      <c r="AD997" s="46" t="str">
        <f t="shared" si="99"/>
        <v/>
      </c>
      <c r="AE997" s="46" t="str">
        <f t="shared" si="100"/>
        <v/>
      </c>
      <c r="AF997" s="46" t="str">
        <f t="shared" si="101"/>
        <v/>
      </c>
      <c r="AG997" s="46" t="str">
        <f>IF(G997="", "", VLOOKUP(G997,【参考】数式用!$A$4:$M$54,13,FALSE))</f>
        <v/>
      </c>
      <c r="AH997" s="46" t="str">
        <f t="shared" si="102"/>
        <v>―</v>
      </c>
    </row>
    <row r="998" spans="1:34" ht="45" customHeight="1">
      <c r="A998" s="113">
        <f t="shared" si="103"/>
        <v>984</v>
      </c>
      <c r="B998" s="114" t="str">
        <f>IF(基本情報入力シート!B1033="","",基本情報入力シート!B1033)</f>
        <v/>
      </c>
      <c r="C998" s="115" t="str">
        <f>IF(基本情報入力シート!L1033="","",基本情報入力シート!L1033)</f>
        <v/>
      </c>
      <c r="D998" s="115" t="str">
        <f>IF(基本情報入力シート!Q1033="","",基本情報入力シート!Q1033)</f>
        <v/>
      </c>
      <c r="E998" s="115" t="str">
        <f>IF(基本情報入力シート!V1033="","",基本情報入力シート!V1033)</f>
        <v/>
      </c>
      <c r="F998" s="115" t="str">
        <f>IF(基本情報入力シート!W1033="","",基本情報入力シート!W1033)</f>
        <v/>
      </c>
      <c r="G998" s="115" t="str">
        <f>IF(基本情報入力シート!Z1033="","",基本情報入力シート!Z1033)</f>
        <v/>
      </c>
      <c r="H998" s="211" t="str">
        <f>IF(基本情報入力シート!AD1033="","",基本情報入力シート!AD1033)</f>
        <v/>
      </c>
      <c r="I998" s="330" t="str">
        <f>IF(基本情報入力シート!AE1033="","",基本情報入力シート!AE1033)</f>
        <v/>
      </c>
      <c r="J998" s="427"/>
      <c r="K998" s="428"/>
      <c r="L998" s="426"/>
      <c r="M998" s="331" t="str">
        <f>IF(G998="", "", VLOOKUP(AF998,【参考】数式用!$AZ$3:$BA$6, 2, FALSE))</f>
        <v/>
      </c>
      <c r="N998" s="332" t="str">
        <f>IF(G998="","",VLOOKUP(G998,【参考】数式用!$A$4:$L$54,MATCH('別紙様式2-3（個表） '!M998,【参考】数式用!$J$3:$L$3,0)+9,FALSE))</f>
        <v/>
      </c>
      <c r="O998" s="430" t="s">
        <v>197</v>
      </c>
      <c r="P998" s="333" t="str">
        <f t="shared" si="104"/>
        <v>未入力あり</v>
      </c>
      <c r="Q998" s="253" t="str">
        <f>IFERROR(IF(P998="未入力あり","",ROUNDDOWN(ROUNDDOWN($H998*$I998,0)*VLOOKUP($G998,【参考】数式用!$A$4:$E$54,3, FALSE),0)),"")</f>
        <v/>
      </c>
      <c r="R998" s="253" t="str">
        <f>IF(AD998="×", 0,IF(P998="未入力あり","",ROUNDDOWN(ROUNDDOWN($H998*$I998,0)*VLOOKUP($G998,【参考】数式用!$A$4:$E$54,4,FALSE),0)))</f>
        <v/>
      </c>
      <c r="S998" s="334" t="str">
        <f>IF(AE998="×", 0,IF(P998="未入力あり","",ROUNDDOWN(ROUNDDOWN($H998*$I998,0)*VLOOKUP($G998,【参考】数式用!$A$4:$E$54,5, FALSE),0)))</f>
        <v/>
      </c>
      <c r="Z998" s="336" t="e">
        <f>IF(#REF!="○", F998, "")</f>
        <v>#REF!</v>
      </c>
      <c r="AA998" s="46" t="e">
        <f>VLOOKUP('別紙様式2-3（個表） '!$G998,【参考】数式用!$P$4:$Q$54,2, FALSE)</f>
        <v>#N/A</v>
      </c>
      <c r="AB998" s="46" t="e">
        <f>VLOOKUP('別紙様式2-3（個表） '!$G998,【参考】数式用!$P$4:$W$54,8, FALSE)</f>
        <v>#N/A</v>
      </c>
      <c r="AC998" s="46" t="e">
        <f>VLOOKUP('別紙様式2-3（個表） '!$G998,【参考】数式用!$P$4:$AD$54,15, FALSE)</f>
        <v>#N/A</v>
      </c>
      <c r="AD998" s="46" t="str">
        <f t="shared" si="99"/>
        <v/>
      </c>
      <c r="AE998" s="46" t="str">
        <f t="shared" si="100"/>
        <v/>
      </c>
      <c r="AF998" s="46" t="str">
        <f t="shared" si="101"/>
        <v/>
      </c>
      <c r="AG998" s="46" t="str">
        <f>IF(G998="", "", VLOOKUP(G998,【参考】数式用!$A$4:$M$54,13,FALSE))</f>
        <v/>
      </c>
      <c r="AH998" s="46" t="str">
        <f t="shared" si="102"/>
        <v>―</v>
      </c>
    </row>
    <row r="999" spans="1:34" ht="45" customHeight="1">
      <c r="A999" s="113">
        <f t="shared" si="103"/>
        <v>985</v>
      </c>
      <c r="B999" s="114" t="str">
        <f>IF(基本情報入力シート!B1034="","",基本情報入力シート!B1034)</f>
        <v/>
      </c>
      <c r="C999" s="115" t="str">
        <f>IF(基本情報入力シート!L1034="","",基本情報入力シート!L1034)</f>
        <v/>
      </c>
      <c r="D999" s="115" t="str">
        <f>IF(基本情報入力シート!Q1034="","",基本情報入力シート!Q1034)</f>
        <v/>
      </c>
      <c r="E999" s="115" t="str">
        <f>IF(基本情報入力シート!V1034="","",基本情報入力シート!V1034)</f>
        <v/>
      </c>
      <c r="F999" s="115" t="str">
        <f>IF(基本情報入力シート!W1034="","",基本情報入力シート!W1034)</f>
        <v/>
      </c>
      <c r="G999" s="115" t="str">
        <f>IF(基本情報入力シート!Z1034="","",基本情報入力シート!Z1034)</f>
        <v/>
      </c>
      <c r="H999" s="211" t="str">
        <f>IF(基本情報入力シート!AD1034="","",基本情報入力シート!AD1034)</f>
        <v/>
      </c>
      <c r="I999" s="330" t="str">
        <f>IF(基本情報入力シート!AE1034="","",基本情報入力シート!AE1034)</f>
        <v/>
      </c>
      <c r="J999" s="427"/>
      <c r="K999" s="428"/>
      <c r="L999" s="426"/>
      <c r="M999" s="331" t="str">
        <f>IF(G999="", "", VLOOKUP(AF999,【参考】数式用!$AZ$3:$BA$6, 2, FALSE))</f>
        <v/>
      </c>
      <c r="N999" s="332" t="str">
        <f>IF(G999="","",VLOOKUP(G999,【参考】数式用!$A$4:$L$54,MATCH('別紙様式2-3（個表） '!M999,【参考】数式用!$J$3:$L$3,0)+9,FALSE))</f>
        <v/>
      </c>
      <c r="O999" s="430" t="s">
        <v>197</v>
      </c>
      <c r="P999" s="333" t="str">
        <f t="shared" si="104"/>
        <v>未入力あり</v>
      </c>
      <c r="Q999" s="253" t="str">
        <f>IFERROR(IF(P999="未入力あり","",ROUNDDOWN(ROUNDDOWN($H999*$I999,0)*VLOOKUP($G999,【参考】数式用!$A$4:$E$54,3, FALSE),0)),"")</f>
        <v/>
      </c>
      <c r="R999" s="253" t="str">
        <f>IF(AD999="×", 0,IF(P999="未入力あり","",ROUNDDOWN(ROUNDDOWN($H999*$I999,0)*VLOOKUP($G999,【参考】数式用!$A$4:$E$54,4,FALSE),0)))</f>
        <v/>
      </c>
      <c r="S999" s="334" t="str">
        <f>IF(AE999="×", 0,IF(P999="未入力あり","",ROUNDDOWN(ROUNDDOWN($H999*$I999,0)*VLOOKUP($G999,【参考】数式用!$A$4:$E$54,5, FALSE),0)))</f>
        <v/>
      </c>
      <c r="Z999" s="336" t="e">
        <f>IF(#REF!="○", F999, "")</f>
        <v>#REF!</v>
      </c>
      <c r="AA999" s="46" t="e">
        <f>VLOOKUP('別紙様式2-3（個表） '!$G999,【参考】数式用!$P$4:$Q$54,2, FALSE)</f>
        <v>#N/A</v>
      </c>
      <c r="AB999" s="46" t="e">
        <f>VLOOKUP('別紙様式2-3（個表） '!$G999,【参考】数式用!$P$4:$W$54,8, FALSE)</f>
        <v>#N/A</v>
      </c>
      <c r="AC999" s="46" t="e">
        <f>VLOOKUP('別紙様式2-3（個表） '!$G999,【参考】数式用!$P$4:$AD$54,15, FALSE)</f>
        <v>#N/A</v>
      </c>
      <c r="AD999" s="46" t="str">
        <f t="shared" si="99"/>
        <v/>
      </c>
      <c r="AE999" s="46" t="str">
        <f t="shared" si="100"/>
        <v/>
      </c>
      <c r="AF999" s="46" t="str">
        <f t="shared" si="101"/>
        <v/>
      </c>
      <c r="AG999" s="46" t="str">
        <f>IF(G999="", "", VLOOKUP(G999,【参考】数式用!$A$4:$M$54,13,FALSE))</f>
        <v/>
      </c>
      <c r="AH999" s="46" t="str">
        <f t="shared" si="102"/>
        <v>―</v>
      </c>
    </row>
    <row r="1000" spans="1:34" ht="45" customHeight="1">
      <c r="A1000" s="113">
        <f t="shared" si="103"/>
        <v>986</v>
      </c>
      <c r="B1000" s="114" t="str">
        <f>IF(基本情報入力シート!B1035="","",基本情報入力シート!B1035)</f>
        <v/>
      </c>
      <c r="C1000" s="115" t="str">
        <f>IF(基本情報入力シート!L1035="","",基本情報入力シート!L1035)</f>
        <v/>
      </c>
      <c r="D1000" s="115" t="str">
        <f>IF(基本情報入力シート!Q1035="","",基本情報入力シート!Q1035)</f>
        <v/>
      </c>
      <c r="E1000" s="115" t="str">
        <f>IF(基本情報入力シート!V1035="","",基本情報入力シート!V1035)</f>
        <v/>
      </c>
      <c r="F1000" s="115" t="str">
        <f>IF(基本情報入力シート!W1035="","",基本情報入力シート!W1035)</f>
        <v/>
      </c>
      <c r="G1000" s="115" t="str">
        <f>IF(基本情報入力シート!Z1035="","",基本情報入力シート!Z1035)</f>
        <v/>
      </c>
      <c r="H1000" s="211" t="str">
        <f>IF(基本情報入力シート!AD1035="","",基本情報入力シート!AD1035)</f>
        <v/>
      </c>
      <c r="I1000" s="330" t="str">
        <f>IF(基本情報入力シート!AE1035="","",基本情報入力シート!AE1035)</f>
        <v/>
      </c>
      <c r="J1000" s="427"/>
      <c r="K1000" s="428"/>
      <c r="L1000" s="426"/>
      <c r="M1000" s="331" t="str">
        <f>IF(G1000="", "", VLOOKUP(AF1000,【参考】数式用!$AZ$3:$BA$6, 2, FALSE))</f>
        <v/>
      </c>
      <c r="N1000" s="332" t="str">
        <f>IF(G1000="","",VLOOKUP(G1000,【参考】数式用!$A$4:$L$54,MATCH('別紙様式2-3（個表） '!M1000,【参考】数式用!$J$3:$L$3,0)+9,FALSE))</f>
        <v/>
      </c>
      <c r="O1000" s="429" t="s">
        <v>197</v>
      </c>
      <c r="P1000" s="333" t="str">
        <f t="shared" si="104"/>
        <v>未入力あり</v>
      </c>
      <c r="Q1000" s="253" t="str">
        <f>IFERROR(IF(P1000="未入力あり","",ROUNDDOWN(ROUNDDOWN($H1000*$I1000,0)*VLOOKUP($G1000,【参考】数式用!$A$4:$E$54,3, FALSE),0)),"")</f>
        <v/>
      </c>
      <c r="R1000" s="253" t="str">
        <f>IF(AD1000="×", 0,IF(P1000="未入力あり","",ROUNDDOWN(ROUNDDOWN($H1000*$I1000,0)*VLOOKUP($G1000,【参考】数式用!$A$4:$E$54,4,FALSE),0)))</f>
        <v/>
      </c>
      <c r="S1000" s="334" t="str">
        <f>IF(AE1000="×", 0,IF(P1000="未入力あり","",ROUNDDOWN(ROUNDDOWN($H1000*$I1000,0)*VLOOKUP($G1000,【参考】数式用!$A$4:$E$54,5, FALSE),0)))</f>
        <v/>
      </c>
      <c r="Z1000" s="336" t="e">
        <f>IF(#REF!="○", F1000, "")</f>
        <v>#REF!</v>
      </c>
      <c r="AA1000" s="46" t="e">
        <f>VLOOKUP('別紙様式2-3（個表） '!$G1000,【参考】数式用!$P$4:$Q$54,2, FALSE)</f>
        <v>#N/A</v>
      </c>
      <c r="AB1000" s="46" t="e">
        <f>VLOOKUP('別紙様式2-3（個表） '!$G1000,【参考】数式用!$P$4:$W$54,8, FALSE)</f>
        <v>#N/A</v>
      </c>
      <c r="AC1000" s="46" t="e">
        <f>VLOOKUP('別紙様式2-3（個表） '!$G1000,【参考】数式用!$P$4:$AD$54,15, FALSE)</f>
        <v>#N/A</v>
      </c>
      <c r="AD1000" s="46" t="str">
        <f t="shared" si="99"/>
        <v/>
      </c>
      <c r="AE1000" s="46" t="str">
        <f t="shared" si="100"/>
        <v/>
      </c>
      <c r="AF1000" s="46" t="str">
        <f t="shared" si="101"/>
        <v/>
      </c>
      <c r="AG1000" s="46" t="str">
        <f>IF(G1000="", "", VLOOKUP(G1000,【参考】数式用!$A$4:$M$54,13,FALSE))</f>
        <v/>
      </c>
      <c r="AH1000" s="46" t="str">
        <f t="shared" si="102"/>
        <v>―</v>
      </c>
    </row>
    <row r="1001" spans="1:34" ht="45" customHeight="1">
      <c r="A1001" s="113">
        <f t="shared" si="103"/>
        <v>987</v>
      </c>
      <c r="B1001" s="114" t="str">
        <f>IF(基本情報入力シート!B1036="","",基本情報入力シート!B1036)</f>
        <v/>
      </c>
      <c r="C1001" s="115" t="str">
        <f>IF(基本情報入力シート!L1036="","",基本情報入力シート!L1036)</f>
        <v/>
      </c>
      <c r="D1001" s="115" t="str">
        <f>IF(基本情報入力シート!Q1036="","",基本情報入力シート!Q1036)</f>
        <v/>
      </c>
      <c r="E1001" s="115" t="str">
        <f>IF(基本情報入力シート!V1036="","",基本情報入力シート!V1036)</f>
        <v/>
      </c>
      <c r="F1001" s="115" t="str">
        <f>IF(基本情報入力シート!W1036="","",基本情報入力シート!W1036)</f>
        <v/>
      </c>
      <c r="G1001" s="115" t="str">
        <f>IF(基本情報入力シート!Z1036="","",基本情報入力シート!Z1036)</f>
        <v/>
      </c>
      <c r="H1001" s="211" t="str">
        <f>IF(基本情報入力シート!AD1036="","",基本情報入力シート!AD1036)</f>
        <v/>
      </c>
      <c r="I1001" s="330" t="str">
        <f>IF(基本情報入力シート!AE1036="","",基本情報入力シート!AE1036)</f>
        <v/>
      </c>
      <c r="J1001" s="427"/>
      <c r="K1001" s="428"/>
      <c r="L1001" s="426"/>
      <c r="M1001" s="331" t="str">
        <f>IF(G1001="", "", VLOOKUP(AF1001,【参考】数式用!$AZ$3:$BA$6, 2, FALSE))</f>
        <v/>
      </c>
      <c r="N1001" s="332" t="str">
        <f>IF(G1001="","",VLOOKUP(G1001,【参考】数式用!$A$4:$L$54,MATCH('別紙様式2-3（個表） '!M1001,【参考】数式用!$J$3:$L$3,0)+9,FALSE))</f>
        <v/>
      </c>
      <c r="O1001" s="430" t="s">
        <v>197</v>
      </c>
      <c r="P1001" s="333" t="str">
        <f t="shared" si="104"/>
        <v>未入力あり</v>
      </c>
      <c r="Q1001" s="253" t="str">
        <f>IFERROR(IF(P1001="未入力あり","",ROUNDDOWN(ROUNDDOWN($H1001*$I1001,0)*VLOOKUP($G1001,【参考】数式用!$A$4:$E$54,3, FALSE),0)),"")</f>
        <v/>
      </c>
      <c r="R1001" s="253" t="str">
        <f>IF(AD1001="×", 0,IF(P1001="未入力あり","",ROUNDDOWN(ROUNDDOWN($H1001*$I1001,0)*VLOOKUP($G1001,【参考】数式用!$A$4:$E$54,4,FALSE),0)))</f>
        <v/>
      </c>
      <c r="S1001" s="334" t="str">
        <f>IF(AE1001="×", 0,IF(P1001="未入力あり","",ROUNDDOWN(ROUNDDOWN($H1001*$I1001,0)*VLOOKUP($G1001,【参考】数式用!$A$4:$E$54,5, FALSE),0)))</f>
        <v/>
      </c>
      <c r="Z1001" s="336" t="e">
        <f>IF(#REF!="○", F1001, "")</f>
        <v>#REF!</v>
      </c>
      <c r="AA1001" s="46" t="e">
        <f>VLOOKUP('別紙様式2-3（個表） '!$G1001,【参考】数式用!$P$4:$Q$54,2, FALSE)</f>
        <v>#N/A</v>
      </c>
      <c r="AB1001" s="46" t="e">
        <f>VLOOKUP('別紙様式2-3（個表） '!$G1001,【参考】数式用!$P$4:$W$54,8, FALSE)</f>
        <v>#N/A</v>
      </c>
      <c r="AC1001" s="46" t="e">
        <f>VLOOKUP('別紙様式2-3（個表） '!$G1001,【参考】数式用!$P$4:$AD$54,15, FALSE)</f>
        <v>#N/A</v>
      </c>
      <c r="AD1001" s="46" t="str">
        <f t="shared" si="99"/>
        <v/>
      </c>
      <c r="AE1001" s="46" t="str">
        <f t="shared" si="100"/>
        <v/>
      </c>
      <c r="AF1001" s="46" t="str">
        <f t="shared" si="101"/>
        <v/>
      </c>
      <c r="AG1001" s="46" t="str">
        <f>IF(G1001="", "", VLOOKUP(G1001,【参考】数式用!$A$4:$M$54,13,FALSE))</f>
        <v/>
      </c>
      <c r="AH1001" s="46" t="str">
        <f t="shared" si="102"/>
        <v>―</v>
      </c>
    </row>
    <row r="1002" spans="1:34" ht="45" customHeight="1">
      <c r="A1002" s="113">
        <f t="shared" si="103"/>
        <v>988</v>
      </c>
      <c r="B1002" s="114" t="str">
        <f>IF(基本情報入力シート!B1037="","",基本情報入力シート!B1037)</f>
        <v/>
      </c>
      <c r="C1002" s="115" t="str">
        <f>IF(基本情報入力シート!L1037="","",基本情報入力シート!L1037)</f>
        <v/>
      </c>
      <c r="D1002" s="115" t="str">
        <f>IF(基本情報入力シート!Q1037="","",基本情報入力シート!Q1037)</f>
        <v/>
      </c>
      <c r="E1002" s="115" t="str">
        <f>IF(基本情報入力シート!V1037="","",基本情報入力シート!V1037)</f>
        <v/>
      </c>
      <c r="F1002" s="115" t="str">
        <f>IF(基本情報入力シート!W1037="","",基本情報入力シート!W1037)</f>
        <v/>
      </c>
      <c r="G1002" s="115" t="str">
        <f>IF(基本情報入力シート!Z1037="","",基本情報入力シート!Z1037)</f>
        <v/>
      </c>
      <c r="H1002" s="211" t="str">
        <f>IF(基本情報入力シート!AD1037="","",基本情報入力シート!AD1037)</f>
        <v/>
      </c>
      <c r="I1002" s="330" t="str">
        <f>IF(基本情報入力シート!AE1037="","",基本情報入力シート!AE1037)</f>
        <v/>
      </c>
      <c r="J1002" s="427"/>
      <c r="K1002" s="428"/>
      <c r="L1002" s="426"/>
      <c r="M1002" s="331" t="str">
        <f>IF(G1002="", "", VLOOKUP(AF1002,【参考】数式用!$AZ$3:$BA$6, 2, FALSE))</f>
        <v/>
      </c>
      <c r="N1002" s="332" t="str">
        <f>IF(G1002="","",VLOOKUP(G1002,【参考】数式用!$A$4:$L$54,MATCH('別紙様式2-3（個表） '!M1002,【参考】数式用!$J$3:$L$3,0)+9,FALSE))</f>
        <v/>
      </c>
      <c r="O1002" s="430" t="s">
        <v>197</v>
      </c>
      <c r="P1002" s="333" t="str">
        <f t="shared" si="104"/>
        <v>未入力あり</v>
      </c>
      <c r="Q1002" s="253" t="str">
        <f>IFERROR(IF(P1002="未入力あり","",ROUNDDOWN(ROUNDDOWN($H1002*$I1002,0)*VLOOKUP($G1002,【参考】数式用!$A$4:$E$54,3, FALSE),0)),"")</f>
        <v/>
      </c>
      <c r="R1002" s="253" t="str">
        <f>IF(AD1002="×", 0,IF(P1002="未入力あり","",ROUNDDOWN(ROUNDDOWN($H1002*$I1002,0)*VLOOKUP($G1002,【参考】数式用!$A$4:$E$54,4,FALSE),0)))</f>
        <v/>
      </c>
      <c r="S1002" s="334" t="str">
        <f>IF(AE1002="×", 0,IF(P1002="未入力あり","",ROUNDDOWN(ROUNDDOWN($H1002*$I1002,0)*VLOOKUP($G1002,【参考】数式用!$A$4:$E$54,5, FALSE),0)))</f>
        <v/>
      </c>
      <c r="Z1002" s="336" t="e">
        <f>IF(#REF!="○", F1002, "")</f>
        <v>#REF!</v>
      </c>
      <c r="AA1002" s="46" t="e">
        <f>VLOOKUP('別紙様式2-3（個表） '!$G1002,【参考】数式用!$P$4:$Q$54,2, FALSE)</f>
        <v>#N/A</v>
      </c>
      <c r="AB1002" s="46" t="e">
        <f>VLOOKUP('別紙様式2-3（個表） '!$G1002,【参考】数式用!$P$4:$W$54,8, FALSE)</f>
        <v>#N/A</v>
      </c>
      <c r="AC1002" s="46" t="e">
        <f>VLOOKUP('別紙様式2-3（個表） '!$G1002,【参考】数式用!$P$4:$AD$54,15, FALSE)</f>
        <v>#N/A</v>
      </c>
      <c r="AD1002" s="46" t="str">
        <f t="shared" si="99"/>
        <v/>
      </c>
      <c r="AE1002" s="46" t="str">
        <f t="shared" si="100"/>
        <v/>
      </c>
      <c r="AF1002" s="46" t="str">
        <f t="shared" si="101"/>
        <v/>
      </c>
      <c r="AG1002" s="46" t="str">
        <f>IF(G1002="", "", VLOOKUP(G1002,【参考】数式用!$A$4:$M$54,13,FALSE))</f>
        <v/>
      </c>
      <c r="AH1002" s="46" t="str">
        <f t="shared" si="102"/>
        <v>―</v>
      </c>
    </row>
    <row r="1003" spans="1:34" ht="45" customHeight="1">
      <c r="A1003" s="113">
        <f t="shared" si="103"/>
        <v>989</v>
      </c>
      <c r="B1003" s="114" t="str">
        <f>IF(基本情報入力シート!B1038="","",基本情報入力シート!B1038)</f>
        <v/>
      </c>
      <c r="C1003" s="115" t="str">
        <f>IF(基本情報入力シート!L1038="","",基本情報入力シート!L1038)</f>
        <v/>
      </c>
      <c r="D1003" s="115" t="str">
        <f>IF(基本情報入力シート!Q1038="","",基本情報入力シート!Q1038)</f>
        <v/>
      </c>
      <c r="E1003" s="115" t="str">
        <f>IF(基本情報入力シート!V1038="","",基本情報入力シート!V1038)</f>
        <v/>
      </c>
      <c r="F1003" s="115" t="str">
        <f>IF(基本情報入力シート!W1038="","",基本情報入力シート!W1038)</f>
        <v/>
      </c>
      <c r="G1003" s="115" t="str">
        <f>IF(基本情報入力シート!Z1038="","",基本情報入力シート!Z1038)</f>
        <v/>
      </c>
      <c r="H1003" s="211" t="str">
        <f>IF(基本情報入力シート!AD1038="","",基本情報入力シート!AD1038)</f>
        <v/>
      </c>
      <c r="I1003" s="330" t="str">
        <f>IF(基本情報入力シート!AE1038="","",基本情報入力シート!AE1038)</f>
        <v/>
      </c>
      <c r="J1003" s="427"/>
      <c r="K1003" s="428"/>
      <c r="L1003" s="426"/>
      <c r="M1003" s="331" t="str">
        <f>IF(G1003="", "", VLOOKUP(AF1003,【参考】数式用!$AZ$3:$BA$6, 2, FALSE))</f>
        <v/>
      </c>
      <c r="N1003" s="332" t="str">
        <f>IF(G1003="","",VLOOKUP(G1003,【参考】数式用!$A$4:$L$54,MATCH('別紙様式2-3（個表） '!M1003,【参考】数式用!$J$3:$L$3,0)+9,FALSE))</f>
        <v/>
      </c>
      <c r="O1003" s="429" t="s">
        <v>197</v>
      </c>
      <c r="P1003" s="333" t="str">
        <f t="shared" si="104"/>
        <v>未入力あり</v>
      </c>
      <c r="Q1003" s="253" t="str">
        <f>IFERROR(IF(P1003="未入力あり","",ROUNDDOWN(ROUNDDOWN($H1003*$I1003,0)*VLOOKUP($G1003,【参考】数式用!$A$4:$E$54,3, FALSE),0)),"")</f>
        <v/>
      </c>
      <c r="R1003" s="253" t="str">
        <f>IF(AD1003="×", 0,IF(P1003="未入力あり","",ROUNDDOWN(ROUNDDOWN($H1003*$I1003,0)*VLOOKUP($G1003,【参考】数式用!$A$4:$E$54,4,FALSE),0)))</f>
        <v/>
      </c>
      <c r="S1003" s="334" t="str">
        <f>IF(AE1003="×", 0,IF(P1003="未入力あり","",ROUNDDOWN(ROUNDDOWN($H1003*$I1003,0)*VLOOKUP($G1003,【参考】数式用!$A$4:$E$54,5, FALSE),0)))</f>
        <v/>
      </c>
      <c r="Z1003" s="336" t="e">
        <f>IF(#REF!="○", F1003, "")</f>
        <v>#REF!</v>
      </c>
      <c r="AA1003" s="46" t="e">
        <f>VLOOKUP('別紙様式2-3（個表） '!$G1003,【参考】数式用!$P$4:$Q$54,2, FALSE)</f>
        <v>#N/A</v>
      </c>
      <c r="AB1003" s="46" t="e">
        <f>VLOOKUP('別紙様式2-3（個表） '!$G1003,【参考】数式用!$P$4:$W$54,8, FALSE)</f>
        <v>#N/A</v>
      </c>
      <c r="AC1003" s="46" t="e">
        <f>VLOOKUP('別紙様式2-3（個表） '!$G1003,【参考】数式用!$P$4:$AD$54,15, FALSE)</f>
        <v>#N/A</v>
      </c>
      <c r="AD1003" s="46" t="str">
        <f t="shared" si="99"/>
        <v/>
      </c>
      <c r="AE1003" s="46" t="str">
        <f t="shared" si="100"/>
        <v/>
      </c>
      <c r="AF1003" s="46" t="str">
        <f t="shared" si="101"/>
        <v/>
      </c>
      <c r="AG1003" s="46" t="str">
        <f>IF(G1003="", "", VLOOKUP(G1003,【参考】数式用!$A$4:$M$54,13,FALSE))</f>
        <v/>
      </c>
      <c r="AH1003" s="46" t="str">
        <f t="shared" si="102"/>
        <v>―</v>
      </c>
    </row>
    <row r="1004" spans="1:34" ht="45" customHeight="1">
      <c r="A1004" s="113">
        <f t="shared" si="103"/>
        <v>990</v>
      </c>
      <c r="B1004" s="114" t="str">
        <f>IF(基本情報入力シート!B1039="","",基本情報入力シート!B1039)</f>
        <v/>
      </c>
      <c r="C1004" s="115" t="str">
        <f>IF(基本情報入力シート!L1039="","",基本情報入力シート!L1039)</f>
        <v/>
      </c>
      <c r="D1004" s="115" t="str">
        <f>IF(基本情報入力シート!Q1039="","",基本情報入力シート!Q1039)</f>
        <v/>
      </c>
      <c r="E1004" s="115" t="str">
        <f>IF(基本情報入力シート!V1039="","",基本情報入力シート!V1039)</f>
        <v/>
      </c>
      <c r="F1004" s="115" t="str">
        <f>IF(基本情報入力シート!W1039="","",基本情報入力シート!W1039)</f>
        <v/>
      </c>
      <c r="G1004" s="115" t="str">
        <f>IF(基本情報入力シート!Z1039="","",基本情報入力シート!Z1039)</f>
        <v/>
      </c>
      <c r="H1004" s="211" t="str">
        <f>IF(基本情報入力シート!AD1039="","",基本情報入力シート!AD1039)</f>
        <v/>
      </c>
      <c r="I1004" s="330" t="str">
        <f>IF(基本情報入力シート!AE1039="","",基本情報入力シート!AE1039)</f>
        <v/>
      </c>
      <c r="J1004" s="427"/>
      <c r="K1004" s="428"/>
      <c r="L1004" s="426"/>
      <c r="M1004" s="331" t="str">
        <f>IF(G1004="", "", VLOOKUP(AF1004,【参考】数式用!$AZ$3:$BA$6, 2, FALSE))</f>
        <v/>
      </c>
      <c r="N1004" s="332" t="str">
        <f>IF(G1004="","",VLOOKUP(G1004,【参考】数式用!$A$4:$L$54,MATCH('別紙様式2-3（個表） '!M1004,【参考】数式用!$J$3:$L$3,0)+9,FALSE))</f>
        <v/>
      </c>
      <c r="O1004" s="430" t="s">
        <v>197</v>
      </c>
      <c r="P1004" s="333" t="str">
        <f t="shared" si="104"/>
        <v>未入力あり</v>
      </c>
      <c r="Q1004" s="253" t="str">
        <f>IFERROR(IF(P1004="未入力あり","",ROUNDDOWN(ROUNDDOWN($H1004*$I1004,0)*VLOOKUP($G1004,【参考】数式用!$A$4:$E$54,3, FALSE),0)),"")</f>
        <v/>
      </c>
      <c r="R1004" s="253" t="str">
        <f>IF(AD1004="×", 0,IF(P1004="未入力あり","",ROUNDDOWN(ROUNDDOWN($H1004*$I1004,0)*VLOOKUP($G1004,【参考】数式用!$A$4:$E$54,4,FALSE),0)))</f>
        <v/>
      </c>
      <c r="S1004" s="334" t="str">
        <f>IF(AE1004="×", 0,IF(P1004="未入力あり","",ROUNDDOWN(ROUNDDOWN($H1004*$I1004,0)*VLOOKUP($G1004,【参考】数式用!$A$4:$E$54,5, FALSE),0)))</f>
        <v/>
      </c>
      <c r="Z1004" s="336" t="e">
        <f>IF(#REF!="○", F1004, "")</f>
        <v>#REF!</v>
      </c>
      <c r="AA1004" s="46" t="e">
        <f>VLOOKUP('別紙様式2-3（個表） '!$G1004,【参考】数式用!$P$4:$Q$54,2, FALSE)</f>
        <v>#N/A</v>
      </c>
      <c r="AB1004" s="46" t="e">
        <f>VLOOKUP('別紙様式2-3（個表） '!$G1004,【参考】数式用!$P$4:$W$54,8, FALSE)</f>
        <v>#N/A</v>
      </c>
      <c r="AC1004" s="46" t="e">
        <f>VLOOKUP('別紙様式2-3（個表） '!$G1004,【参考】数式用!$P$4:$AD$54,15, FALSE)</f>
        <v>#N/A</v>
      </c>
      <c r="AD1004" s="46" t="str">
        <f t="shared" si="99"/>
        <v/>
      </c>
      <c r="AE1004" s="46" t="str">
        <f t="shared" si="100"/>
        <v/>
      </c>
      <c r="AF1004" s="46" t="str">
        <f t="shared" si="101"/>
        <v/>
      </c>
      <c r="AG1004" s="46" t="str">
        <f>IF(G1004="", "", VLOOKUP(G1004,【参考】数式用!$A$4:$M$54,13,FALSE))</f>
        <v/>
      </c>
      <c r="AH1004" s="46" t="str">
        <f t="shared" si="102"/>
        <v>―</v>
      </c>
    </row>
    <row r="1005" spans="1:34" ht="45" customHeight="1">
      <c r="A1005" s="113">
        <f t="shared" si="103"/>
        <v>991</v>
      </c>
      <c r="B1005" s="114" t="str">
        <f>IF(基本情報入力シート!B1040="","",基本情報入力シート!B1040)</f>
        <v/>
      </c>
      <c r="C1005" s="115" t="str">
        <f>IF(基本情報入力シート!L1040="","",基本情報入力シート!L1040)</f>
        <v/>
      </c>
      <c r="D1005" s="115" t="str">
        <f>IF(基本情報入力シート!Q1040="","",基本情報入力シート!Q1040)</f>
        <v/>
      </c>
      <c r="E1005" s="115" t="str">
        <f>IF(基本情報入力シート!V1040="","",基本情報入力シート!V1040)</f>
        <v/>
      </c>
      <c r="F1005" s="115" t="str">
        <f>IF(基本情報入力シート!W1040="","",基本情報入力シート!W1040)</f>
        <v/>
      </c>
      <c r="G1005" s="115" t="str">
        <f>IF(基本情報入力シート!Z1040="","",基本情報入力シート!Z1040)</f>
        <v/>
      </c>
      <c r="H1005" s="211" t="str">
        <f>IF(基本情報入力シート!AD1040="","",基本情報入力シート!AD1040)</f>
        <v/>
      </c>
      <c r="I1005" s="330" t="str">
        <f>IF(基本情報入力シート!AE1040="","",基本情報入力シート!AE1040)</f>
        <v/>
      </c>
      <c r="J1005" s="427"/>
      <c r="K1005" s="428"/>
      <c r="L1005" s="426"/>
      <c r="M1005" s="331" t="str">
        <f>IF(G1005="", "", VLOOKUP(AF1005,【参考】数式用!$AZ$3:$BA$6, 2, FALSE))</f>
        <v/>
      </c>
      <c r="N1005" s="332" t="str">
        <f>IF(G1005="","",VLOOKUP(G1005,【参考】数式用!$A$4:$L$54,MATCH('別紙様式2-3（個表） '!M1005,【参考】数式用!$J$3:$L$3,0)+9,FALSE))</f>
        <v/>
      </c>
      <c r="O1005" s="430" t="s">
        <v>197</v>
      </c>
      <c r="P1005" s="333" t="str">
        <f t="shared" si="104"/>
        <v>未入力あり</v>
      </c>
      <c r="Q1005" s="253" t="str">
        <f>IFERROR(IF(P1005="未入力あり","",ROUNDDOWN(ROUNDDOWN($H1005*$I1005,0)*VLOOKUP($G1005,【参考】数式用!$A$4:$E$54,3, FALSE),0)),"")</f>
        <v/>
      </c>
      <c r="R1005" s="253" t="str">
        <f>IF(AD1005="×", 0,IF(P1005="未入力あり","",ROUNDDOWN(ROUNDDOWN($H1005*$I1005,0)*VLOOKUP($G1005,【参考】数式用!$A$4:$E$54,4,FALSE),0)))</f>
        <v/>
      </c>
      <c r="S1005" s="334" t="str">
        <f>IF(AE1005="×", 0,IF(P1005="未入力あり","",ROUNDDOWN(ROUNDDOWN($H1005*$I1005,0)*VLOOKUP($G1005,【参考】数式用!$A$4:$E$54,5, FALSE),0)))</f>
        <v/>
      </c>
      <c r="Z1005" s="336" t="e">
        <f>IF(#REF!="○", F1005, "")</f>
        <v>#REF!</v>
      </c>
      <c r="AA1005" s="46" t="e">
        <f>VLOOKUP('別紙様式2-3（個表） '!$G1005,【参考】数式用!$P$4:$Q$54,2, FALSE)</f>
        <v>#N/A</v>
      </c>
      <c r="AB1005" s="46" t="e">
        <f>VLOOKUP('別紙様式2-3（個表） '!$G1005,【参考】数式用!$P$4:$W$54,8, FALSE)</f>
        <v>#N/A</v>
      </c>
      <c r="AC1005" s="46" t="e">
        <f>VLOOKUP('別紙様式2-3（個表） '!$G1005,【参考】数式用!$P$4:$AD$54,15, FALSE)</f>
        <v>#N/A</v>
      </c>
      <c r="AD1005" s="46" t="str">
        <f t="shared" si="99"/>
        <v/>
      </c>
      <c r="AE1005" s="46" t="str">
        <f t="shared" si="100"/>
        <v/>
      </c>
      <c r="AF1005" s="46" t="str">
        <f t="shared" si="101"/>
        <v/>
      </c>
      <c r="AG1005" s="46" t="str">
        <f>IF(G1005="", "", VLOOKUP(G1005,【参考】数式用!$A$4:$M$54,13,FALSE))</f>
        <v/>
      </c>
      <c r="AH1005" s="46" t="str">
        <f t="shared" si="102"/>
        <v>―</v>
      </c>
    </row>
    <row r="1006" spans="1:34" ht="45" customHeight="1">
      <c r="A1006" s="113">
        <f t="shared" si="103"/>
        <v>992</v>
      </c>
      <c r="B1006" s="114" t="str">
        <f>IF(基本情報入力シート!B1041="","",基本情報入力シート!B1041)</f>
        <v/>
      </c>
      <c r="C1006" s="115" t="str">
        <f>IF(基本情報入力シート!L1041="","",基本情報入力シート!L1041)</f>
        <v/>
      </c>
      <c r="D1006" s="115" t="str">
        <f>IF(基本情報入力シート!Q1041="","",基本情報入力シート!Q1041)</f>
        <v/>
      </c>
      <c r="E1006" s="115" t="str">
        <f>IF(基本情報入力シート!V1041="","",基本情報入力シート!V1041)</f>
        <v/>
      </c>
      <c r="F1006" s="115" t="str">
        <f>IF(基本情報入力シート!W1041="","",基本情報入力シート!W1041)</f>
        <v/>
      </c>
      <c r="G1006" s="115" t="str">
        <f>IF(基本情報入力シート!Z1041="","",基本情報入力シート!Z1041)</f>
        <v/>
      </c>
      <c r="H1006" s="211" t="str">
        <f>IF(基本情報入力シート!AD1041="","",基本情報入力シート!AD1041)</f>
        <v/>
      </c>
      <c r="I1006" s="330" t="str">
        <f>IF(基本情報入力シート!AE1041="","",基本情報入力シート!AE1041)</f>
        <v/>
      </c>
      <c r="J1006" s="427"/>
      <c r="K1006" s="428"/>
      <c r="L1006" s="426"/>
      <c r="M1006" s="331" t="str">
        <f>IF(G1006="", "", VLOOKUP(AF1006,【参考】数式用!$AZ$3:$BA$6, 2, FALSE))</f>
        <v/>
      </c>
      <c r="N1006" s="332" t="str">
        <f>IF(G1006="","",VLOOKUP(G1006,【参考】数式用!$A$4:$L$54,MATCH('別紙様式2-3（個表） '!M1006,【参考】数式用!$J$3:$L$3,0)+9,FALSE))</f>
        <v/>
      </c>
      <c r="O1006" s="429" t="s">
        <v>197</v>
      </c>
      <c r="P1006" s="333" t="str">
        <f t="shared" si="104"/>
        <v>未入力あり</v>
      </c>
      <c r="Q1006" s="253" t="str">
        <f>IFERROR(IF(P1006="未入力あり","",ROUNDDOWN(ROUNDDOWN($H1006*$I1006,0)*VLOOKUP($G1006,【参考】数式用!$A$4:$E$54,3, FALSE),0)),"")</f>
        <v/>
      </c>
      <c r="R1006" s="253" t="str">
        <f>IF(AD1006="×", 0,IF(P1006="未入力あり","",ROUNDDOWN(ROUNDDOWN($H1006*$I1006,0)*VLOOKUP($G1006,【参考】数式用!$A$4:$E$54,4,FALSE),0)))</f>
        <v/>
      </c>
      <c r="S1006" s="334" t="str">
        <f>IF(AE1006="×", 0,IF(P1006="未入力あり","",ROUNDDOWN(ROUNDDOWN($H1006*$I1006,0)*VLOOKUP($G1006,【参考】数式用!$A$4:$E$54,5, FALSE),0)))</f>
        <v/>
      </c>
      <c r="Z1006" s="336" t="e">
        <f>IF(#REF!="○", F1006, "")</f>
        <v>#REF!</v>
      </c>
      <c r="AA1006" s="46" t="e">
        <f>VLOOKUP('別紙様式2-3（個表） '!$G1006,【参考】数式用!$P$4:$Q$54,2, FALSE)</f>
        <v>#N/A</v>
      </c>
      <c r="AB1006" s="46" t="e">
        <f>VLOOKUP('別紙様式2-3（個表） '!$G1006,【参考】数式用!$P$4:$W$54,8, FALSE)</f>
        <v>#N/A</v>
      </c>
      <c r="AC1006" s="46" t="e">
        <f>VLOOKUP('別紙様式2-3（個表） '!$G1006,【参考】数式用!$P$4:$AD$54,15, FALSE)</f>
        <v>#N/A</v>
      </c>
      <c r="AD1006" s="46" t="str">
        <f t="shared" si="99"/>
        <v/>
      </c>
      <c r="AE1006" s="46" t="str">
        <f t="shared" si="100"/>
        <v/>
      </c>
      <c r="AF1006" s="46" t="str">
        <f t="shared" si="101"/>
        <v/>
      </c>
      <c r="AG1006" s="46" t="str">
        <f>IF(G1006="", "", VLOOKUP(G1006,【参考】数式用!$A$4:$M$54,13,FALSE))</f>
        <v/>
      </c>
      <c r="AH1006" s="46" t="str">
        <f t="shared" si="102"/>
        <v>―</v>
      </c>
    </row>
    <row r="1007" spans="1:34" ht="45" customHeight="1">
      <c r="A1007" s="113">
        <f t="shared" si="103"/>
        <v>993</v>
      </c>
      <c r="B1007" s="114" t="str">
        <f>IF(基本情報入力シート!B1042="","",基本情報入力シート!B1042)</f>
        <v/>
      </c>
      <c r="C1007" s="115" t="str">
        <f>IF(基本情報入力シート!L1042="","",基本情報入力シート!L1042)</f>
        <v/>
      </c>
      <c r="D1007" s="115" t="str">
        <f>IF(基本情報入力シート!Q1042="","",基本情報入力シート!Q1042)</f>
        <v/>
      </c>
      <c r="E1007" s="115" t="str">
        <f>IF(基本情報入力シート!V1042="","",基本情報入力シート!V1042)</f>
        <v/>
      </c>
      <c r="F1007" s="115" t="str">
        <f>IF(基本情報入力シート!W1042="","",基本情報入力シート!W1042)</f>
        <v/>
      </c>
      <c r="G1007" s="115" t="str">
        <f>IF(基本情報入力シート!Z1042="","",基本情報入力シート!Z1042)</f>
        <v/>
      </c>
      <c r="H1007" s="211" t="str">
        <f>IF(基本情報入力シート!AD1042="","",基本情報入力シート!AD1042)</f>
        <v/>
      </c>
      <c r="I1007" s="330" t="str">
        <f>IF(基本情報入力シート!AE1042="","",基本情報入力シート!AE1042)</f>
        <v/>
      </c>
      <c r="J1007" s="427"/>
      <c r="K1007" s="428"/>
      <c r="L1007" s="426"/>
      <c r="M1007" s="331" t="str">
        <f>IF(G1007="", "", VLOOKUP(AF1007,【参考】数式用!$AZ$3:$BA$6, 2, FALSE))</f>
        <v/>
      </c>
      <c r="N1007" s="332" t="str">
        <f>IF(G1007="","",VLOOKUP(G1007,【参考】数式用!$A$4:$L$54,MATCH('別紙様式2-3（個表） '!M1007,【参考】数式用!$J$3:$L$3,0)+9,FALSE))</f>
        <v/>
      </c>
      <c r="O1007" s="430" t="s">
        <v>197</v>
      </c>
      <c r="P1007" s="333" t="str">
        <f t="shared" si="104"/>
        <v>未入力あり</v>
      </c>
      <c r="Q1007" s="253" t="str">
        <f>IFERROR(IF(P1007="未入力あり","",ROUNDDOWN(ROUNDDOWN($H1007*$I1007,0)*VLOOKUP($G1007,【参考】数式用!$A$4:$E$54,3, FALSE),0)),"")</f>
        <v/>
      </c>
      <c r="R1007" s="253" t="str">
        <f>IF(AD1007="×", 0,IF(P1007="未入力あり","",ROUNDDOWN(ROUNDDOWN($H1007*$I1007,0)*VLOOKUP($G1007,【参考】数式用!$A$4:$E$54,4,FALSE),0)))</f>
        <v/>
      </c>
      <c r="S1007" s="334" t="str">
        <f>IF(AE1007="×", 0,IF(P1007="未入力あり","",ROUNDDOWN(ROUNDDOWN($H1007*$I1007,0)*VLOOKUP($G1007,【参考】数式用!$A$4:$E$54,5, FALSE),0)))</f>
        <v/>
      </c>
      <c r="Z1007" s="336" t="e">
        <f>IF(#REF!="○", F1007, "")</f>
        <v>#REF!</v>
      </c>
      <c r="AA1007" s="46" t="e">
        <f>VLOOKUP('別紙様式2-3（個表） '!$G1007,【参考】数式用!$P$4:$Q$54,2, FALSE)</f>
        <v>#N/A</v>
      </c>
      <c r="AB1007" s="46" t="e">
        <f>VLOOKUP('別紙様式2-3（個表） '!$G1007,【参考】数式用!$P$4:$W$54,8, FALSE)</f>
        <v>#N/A</v>
      </c>
      <c r="AC1007" s="46" t="e">
        <f>VLOOKUP('別紙様式2-3（個表） '!$G1007,【参考】数式用!$P$4:$AD$54,15, FALSE)</f>
        <v>#N/A</v>
      </c>
      <c r="AD1007" s="46" t="str">
        <f t="shared" si="99"/>
        <v/>
      </c>
      <c r="AE1007" s="46" t="str">
        <f t="shared" si="100"/>
        <v/>
      </c>
      <c r="AF1007" s="46" t="str">
        <f t="shared" si="101"/>
        <v/>
      </c>
      <c r="AG1007" s="46" t="str">
        <f>IF(G1007="", "", VLOOKUP(G1007,【参考】数式用!$A$4:$M$54,13,FALSE))</f>
        <v/>
      </c>
      <c r="AH1007" s="46" t="str">
        <f t="shared" si="102"/>
        <v>―</v>
      </c>
    </row>
    <row r="1008" spans="1:34" ht="45" customHeight="1">
      <c r="A1008" s="113">
        <f t="shared" si="103"/>
        <v>994</v>
      </c>
      <c r="B1008" s="114" t="str">
        <f>IF(基本情報入力シート!B1043="","",基本情報入力シート!B1043)</f>
        <v/>
      </c>
      <c r="C1008" s="115" t="str">
        <f>IF(基本情報入力シート!L1043="","",基本情報入力シート!L1043)</f>
        <v/>
      </c>
      <c r="D1008" s="115" t="str">
        <f>IF(基本情報入力シート!Q1043="","",基本情報入力シート!Q1043)</f>
        <v/>
      </c>
      <c r="E1008" s="115" t="str">
        <f>IF(基本情報入力シート!V1043="","",基本情報入力シート!V1043)</f>
        <v/>
      </c>
      <c r="F1008" s="115" t="str">
        <f>IF(基本情報入力シート!W1043="","",基本情報入力シート!W1043)</f>
        <v/>
      </c>
      <c r="G1008" s="115" t="str">
        <f>IF(基本情報入力シート!Z1043="","",基本情報入力シート!Z1043)</f>
        <v/>
      </c>
      <c r="H1008" s="211" t="str">
        <f>IF(基本情報入力シート!AD1043="","",基本情報入力シート!AD1043)</f>
        <v/>
      </c>
      <c r="I1008" s="330" t="str">
        <f>IF(基本情報入力シート!AE1043="","",基本情報入力シート!AE1043)</f>
        <v/>
      </c>
      <c r="J1008" s="427"/>
      <c r="K1008" s="428"/>
      <c r="L1008" s="426"/>
      <c r="M1008" s="331" t="str">
        <f>IF(G1008="", "", VLOOKUP(AF1008,【参考】数式用!$AZ$3:$BA$6, 2, FALSE))</f>
        <v/>
      </c>
      <c r="N1008" s="332" t="str">
        <f>IF(G1008="","",VLOOKUP(G1008,【参考】数式用!$A$4:$L$54,MATCH('別紙様式2-3（個表） '!M1008,【参考】数式用!$J$3:$L$3,0)+9,FALSE))</f>
        <v/>
      </c>
      <c r="O1008" s="430" t="s">
        <v>197</v>
      </c>
      <c r="P1008" s="333" t="str">
        <f t="shared" si="104"/>
        <v>未入力あり</v>
      </c>
      <c r="Q1008" s="253" t="str">
        <f>IFERROR(IF(P1008="未入力あり","",ROUNDDOWN(ROUNDDOWN($H1008*$I1008,0)*VLOOKUP($G1008,【参考】数式用!$A$4:$E$54,3, FALSE),0)),"")</f>
        <v/>
      </c>
      <c r="R1008" s="253" t="str">
        <f>IF(AD1008="×", 0,IF(P1008="未入力あり","",ROUNDDOWN(ROUNDDOWN($H1008*$I1008,0)*VLOOKUP($G1008,【参考】数式用!$A$4:$E$54,4,FALSE),0)))</f>
        <v/>
      </c>
      <c r="S1008" s="334" t="str">
        <f>IF(AE1008="×", 0,IF(P1008="未入力あり","",ROUNDDOWN(ROUNDDOWN($H1008*$I1008,0)*VLOOKUP($G1008,【参考】数式用!$A$4:$E$54,5, FALSE),0)))</f>
        <v/>
      </c>
      <c r="Z1008" s="336" t="e">
        <f>IF(#REF!="○", F1008, "")</f>
        <v>#REF!</v>
      </c>
      <c r="AA1008" s="46" t="e">
        <f>VLOOKUP('別紙様式2-3（個表） '!$G1008,【参考】数式用!$P$4:$Q$54,2, FALSE)</f>
        <v>#N/A</v>
      </c>
      <c r="AB1008" s="46" t="e">
        <f>VLOOKUP('別紙様式2-3（個表） '!$G1008,【参考】数式用!$P$4:$W$54,8, FALSE)</f>
        <v>#N/A</v>
      </c>
      <c r="AC1008" s="46" t="e">
        <f>VLOOKUP('別紙様式2-3（個表） '!$G1008,【参考】数式用!$P$4:$AD$54,15, FALSE)</f>
        <v>#N/A</v>
      </c>
      <c r="AD1008" s="46" t="str">
        <f t="shared" si="99"/>
        <v/>
      </c>
      <c r="AE1008" s="46" t="str">
        <f t="shared" si="100"/>
        <v/>
      </c>
      <c r="AF1008" s="46" t="str">
        <f t="shared" si="101"/>
        <v/>
      </c>
      <c r="AG1008" s="46" t="str">
        <f>IF(G1008="", "", VLOOKUP(G1008,【参考】数式用!$A$4:$M$54,13,FALSE))</f>
        <v/>
      </c>
      <c r="AH1008" s="46" t="str">
        <f t="shared" si="102"/>
        <v>―</v>
      </c>
    </row>
    <row r="1009" spans="1:34" ht="45" customHeight="1">
      <c r="A1009" s="113">
        <f t="shared" si="103"/>
        <v>995</v>
      </c>
      <c r="B1009" s="114" t="str">
        <f>IF(基本情報入力シート!B1044="","",基本情報入力シート!B1044)</f>
        <v/>
      </c>
      <c r="C1009" s="115" t="str">
        <f>IF(基本情報入力シート!L1044="","",基本情報入力シート!L1044)</f>
        <v/>
      </c>
      <c r="D1009" s="115" t="str">
        <f>IF(基本情報入力シート!Q1044="","",基本情報入力シート!Q1044)</f>
        <v/>
      </c>
      <c r="E1009" s="115" t="str">
        <f>IF(基本情報入力シート!V1044="","",基本情報入力シート!V1044)</f>
        <v/>
      </c>
      <c r="F1009" s="115" t="str">
        <f>IF(基本情報入力シート!W1044="","",基本情報入力シート!W1044)</f>
        <v/>
      </c>
      <c r="G1009" s="115" t="str">
        <f>IF(基本情報入力シート!Z1044="","",基本情報入力シート!Z1044)</f>
        <v/>
      </c>
      <c r="H1009" s="211" t="str">
        <f>IF(基本情報入力シート!AD1044="","",基本情報入力シート!AD1044)</f>
        <v/>
      </c>
      <c r="I1009" s="330" t="str">
        <f>IF(基本情報入力シート!AE1044="","",基本情報入力シート!AE1044)</f>
        <v/>
      </c>
      <c r="J1009" s="427"/>
      <c r="K1009" s="428"/>
      <c r="L1009" s="426"/>
      <c r="M1009" s="331" t="str">
        <f>IF(G1009="", "", VLOOKUP(AF1009,【参考】数式用!$AZ$3:$BA$6, 2, FALSE))</f>
        <v/>
      </c>
      <c r="N1009" s="332" t="str">
        <f>IF(G1009="","",VLOOKUP(G1009,【参考】数式用!$A$4:$L$54,MATCH('別紙様式2-3（個表） '!M1009,【参考】数式用!$J$3:$L$3,0)+9,FALSE))</f>
        <v/>
      </c>
      <c r="O1009" s="429" t="s">
        <v>197</v>
      </c>
      <c r="P1009" s="333" t="str">
        <f t="shared" si="104"/>
        <v>未入力あり</v>
      </c>
      <c r="Q1009" s="253" t="str">
        <f>IFERROR(IF(P1009="未入力あり","",ROUNDDOWN(ROUNDDOWN($H1009*$I1009,0)*VLOOKUP($G1009,【参考】数式用!$A$4:$E$54,3, FALSE),0)),"")</f>
        <v/>
      </c>
      <c r="R1009" s="253" t="str">
        <f>IF(AD1009="×", 0,IF(P1009="未入力あり","",ROUNDDOWN(ROUNDDOWN($H1009*$I1009,0)*VLOOKUP($G1009,【参考】数式用!$A$4:$E$54,4,FALSE),0)))</f>
        <v/>
      </c>
      <c r="S1009" s="334" t="str">
        <f>IF(AE1009="×", 0,IF(P1009="未入力あり","",ROUNDDOWN(ROUNDDOWN($H1009*$I1009,0)*VLOOKUP($G1009,【参考】数式用!$A$4:$E$54,5, FALSE),0)))</f>
        <v/>
      </c>
      <c r="Z1009" s="336" t="e">
        <f>IF(#REF!="○", F1009, "")</f>
        <v>#REF!</v>
      </c>
      <c r="AA1009" s="46" t="e">
        <f>VLOOKUP('別紙様式2-3（個表） '!$G1009,【参考】数式用!$P$4:$Q$54,2, FALSE)</f>
        <v>#N/A</v>
      </c>
      <c r="AB1009" s="46" t="e">
        <f>VLOOKUP('別紙様式2-3（個表） '!$G1009,【参考】数式用!$P$4:$W$54,8, FALSE)</f>
        <v>#N/A</v>
      </c>
      <c r="AC1009" s="46" t="e">
        <f>VLOOKUP('別紙様式2-3（個表） '!$G1009,【参考】数式用!$P$4:$AD$54,15, FALSE)</f>
        <v>#N/A</v>
      </c>
      <c r="AD1009" s="46" t="str">
        <f t="shared" si="99"/>
        <v/>
      </c>
      <c r="AE1009" s="46" t="str">
        <f t="shared" si="100"/>
        <v/>
      </c>
      <c r="AF1009" s="46" t="str">
        <f t="shared" si="101"/>
        <v/>
      </c>
      <c r="AG1009" s="46" t="str">
        <f>IF(G1009="", "", VLOOKUP(G1009,【参考】数式用!$A$4:$M$54,13,FALSE))</f>
        <v/>
      </c>
      <c r="AH1009" s="46" t="str">
        <f t="shared" si="102"/>
        <v>―</v>
      </c>
    </row>
    <row r="1010" spans="1:34" ht="45" customHeight="1">
      <c r="A1010" s="113">
        <f t="shared" si="103"/>
        <v>996</v>
      </c>
      <c r="B1010" s="114" t="str">
        <f>IF(基本情報入力シート!B1045="","",基本情報入力シート!B1045)</f>
        <v/>
      </c>
      <c r="C1010" s="115" t="str">
        <f>IF(基本情報入力シート!L1045="","",基本情報入力シート!L1045)</f>
        <v/>
      </c>
      <c r="D1010" s="115" t="str">
        <f>IF(基本情報入力シート!Q1045="","",基本情報入力シート!Q1045)</f>
        <v/>
      </c>
      <c r="E1010" s="115" t="str">
        <f>IF(基本情報入力シート!V1045="","",基本情報入力シート!V1045)</f>
        <v/>
      </c>
      <c r="F1010" s="115" t="str">
        <f>IF(基本情報入力シート!W1045="","",基本情報入力シート!W1045)</f>
        <v/>
      </c>
      <c r="G1010" s="115" t="str">
        <f>IF(基本情報入力シート!Z1045="","",基本情報入力シート!Z1045)</f>
        <v/>
      </c>
      <c r="H1010" s="211" t="str">
        <f>IF(基本情報入力シート!AD1045="","",基本情報入力シート!AD1045)</f>
        <v/>
      </c>
      <c r="I1010" s="330" t="str">
        <f>IF(基本情報入力シート!AE1045="","",基本情報入力シート!AE1045)</f>
        <v/>
      </c>
      <c r="J1010" s="427"/>
      <c r="K1010" s="428"/>
      <c r="L1010" s="426"/>
      <c r="M1010" s="331" t="str">
        <f>IF(G1010="", "", VLOOKUP(AF1010,【参考】数式用!$AZ$3:$BA$6, 2, FALSE))</f>
        <v/>
      </c>
      <c r="N1010" s="332" t="str">
        <f>IF(G1010="","",VLOOKUP(G1010,【参考】数式用!$A$4:$L$54,MATCH('別紙様式2-3（個表） '!M1010,【参考】数式用!$J$3:$L$3,0)+9,FALSE))</f>
        <v/>
      </c>
      <c r="O1010" s="430" t="s">
        <v>197</v>
      </c>
      <c r="P1010" s="333" t="str">
        <f t="shared" si="104"/>
        <v>未入力あり</v>
      </c>
      <c r="Q1010" s="253" t="str">
        <f>IFERROR(IF(P1010="未入力あり","",ROUNDDOWN(ROUNDDOWN($H1010*$I1010,0)*VLOOKUP($G1010,【参考】数式用!$A$4:$E$54,3, FALSE),0)),"")</f>
        <v/>
      </c>
      <c r="R1010" s="253" t="str">
        <f>IF(AD1010="×", 0,IF(P1010="未入力あり","",ROUNDDOWN(ROUNDDOWN($H1010*$I1010,0)*VLOOKUP($G1010,【参考】数式用!$A$4:$E$54,4,FALSE),0)))</f>
        <v/>
      </c>
      <c r="S1010" s="334" t="str">
        <f>IF(AE1010="×", 0,IF(P1010="未入力あり","",ROUNDDOWN(ROUNDDOWN($H1010*$I1010,0)*VLOOKUP($G1010,【参考】数式用!$A$4:$E$54,5, FALSE),0)))</f>
        <v/>
      </c>
      <c r="Z1010" s="336" t="e">
        <f>IF(#REF!="○", F1010, "")</f>
        <v>#REF!</v>
      </c>
      <c r="AA1010" s="46" t="e">
        <f>VLOOKUP('別紙様式2-3（個表） '!$G1010,【参考】数式用!$P$4:$Q$54,2, FALSE)</f>
        <v>#N/A</v>
      </c>
      <c r="AB1010" s="46" t="e">
        <f>VLOOKUP('別紙様式2-3（個表） '!$G1010,【参考】数式用!$P$4:$W$54,8, FALSE)</f>
        <v>#N/A</v>
      </c>
      <c r="AC1010" s="46" t="e">
        <f>VLOOKUP('別紙様式2-3（個表） '!$G1010,【参考】数式用!$P$4:$AD$54,15, FALSE)</f>
        <v>#N/A</v>
      </c>
      <c r="AD1010" s="46" t="str">
        <f t="shared" si="99"/>
        <v/>
      </c>
      <c r="AE1010" s="46" t="str">
        <f t="shared" si="100"/>
        <v/>
      </c>
      <c r="AF1010" s="46" t="str">
        <f t="shared" si="101"/>
        <v/>
      </c>
      <c r="AG1010" s="46" t="str">
        <f>IF(G1010="", "", VLOOKUP(G1010,【参考】数式用!$A$4:$M$54,13,FALSE))</f>
        <v/>
      </c>
      <c r="AH1010" s="46" t="str">
        <f t="shared" si="102"/>
        <v>―</v>
      </c>
    </row>
    <row r="1011" spans="1:34" ht="45" customHeight="1">
      <c r="A1011" s="113">
        <f t="shared" si="103"/>
        <v>997</v>
      </c>
      <c r="B1011" s="114" t="str">
        <f>IF(基本情報入力シート!B1046="","",基本情報入力シート!B1046)</f>
        <v/>
      </c>
      <c r="C1011" s="115" t="str">
        <f>IF(基本情報入力シート!L1046="","",基本情報入力シート!L1046)</f>
        <v/>
      </c>
      <c r="D1011" s="115" t="str">
        <f>IF(基本情報入力シート!Q1046="","",基本情報入力シート!Q1046)</f>
        <v/>
      </c>
      <c r="E1011" s="115" t="str">
        <f>IF(基本情報入力シート!V1046="","",基本情報入力シート!V1046)</f>
        <v/>
      </c>
      <c r="F1011" s="115" t="str">
        <f>IF(基本情報入力シート!W1046="","",基本情報入力シート!W1046)</f>
        <v/>
      </c>
      <c r="G1011" s="115" t="str">
        <f>IF(基本情報入力シート!Z1046="","",基本情報入力シート!Z1046)</f>
        <v/>
      </c>
      <c r="H1011" s="211" t="str">
        <f>IF(基本情報入力シート!AD1046="","",基本情報入力シート!AD1046)</f>
        <v/>
      </c>
      <c r="I1011" s="330" t="str">
        <f>IF(基本情報入力シート!AE1046="","",基本情報入力シート!AE1046)</f>
        <v/>
      </c>
      <c r="J1011" s="427"/>
      <c r="K1011" s="428"/>
      <c r="L1011" s="426"/>
      <c r="M1011" s="331" t="str">
        <f>IF(G1011="", "", VLOOKUP(AF1011,【参考】数式用!$AZ$3:$BA$6, 2, FALSE))</f>
        <v/>
      </c>
      <c r="N1011" s="332" t="str">
        <f>IF(G1011="","",VLOOKUP(G1011,【参考】数式用!$A$4:$L$54,MATCH('別紙様式2-3（個表） '!M1011,【参考】数式用!$J$3:$L$3,0)+9,FALSE))</f>
        <v/>
      </c>
      <c r="O1011" s="430" t="s">
        <v>197</v>
      </c>
      <c r="P1011" s="333" t="str">
        <f t="shared" si="104"/>
        <v>未入力あり</v>
      </c>
      <c r="Q1011" s="253" t="str">
        <f>IFERROR(IF(P1011="未入力あり","",ROUNDDOWN(ROUNDDOWN($H1011*$I1011,0)*VLOOKUP($G1011,【参考】数式用!$A$4:$E$54,3, FALSE),0)),"")</f>
        <v/>
      </c>
      <c r="R1011" s="253" t="str">
        <f>IF(AD1011="×", 0,IF(P1011="未入力あり","",ROUNDDOWN(ROUNDDOWN($H1011*$I1011,0)*VLOOKUP($G1011,【参考】数式用!$A$4:$E$54,4,FALSE),0)))</f>
        <v/>
      </c>
      <c r="S1011" s="334" t="str">
        <f>IF(AE1011="×", 0,IF(P1011="未入力あり","",ROUNDDOWN(ROUNDDOWN($H1011*$I1011,0)*VLOOKUP($G1011,【参考】数式用!$A$4:$E$54,5, FALSE),0)))</f>
        <v/>
      </c>
      <c r="Z1011" s="336" t="e">
        <f>IF(#REF!="○", F1011, "")</f>
        <v>#REF!</v>
      </c>
      <c r="AA1011" s="46" t="e">
        <f>VLOOKUP('別紙様式2-3（個表） '!$G1011,【参考】数式用!$P$4:$Q$54,2, FALSE)</f>
        <v>#N/A</v>
      </c>
      <c r="AB1011" s="46" t="e">
        <f>VLOOKUP('別紙様式2-3（個表） '!$G1011,【参考】数式用!$P$4:$W$54,8, FALSE)</f>
        <v>#N/A</v>
      </c>
      <c r="AC1011" s="46" t="e">
        <f>VLOOKUP('別紙様式2-3（個表） '!$G1011,【参考】数式用!$P$4:$AD$54,15, FALSE)</f>
        <v>#N/A</v>
      </c>
      <c r="AD1011" s="46" t="str">
        <f t="shared" ref="AD1011:AD1014" si="105">IF(K1011="", "", IF(OR(K1011="要件を満たさない",K1011="―"), "×","○"))</f>
        <v/>
      </c>
      <c r="AE1011" s="46" t="str">
        <f t="shared" ref="AE1011:AE1014" si="106">IF(L1011="", "", IF(OR(L1011="要件を満たさない",L1011="―"), "×","○"))</f>
        <v/>
      </c>
      <c r="AF1011" s="46" t="str">
        <f t="shared" ref="AF1011:AF1014" si="107">IF(G1011="","", "○"&amp;AD1011&amp;AE1011)</f>
        <v/>
      </c>
      <c r="AG1011" s="46" t="str">
        <f>IF(G1011="", "", VLOOKUP(G1011,【参考】数式用!$A$4:$M$54,13,FALSE))</f>
        <v/>
      </c>
      <c r="AH1011" s="46" t="str">
        <f t="shared" ref="AH1011:AH1014" si="108">IF(AND(AD1011="×",L1011="②の要件を満たしている"),"×","―")</f>
        <v>―</v>
      </c>
    </row>
    <row r="1012" spans="1:34" ht="45" customHeight="1">
      <c r="A1012" s="113">
        <f t="shared" si="103"/>
        <v>998</v>
      </c>
      <c r="B1012" s="114" t="str">
        <f>IF(基本情報入力シート!B1047="","",基本情報入力シート!B1047)</f>
        <v/>
      </c>
      <c r="C1012" s="115" t="str">
        <f>IF(基本情報入力シート!L1047="","",基本情報入力シート!L1047)</f>
        <v/>
      </c>
      <c r="D1012" s="115" t="str">
        <f>IF(基本情報入力シート!Q1047="","",基本情報入力シート!Q1047)</f>
        <v/>
      </c>
      <c r="E1012" s="115" t="str">
        <f>IF(基本情報入力シート!V1047="","",基本情報入力シート!V1047)</f>
        <v/>
      </c>
      <c r="F1012" s="115" t="str">
        <f>IF(基本情報入力シート!W1047="","",基本情報入力シート!W1047)</f>
        <v/>
      </c>
      <c r="G1012" s="115" t="str">
        <f>IF(基本情報入力シート!Z1047="","",基本情報入力シート!Z1047)</f>
        <v/>
      </c>
      <c r="H1012" s="211" t="str">
        <f>IF(基本情報入力シート!AD1047="","",基本情報入力シート!AD1047)</f>
        <v/>
      </c>
      <c r="I1012" s="330" t="str">
        <f>IF(基本情報入力シート!AE1047="","",基本情報入力シート!AE1047)</f>
        <v/>
      </c>
      <c r="J1012" s="427"/>
      <c r="K1012" s="428"/>
      <c r="L1012" s="426"/>
      <c r="M1012" s="331" t="str">
        <f>IF(G1012="", "", VLOOKUP(AF1012,【参考】数式用!$AZ$3:$BA$6, 2, FALSE))</f>
        <v/>
      </c>
      <c r="N1012" s="332" t="str">
        <f>IF(G1012="","",VLOOKUP(G1012,【参考】数式用!$A$4:$L$54,MATCH('別紙様式2-3（個表） '!M1012,【参考】数式用!$J$3:$L$3,0)+9,FALSE))</f>
        <v/>
      </c>
      <c r="O1012" s="429" t="s">
        <v>197</v>
      </c>
      <c r="P1012" s="333" t="str">
        <f t="shared" si="104"/>
        <v>未入力あり</v>
      </c>
      <c r="Q1012" s="253" t="str">
        <f>IFERROR(IF(P1012="未入力あり","",ROUNDDOWN(ROUNDDOWN($H1012*$I1012,0)*VLOOKUP($G1012,【参考】数式用!$A$4:$E$54,3, FALSE),0)),"")</f>
        <v/>
      </c>
      <c r="R1012" s="253" t="str">
        <f>IF(AD1012="×", 0,IF(P1012="未入力あり","",ROUNDDOWN(ROUNDDOWN($H1012*$I1012,0)*VLOOKUP($G1012,【参考】数式用!$A$4:$E$54,4,FALSE),0)))</f>
        <v/>
      </c>
      <c r="S1012" s="334" t="str">
        <f>IF(AE1012="×", 0,IF(P1012="未入力あり","",ROUNDDOWN(ROUNDDOWN($H1012*$I1012,0)*VLOOKUP($G1012,【参考】数式用!$A$4:$E$54,5, FALSE),0)))</f>
        <v/>
      </c>
      <c r="Z1012" s="336" t="e">
        <f>IF(#REF!="○", F1012, "")</f>
        <v>#REF!</v>
      </c>
      <c r="AA1012" s="46" t="e">
        <f>VLOOKUP('別紙様式2-3（個表） '!$G1012,【参考】数式用!$P$4:$Q$54,2, FALSE)</f>
        <v>#N/A</v>
      </c>
      <c r="AB1012" s="46" t="e">
        <f>VLOOKUP('別紙様式2-3（個表） '!$G1012,【参考】数式用!$P$4:$W$54,8, FALSE)</f>
        <v>#N/A</v>
      </c>
      <c r="AC1012" s="46" t="e">
        <f>VLOOKUP('別紙様式2-3（個表） '!$G1012,【参考】数式用!$P$4:$AD$54,15, FALSE)</f>
        <v>#N/A</v>
      </c>
      <c r="AD1012" s="46" t="str">
        <f t="shared" si="105"/>
        <v/>
      </c>
      <c r="AE1012" s="46" t="str">
        <f t="shared" si="106"/>
        <v/>
      </c>
      <c r="AF1012" s="46" t="str">
        <f t="shared" si="107"/>
        <v/>
      </c>
      <c r="AG1012" s="46" t="str">
        <f>IF(G1012="", "", VLOOKUP(G1012,【参考】数式用!$A$4:$M$54,13,FALSE))</f>
        <v/>
      </c>
      <c r="AH1012" s="46" t="str">
        <f t="shared" si="108"/>
        <v>―</v>
      </c>
    </row>
    <row r="1013" spans="1:34" ht="45" customHeight="1">
      <c r="A1013" s="113">
        <f t="shared" si="103"/>
        <v>999</v>
      </c>
      <c r="B1013" s="114" t="str">
        <f>IF(基本情報入力シート!B1048="","",基本情報入力シート!B1048)</f>
        <v/>
      </c>
      <c r="C1013" s="115" t="str">
        <f>IF(基本情報入力シート!L1048="","",基本情報入力シート!L1048)</f>
        <v/>
      </c>
      <c r="D1013" s="115" t="str">
        <f>IF(基本情報入力シート!Q1048="","",基本情報入力シート!Q1048)</f>
        <v/>
      </c>
      <c r="E1013" s="115" t="str">
        <f>IF(基本情報入力シート!V1048="","",基本情報入力シート!V1048)</f>
        <v/>
      </c>
      <c r="F1013" s="115" t="str">
        <f>IF(基本情報入力シート!W1048="","",基本情報入力シート!W1048)</f>
        <v/>
      </c>
      <c r="G1013" s="115" t="str">
        <f>IF(基本情報入力シート!Z1048="","",基本情報入力シート!Z1048)</f>
        <v/>
      </c>
      <c r="H1013" s="211" t="str">
        <f>IF(基本情報入力シート!AD1048="","",基本情報入力シート!AD1048)</f>
        <v/>
      </c>
      <c r="I1013" s="330" t="str">
        <f>IF(基本情報入力シート!AE1048="","",基本情報入力シート!AE1048)</f>
        <v/>
      </c>
      <c r="J1013" s="427"/>
      <c r="K1013" s="428"/>
      <c r="L1013" s="426"/>
      <c r="M1013" s="331" t="str">
        <f>IF(G1013="", "", VLOOKUP(AF1013,【参考】数式用!$AZ$3:$BA$6, 2, FALSE))</f>
        <v/>
      </c>
      <c r="N1013" s="332" t="str">
        <f>IF(G1013="","",VLOOKUP(G1013,【参考】数式用!$A$4:$L$54,MATCH('別紙様式2-3（個表） '!M1013,【参考】数式用!$J$3:$L$3,0)+9,FALSE))</f>
        <v/>
      </c>
      <c r="O1013" s="430" t="s">
        <v>197</v>
      </c>
      <c r="P1013" s="333" t="str">
        <f t="shared" si="104"/>
        <v>未入力あり</v>
      </c>
      <c r="Q1013" s="253" t="str">
        <f>IFERROR(IF(P1013="未入力あり","",ROUNDDOWN(ROUNDDOWN($H1013*$I1013,0)*VLOOKUP($G1013,【参考】数式用!$A$4:$E$54,3, FALSE),0)),"")</f>
        <v/>
      </c>
      <c r="R1013" s="253" t="str">
        <f>IF(AD1013="×", 0,IF(P1013="未入力あり","",ROUNDDOWN(ROUNDDOWN($H1013*$I1013,0)*VLOOKUP($G1013,【参考】数式用!$A$4:$E$54,4,FALSE),0)))</f>
        <v/>
      </c>
      <c r="S1013" s="334" t="str">
        <f>IF(AE1013="×", 0,IF(P1013="未入力あり","",ROUNDDOWN(ROUNDDOWN($H1013*$I1013,0)*VLOOKUP($G1013,【参考】数式用!$A$4:$E$54,5, FALSE),0)))</f>
        <v/>
      </c>
      <c r="Z1013" s="336" t="e">
        <f>IF(#REF!="○", F1013, "")</f>
        <v>#REF!</v>
      </c>
      <c r="AA1013" s="46" t="e">
        <f>VLOOKUP('別紙様式2-3（個表） '!$G1013,【参考】数式用!$P$4:$Q$54,2, FALSE)</f>
        <v>#N/A</v>
      </c>
      <c r="AB1013" s="46" t="e">
        <f>VLOOKUP('別紙様式2-3（個表） '!$G1013,【参考】数式用!$P$4:$W$54,8, FALSE)</f>
        <v>#N/A</v>
      </c>
      <c r="AC1013" s="46" t="e">
        <f>VLOOKUP('別紙様式2-3（個表） '!$G1013,【参考】数式用!$P$4:$AD$54,15, FALSE)</f>
        <v>#N/A</v>
      </c>
      <c r="AD1013" s="46" t="str">
        <f t="shared" si="105"/>
        <v/>
      </c>
      <c r="AE1013" s="46" t="str">
        <f t="shared" si="106"/>
        <v/>
      </c>
      <c r="AF1013" s="46" t="str">
        <f t="shared" si="107"/>
        <v/>
      </c>
      <c r="AG1013" s="46" t="str">
        <f>IF(G1013="", "", VLOOKUP(G1013,【参考】数式用!$A$4:$M$54,13,FALSE))</f>
        <v/>
      </c>
      <c r="AH1013" s="46" t="str">
        <f t="shared" si="108"/>
        <v>―</v>
      </c>
    </row>
    <row r="1014" spans="1:34" ht="45" customHeight="1">
      <c r="A1014" s="113">
        <f t="shared" si="103"/>
        <v>1000</v>
      </c>
      <c r="B1014" s="114" t="str">
        <f>IF(基本情報入力シート!B1049="","",基本情報入力シート!B1049)</f>
        <v/>
      </c>
      <c r="C1014" s="115" t="str">
        <f>IF(基本情報入力シート!L1049="","",基本情報入力シート!L1049)</f>
        <v/>
      </c>
      <c r="D1014" s="115" t="str">
        <f>IF(基本情報入力シート!Q1049="","",基本情報入力シート!Q1049)</f>
        <v/>
      </c>
      <c r="E1014" s="115" t="str">
        <f>IF(基本情報入力シート!V1049="","",基本情報入力シート!V1049)</f>
        <v/>
      </c>
      <c r="F1014" s="115" t="str">
        <f>IF(基本情報入力シート!W1049="","",基本情報入力シート!W1049)</f>
        <v/>
      </c>
      <c r="G1014" s="115" t="str">
        <f>IF(基本情報入力シート!Z1049="","",基本情報入力シート!Z1049)</f>
        <v/>
      </c>
      <c r="H1014" s="211" t="str">
        <f>IF(基本情報入力シート!AD1049="","",基本情報入力シート!AD1049)</f>
        <v/>
      </c>
      <c r="I1014" s="330" t="str">
        <f>IF(基本情報入力シート!AE1049="","",基本情報入力シート!AE1049)</f>
        <v/>
      </c>
      <c r="J1014" s="427"/>
      <c r="K1014" s="428"/>
      <c r="L1014" s="426"/>
      <c r="M1014" s="331" t="str">
        <f>IF(G1014="", "", VLOOKUP(AF1014,【参考】数式用!$AZ$3:$BA$6, 2, FALSE))</f>
        <v/>
      </c>
      <c r="N1014" s="332" t="str">
        <f>IF(G1014="","",VLOOKUP(G1014,【参考】数式用!$A$4:$L$54,MATCH('別紙様式2-3（個表） '!M1014,【参考】数式用!$J$3:$L$3,0)+9,FALSE))</f>
        <v/>
      </c>
      <c r="O1014" s="430" t="s">
        <v>197</v>
      </c>
      <c r="P1014" s="333" t="str">
        <f t="shared" si="104"/>
        <v>未入力あり</v>
      </c>
      <c r="Q1014" s="253" t="str">
        <f>IFERROR(IF(P1014="未入力あり","",ROUNDDOWN(ROUNDDOWN($H1014*$I1014,0)*VLOOKUP($G1014,【参考】数式用!$A$4:$E$54,3, FALSE),0)),"")</f>
        <v/>
      </c>
      <c r="R1014" s="253" t="str">
        <f>IF(AD1014="×", 0,IF(P1014="未入力あり","",ROUNDDOWN(ROUNDDOWN($H1014*$I1014,0)*VLOOKUP($G1014,【参考】数式用!$A$4:$E$54,4,FALSE),0)))</f>
        <v/>
      </c>
      <c r="S1014" s="334" t="str">
        <f>IF(AE1014="×", 0,IF(P1014="未入力あり","",ROUNDDOWN(ROUNDDOWN($H1014*$I1014,0)*VLOOKUP($G1014,【参考】数式用!$A$4:$E$54,5, FALSE),0)))</f>
        <v/>
      </c>
      <c r="Z1014" s="336" t="e">
        <f>IF(#REF!="○", F1014, "")</f>
        <v>#REF!</v>
      </c>
      <c r="AA1014" s="46" t="e">
        <f>VLOOKUP('別紙様式2-3（個表） '!$G1014,【参考】数式用!$P$4:$Q$54,2, FALSE)</f>
        <v>#N/A</v>
      </c>
      <c r="AB1014" s="46" t="e">
        <f>VLOOKUP('別紙様式2-3（個表） '!$G1014,【参考】数式用!$P$4:$W$54,8, FALSE)</f>
        <v>#N/A</v>
      </c>
      <c r="AC1014" s="46" t="e">
        <f>VLOOKUP('別紙様式2-3（個表） '!$G1014,【参考】数式用!$P$4:$AD$54,15, FALSE)</f>
        <v>#N/A</v>
      </c>
      <c r="AD1014" s="46" t="str">
        <f t="shared" si="105"/>
        <v/>
      </c>
      <c r="AE1014" s="46" t="str">
        <f t="shared" si="106"/>
        <v/>
      </c>
      <c r="AF1014" s="46" t="str">
        <f t="shared" si="107"/>
        <v/>
      </c>
      <c r="AG1014" s="46" t="str">
        <f>IF(G1014="", "", VLOOKUP(G1014,【参考】数式用!$A$4:$M$54,13,FALSE))</f>
        <v/>
      </c>
      <c r="AH1014" s="46" t="str">
        <f t="shared" si="108"/>
        <v>―</v>
      </c>
    </row>
    <row r="1015" spans="1:34" ht="45" customHeight="1"/>
    <row r="1016" spans="1:34" ht="45" customHeight="1"/>
  </sheetData>
  <sheetProtection algorithmName="SHA-512" hashValue="vMY87eEWn+vGig4WmajaA2ad+9JunOtzDMlCF9+NEMAzK1sGlCxKhV8avgYDavJplPDSEgHwYksVzs2QqDKVzA==" saltValue="ZXbzyk0LrhUs2rgkhCOw/g==" spinCount="100000" sheet="1" objects="1" scenarios="1"/>
  <dataConsolidate/>
  <mergeCells count="35">
    <mergeCell ref="A2:B2"/>
    <mergeCell ref="C2:F2"/>
    <mergeCell ref="A12:A14"/>
    <mergeCell ref="B12:B14"/>
    <mergeCell ref="C12:C14"/>
    <mergeCell ref="F12:F14"/>
    <mergeCell ref="A4:D5"/>
    <mergeCell ref="B6:D6"/>
    <mergeCell ref="C7:D7"/>
    <mergeCell ref="C10:D10"/>
    <mergeCell ref="B7:B10"/>
    <mergeCell ref="Q13:Q14"/>
    <mergeCell ref="M12:M14"/>
    <mergeCell ref="H12:H14"/>
    <mergeCell ref="E4:E5"/>
    <mergeCell ref="G12:G14"/>
    <mergeCell ref="D12:E13"/>
    <mergeCell ref="O12:O14"/>
    <mergeCell ref="L12:L14"/>
    <mergeCell ref="R13:R14"/>
    <mergeCell ref="S13:S14"/>
    <mergeCell ref="S1:V1"/>
    <mergeCell ref="I3:L9"/>
    <mergeCell ref="N12:N14"/>
    <mergeCell ref="P12:S12"/>
    <mergeCell ref="I12:I14"/>
    <mergeCell ref="J12:J14"/>
    <mergeCell ref="N3:P4"/>
    <mergeCell ref="N5:P5"/>
    <mergeCell ref="N6:P7"/>
    <mergeCell ref="Q3:U4"/>
    <mergeCell ref="Q5:U5"/>
    <mergeCell ref="Q6:U7"/>
    <mergeCell ref="K12:K14"/>
    <mergeCell ref="P13:P14"/>
  </mergeCells>
  <phoneticPr fontId="10"/>
  <dataValidations count="3">
    <dataValidation imeMode="halfAlpha" allowBlank="1" showInputMessage="1" showErrorMessage="1" sqref="B15:I1014" xr:uid="{72E87541-58B0-4FF7-A94A-3F65979E7F7F}"/>
    <dataValidation type="list" allowBlank="1" showInputMessage="1" showErrorMessage="1" sqref="J15:J1014" xr:uid="{2A5692EA-BBE3-4318-9A7A-7777081DAE52}">
      <formula1>INDIRECT(AA15)</formula1>
    </dataValidation>
    <dataValidation type="list" imeMode="halfAlpha" allowBlank="1" showInputMessage="1" showErrorMessage="1" sqref="K15:L1014" xr:uid="{C489E0F8-8709-4F2C-9013-89BA9810D5FC}">
      <formula1>INDIRECT(AB15)</formula1>
    </dataValidation>
  </dataValidations>
  <pageMargins left="0.39370078740157483" right="0.39370078740157483" top="0.6692913385826772" bottom="0.62992125984251968" header="0.31496062992125984" footer="0.35433070866141736"/>
  <pageSetup paperSize="9" scale="38" fitToHeight="0" orientation="landscape" r:id="rId1"/>
  <headerFooter alignWithMargins="0"/>
  <rowBreaks count="1" manualBreakCount="1">
    <brk id="30"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O15:O1014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88671875" defaultRowHeight="13.2"/>
  <cols>
    <col min="1" max="1" width="7.5546875" style="132" customWidth="1"/>
    <col min="2" max="2" width="19.88671875" style="132" customWidth="1"/>
    <col min="3" max="3" width="37.6640625" style="132" customWidth="1"/>
    <col min="4" max="4" width="47.5546875" style="132" customWidth="1"/>
    <col min="5" max="5" width="42.5546875" style="132" customWidth="1"/>
    <col min="6" max="6" width="42.88671875" style="132" customWidth="1"/>
    <col min="7" max="7" width="16.5546875" style="132" customWidth="1"/>
    <col min="8" max="8" width="44.6640625" style="132" customWidth="1"/>
    <col min="9" max="9" width="40.5546875" style="132" customWidth="1"/>
    <col min="10" max="10" width="9.88671875" style="129"/>
    <col min="11" max="229" width="9.88671875" style="123"/>
    <col min="230" max="230" width="8.44140625" style="123" customWidth="1"/>
    <col min="231" max="231" width="14" style="123" customWidth="1"/>
    <col min="232" max="232" width="17.88671875" style="123" customWidth="1"/>
    <col min="233" max="233" width="45" style="123" bestFit="1" customWidth="1"/>
    <col min="234" max="234" width="61.6640625" style="123" customWidth="1"/>
    <col min="235" max="235" width="20.5546875" style="123" customWidth="1"/>
    <col min="236" max="236" width="22.88671875" style="123" customWidth="1"/>
    <col min="237" max="237" width="25.109375" style="123" customWidth="1"/>
    <col min="238" max="485" width="9.88671875" style="123"/>
    <col min="486" max="486" width="8.44140625" style="123" customWidth="1"/>
    <col min="487" max="487" width="14" style="123" customWidth="1"/>
    <col min="488" max="488" width="17.88671875" style="123" customWidth="1"/>
    <col min="489" max="489" width="45" style="123" bestFit="1" customWidth="1"/>
    <col min="490" max="490" width="61.6640625" style="123" customWidth="1"/>
    <col min="491" max="491" width="20.5546875" style="123" customWidth="1"/>
    <col min="492" max="492" width="22.88671875" style="123" customWidth="1"/>
    <col min="493" max="493" width="25.109375" style="123" customWidth="1"/>
    <col min="494" max="741" width="9.88671875" style="123"/>
    <col min="742" max="742" width="8.44140625" style="123" customWidth="1"/>
    <col min="743" max="743" width="14" style="123" customWidth="1"/>
    <col min="744" max="744" width="17.88671875" style="123" customWidth="1"/>
    <col min="745" max="745" width="45" style="123" bestFit="1" customWidth="1"/>
    <col min="746" max="746" width="61.6640625" style="123" customWidth="1"/>
    <col min="747" max="747" width="20.5546875" style="123" customWidth="1"/>
    <col min="748" max="748" width="22.88671875" style="123" customWidth="1"/>
    <col min="749" max="749" width="25.109375" style="123" customWidth="1"/>
    <col min="750" max="997" width="9.88671875" style="123"/>
    <col min="998" max="998" width="8.44140625" style="123" customWidth="1"/>
    <col min="999" max="999" width="14" style="123" customWidth="1"/>
    <col min="1000" max="1000" width="17.88671875" style="123" customWidth="1"/>
    <col min="1001" max="1001" width="45" style="123" bestFit="1" customWidth="1"/>
    <col min="1002" max="1002" width="61.6640625" style="123" customWidth="1"/>
    <col min="1003" max="1003" width="20.5546875" style="123" customWidth="1"/>
    <col min="1004" max="1004" width="22.88671875" style="123" customWidth="1"/>
    <col min="1005" max="1005" width="25.109375" style="123" customWidth="1"/>
    <col min="1006" max="1253" width="9.88671875" style="123"/>
    <col min="1254" max="1254" width="8.44140625" style="123" customWidth="1"/>
    <col min="1255" max="1255" width="14" style="123" customWidth="1"/>
    <col min="1256" max="1256" width="17.88671875" style="123" customWidth="1"/>
    <col min="1257" max="1257" width="45" style="123" bestFit="1" customWidth="1"/>
    <col min="1258" max="1258" width="61.6640625" style="123" customWidth="1"/>
    <col min="1259" max="1259" width="20.5546875" style="123" customWidth="1"/>
    <col min="1260" max="1260" width="22.88671875" style="123" customWidth="1"/>
    <col min="1261" max="1261" width="25.109375" style="123" customWidth="1"/>
    <col min="1262" max="1509" width="9.88671875" style="123"/>
    <col min="1510" max="1510" width="8.44140625" style="123" customWidth="1"/>
    <col min="1511" max="1511" width="14" style="123" customWidth="1"/>
    <col min="1512" max="1512" width="17.88671875" style="123" customWidth="1"/>
    <col min="1513" max="1513" width="45" style="123" bestFit="1" customWidth="1"/>
    <col min="1514" max="1514" width="61.6640625" style="123" customWidth="1"/>
    <col min="1515" max="1515" width="20.5546875" style="123" customWidth="1"/>
    <col min="1516" max="1516" width="22.88671875" style="123" customWidth="1"/>
    <col min="1517" max="1517" width="25.109375" style="123" customWidth="1"/>
    <col min="1518" max="1765" width="9.88671875" style="123"/>
    <col min="1766" max="1766" width="8.44140625" style="123" customWidth="1"/>
    <col min="1767" max="1767" width="14" style="123" customWidth="1"/>
    <col min="1768" max="1768" width="17.88671875" style="123" customWidth="1"/>
    <col min="1769" max="1769" width="45" style="123" bestFit="1" customWidth="1"/>
    <col min="1770" max="1770" width="61.6640625" style="123" customWidth="1"/>
    <col min="1771" max="1771" width="20.5546875" style="123" customWidth="1"/>
    <col min="1772" max="1772" width="22.88671875" style="123" customWidth="1"/>
    <col min="1773" max="1773" width="25.109375" style="123" customWidth="1"/>
    <col min="1774" max="2021" width="9.88671875" style="123"/>
    <col min="2022" max="2022" width="8.44140625" style="123" customWidth="1"/>
    <col min="2023" max="2023" width="14" style="123" customWidth="1"/>
    <col min="2024" max="2024" width="17.88671875" style="123" customWidth="1"/>
    <col min="2025" max="2025" width="45" style="123" bestFit="1" customWidth="1"/>
    <col min="2026" max="2026" width="61.6640625" style="123" customWidth="1"/>
    <col min="2027" max="2027" width="20.5546875" style="123" customWidth="1"/>
    <col min="2028" max="2028" width="22.88671875" style="123" customWidth="1"/>
    <col min="2029" max="2029" width="25.109375" style="123" customWidth="1"/>
    <col min="2030" max="2277" width="9.88671875" style="123"/>
    <col min="2278" max="2278" width="8.44140625" style="123" customWidth="1"/>
    <col min="2279" max="2279" width="14" style="123" customWidth="1"/>
    <col min="2280" max="2280" width="17.88671875" style="123" customWidth="1"/>
    <col min="2281" max="2281" width="45" style="123" bestFit="1" customWidth="1"/>
    <col min="2282" max="2282" width="61.6640625" style="123" customWidth="1"/>
    <col min="2283" max="2283" width="20.5546875" style="123" customWidth="1"/>
    <col min="2284" max="2284" width="22.88671875" style="123" customWidth="1"/>
    <col min="2285" max="2285" width="25.109375" style="123" customWidth="1"/>
    <col min="2286" max="2533" width="9.88671875" style="123"/>
    <col min="2534" max="2534" width="8.44140625" style="123" customWidth="1"/>
    <col min="2535" max="2535" width="14" style="123" customWidth="1"/>
    <col min="2536" max="2536" width="17.88671875" style="123" customWidth="1"/>
    <col min="2537" max="2537" width="45" style="123" bestFit="1" customWidth="1"/>
    <col min="2538" max="2538" width="61.6640625" style="123" customWidth="1"/>
    <col min="2539" max="2539" width="20.5546875" style="123" customWidth="1"/>
    <col min="2540" max="2540" width="22.88671875" style="123" customWidth="1"/>
    <col min="2541" max="2541" width="25.109375" style="123" customWidth="1"/>
    <col min="2542" max="2789" width="9.88671875" style="123"/>
    <col min="2790" max="2790" width="8.44140625" style="123" customWidth="1"/>
    <col min="2791" max="2791" width="14" style="123" customWidth="1"/>
    <col min="2792" max="2792" width="17.88671875" style="123" customWidth="1"/>
    <col min="2793" max="2793" width="45" style="123" bestFit="1" customWidth="1"/>
    <col min="2794" max="2794" width="61.6640625" style="123" customWidth="1"/>
    <col min="2795" max="2795" width="20.5546875" style="123" customWidth="1"/>
    <col min="2796" max="2796" width="22.88671875" style="123" customWidth="1"/>
    <col min="2797" max="2797" width="25.109375" style="123" customWidth="1"/>
    <col min="2798" max="3045" width="9.88671875" style="123"/>
    <col min="3046" max="3046" width="8.44140625" style="123" customWidth="1"/>
    <col min="3047" max="3047" width="14" style="123" customWidth="1"/>
    <col min="3048" max="3048" width="17.88671875" style="123" customWidth="1"/>
    <col min="3049" max="3049" width="45" style="123" bestFit="1" customWidth="1"/>
    <col min="3050" max="3050" width="61.6640625" style="123" customWidth="1"/>
    <col min="3051" max="3051" width="20.5546875" style="123" customWidth="1"/>
    <col min="3052" max="3052" width="22.88671875" style="123" customWidth="1"/>
    <col min="3053" max="3053" width="25.109375" style="123" customWidth="1"/>
    <col min="3054" max="3301" width="9.88671875" style="123"/>
    <col min="3302" max="3302" width="8.44140625" style="123" customWidth="1"/>
    <col min="3303" max="3303" width="14" style="123" customWidth="1"/>
    <col min="3304" max="3304" width="17.88671875" style="123" customWidth="1"/>
    <col min="3305" max="3305" width="45" style="123" bestFit="1" customWidth="1"/>
    <col min="3306" max="3306" width="61.6640625" style="123" customWidth="1"/>
    <col min="3307" max="3307" width="20.5546875" style="123" customWidth="1"/>
    <col min="3308" max="3308" width="22.88671875" style="123" customWidth="1"/>
    <col min="3309" max="3309" width="25.109375" style="123" customWidth="1"/>
    <col min="3310" max="3557" width="9.88671875" style="123"/>
    <col min="3558" max="3558" width="8.44140625" style="123" customWidth="1"/>
    <col min="3559" max="3559" width="14" style="123" customWidth="1"/>
    <col min="3560" max="3560" width="17.88671875" style="123" customWidth="1"/>
    <col min="3561" max="3561" width="45" style="123" bestFit="1" customWidth="1"/>
    <col min="3562" max="3562" width="61.6640625" style="123" customWidth="1"/>
    <col min="3563" max="3563" width="20.5546875" style="123" customWidth="1"/>
    <col min="3564" max="3564" width="22.88671875" style="123" customWidth="1"/>
    <col min="3565" max="3565" width="25.109375" style="123" customWidth="1"/>
    <col min="3566" max="3813" width="9.88671875" style="123"/>
    <col min="3814" max="3814" width="8.44140625" style="123" customWidth="1"/>
    <col min="3815" max="3815" width="14" style="123" customWidth="1"/>
    <col min="3816" max="3816" width="17.88671875" style="123" customWidth="1"/>
    <col min="3817" max="3817" width="45" style="123" bestFit="1" customWidth="1"/>
    <col min="3818" max="3818" width="61.6640625" style="123" customWidth="1"/>
    <col min="3819" max="3819" width="20.5546875" style="123" customWidth="1"/>
    <col min="3820" max="3820" width="22.88671875" style="123" customWidth="1"/>
    <col min="3821" max="3821" width="25.109375" style="123" customWidth="1"/>
    <col min="3822" max="4069" width="9.88671875" style="123"/>
    <col min="4070" max="4070" width="8.44140625" style="123" customWidth="1"/>
    <col min="4071" max="4071" width="14" style="123" customWidth="1"/>
    <col min="4072" max="4072" width="17.88671875" style="123" customWidth="1"/>
    <col min="4073" max="4073" width="45" style="123" bestFit="1" customWidth="1"/>
    <col min="4074" max="4074" width="61.6640625" style="123" customWidth="1"/>
    <col min="4075" max="4075" width="20.5546875" style="123" customWidth="1"/>
    <col min="4076" max="4076" width="22.88671875" style="123" customWidth="1"/>
    <col min="4077" max="4077" width="25.109375" style="123" customWidth="1"/>
    <col min="4078" max="4325" width="9.88671875" style="123"/>
    <col min="4326" max="4326" width="8.44140625" style="123" customWidth="1"/>
    <col min="4327" max="4327" width="14" style="123" customWidth="1"/>
    <col min="4328" max="4328" width="17.88671875" style="123" customWidth="1"/>
    <col min="4329" max="4329" width="45" style="123" bestFit="1" customWidth="1"/>
    <col min="4330" max="4330" width="61.6640625" style="123" customWidth="1"/>
    <col min="4331" max="4331" width="20.5546875" style="123" customWidth="1"/>
    <col min="4332" max="4332" width="22.88671875" style="123" customWidth="1"/>
    <col min="4333" max="4333" width="25.109375" style="123" customWidth="1"/>
    <col min="4334" max="4581" width="9.88671875" style="123"/>
    <col min="4582" max="4582" width="8.44140625" style="123" customWidth="1"/>
    <col min="4583" max="4583" width="14" style="123" customWidth="1"/>
    <col min="4584" max="4584" width="17.88671875" style="123" customWidth="1"/>
    <col min="4585" max="4585" width="45" style="123" bestFit="1" customWidth="1"/>
    <col min="4586" max="4586" width="61.6640625" style="123" customWidth="1"/>
    <col min="4587" max="4587" width="20.5546875" style="123" customWidth="1"/>
    <col min="4588" max="4588" width="22.88671875" style="123" customWidth="1"/>
    <col min="4589" max="4589" width="25.109375" style="123" customWidth="1"/>
    <col min="4590" max="4837" width="9.88671875" style="123"/>
    <col min="4838" max="4838" width="8.44140625" style="123" customWidth="1"/>
    <col min="4839" max="4839" width="14" style="123" customWidth="1"/>
    <col min="4840" max="4840" width="17.88671875" style="123" customWidth="1"/>
    <col min="4841" max="4841" width="45" style="123" bestFit="1" customWidth="1"/>
    <col min="4842" max="4842" width="61.6640625" style="123" customWidth="1"/>
    <col min="4843" max="4843" width="20.5546875" style="123" customWidth="1"/>
    <col min="4844" max="4844" width="22.88671875" style="123" customWidth="1"/>
    <col min="4845" max="4845" width="25.109375" style="123" customWidth="1"/>
    <col min="4846" max="5093" width="9.88671875" style="123"/>
    <col min="5094" max="5094" width="8.44140625" style="123" customWidth="1"/>
    <col min="5095" max="5095" width="14" style="123" customWidth="1"/>
    <col min="5096" max="5096" width="17.88671875" style="123" customWidth="1"/>
    <col min="5097" max="5097" width="45" style="123" bestFit="1" customWidth="1"/>
    <col min="5098" max="5098" width="61.6640625" style="123" customWidth="1"/>
    <col min="5099" max="5099" width="20.5546875" style="123" customWidth="1"/>
    <col min="5100" max="5100" width="22.88671875" style="123" customWidth="1"/>
    <col min="5101" max="5101" width="25.109375" style="123" customWidth="1"/>
    <col min="5102" max="5349" width="9.88671875" style="123"/>
    <col min="5350" max="5350" width="8.44140625" style="123" customWidth="1"/>
    <col min="5351" max="5351" width="14" style="123" customWidth="1"/>
    <col min="5352" max="5352" width="17.88671875" style="123" customWidth="1"/>
    <col min="5353" max="5353" width="45" style="123" bestFit="1" customWidth="1"/>
    <col min="5354" max="5354" width="61.6640625" style="123" customWidth="1"/>
    <col min="5355" max="5355" width="20.5546875" style="123" customWidth="1"/>
    <col min="5356" max="5356" width="22.88671875" style="123" customWidth="1"/>
    <col min="5357" max="5357" width="25.109375" style="123" customWidth="1"/>
    <col min="5358" max="5605" width="9.88671875" style="123"/>
    <col min="5606" max="5606" width="8.44140625" style="123" customWidth="1"/>
    <col min="5607" max="5607" width="14" style="123" customWidth="1"/>
    <col min="5608" max="5608" width="17.88671875" style="123" customWidth="1"/>
    <col min="5609" max="5609" width="45" style="123" bestFit="1" customWidth="1"/>
    <col min="5610" max="5610" width="61.6640625" style="123" customWidth="1"/>
    <col min="5611" max="5611" width="20.5546875" style="123" customWidth="1"/>
    <col min="5612" max="5612" width="22.88671875" style="123" customWidth="1"/>
    <col min="5613" max="5613" width="25.109375" style="123" customWidth="1"/>
    <col min="5614" max="5861" width="9.88671875" style="123"/>
    <col min="5862" max="5862" width="8.44140625" style="123" customWidth="1"/>
    <col min="5863" max="5863" width="14" style="123" customWidth="1"/>
    <col min="5864" max="5864" width="17.88671875" style="123" customWidth="1"/>
    <col min="5865" max="5865" width="45" style="123" bestFit="1" customWidth="1"/>
    <col min="5866" max="5866" width="61.6640625" style="123" customWidth="1"/>
    <col min="5867" max="5867" width="20.5546875" style="123" customWidth="1"/>
    <col min="5868" max="5868" width="22.88671875" style="123" customWidth="1"/>
    <col min="5869" max="5869" width="25.109375" style="123" customWidth="1"/>
    <col min="5870" max="6117" width="9.88671875" style="123"/>
    <col min="6118" max="6118" width="8.44140625" style="123" customWidth="1"/>
    <col min="6119" max="6119" width="14" style="123" customWidth="1"/>
    <col min="6120" max="6120" width="17.88671875" style="123" customWidth="1"/>
    <col min="6121" max="6121" width="45" style="123" bestFit="1" customWidth="1"/>
    <col min="6122" max="6122" width="61.6640625" style="123" customWidth="1"/>
    <col min="6123" max="6123" width="20.5546875" style="123" customWidth="1"/>
    <col min="6124" max="6124" width="22.88671875" style="123" customWidth="1"/>
    <col min="6125" max="6125" width="25.109375" style="123" customWidth="1"/>
    <col min="6126" max="6373" width="9.88671875" style="123"/>
    <col min="6374" max="6374" width="8.44140625" style="123" customWidth="1"/>
    <col min="6375" max="6375" width="14" style="123" customWidth="1"/>
    <col min="6376" max="6376" width="17.88671875" style="123" customWidth="1"/>
    <col min="6377" max="6377" width="45" style="123" bestFit="1" customWidth="1"/>
    <col min="6378" max="6378" width="61.6640625" style="123" customWidth="1"/>
    <col min="6379" max="6379" width="20.5546875" style="123" customWidth="1"/>
    <col min="6380" max="6380" width="22.88671875" style="123" customWidth="1"/>
    <col min="6381" max="6381" width="25.109375" style="123" customWidth="1"/>
    <col min="6382" max="6629" width="9.88671875" style="123"/>
    <col min="6630" max="6630" width="8.44140625" style="123" customWidth="1"/>
    <col min="6631" max="6631" width="14" style="123" customWidth="1"/>
    <col min="6632" max="6632" width="17.88671875" style="123" customWidth="1"/>
    <col min="6633" max="6633" width="45" style="123" bestFit="1" customWidth="1"/>
    <col min="6634" max="6634" width="61.6640625" style="123" customWidth="1"/>
    <col min="6635" max="6635" width="20.5546875" style="123" customWidth="1"/>
    <col min="6636" max="6636" width="22.88671875" style="123" customWidth="1"/>
    <col min="6637" max="6637" width="25.109375" style="123" customWidth="1"/>
    <col min="6638" max="6885" width="9.88671875" style="123"/>
    <col min="6886" max="6886" width="8.44140625" style="123" customWidth="1"/>
    <col min="6887" max="6887" width="14" style="123" customWidth="1"/>
    <col min="6888" max="6888" width="17.88671875" style="123" customWidth="1"/>
    <col min="6889" max="6889" width="45" style="123" bestFit="1" customWidth="1"/>
    <col min="6890" max="6890" width="61.6640625" style="123" customWidth="1"/>
    <col min="6891" max="6891" width="20.5546875" style="123" customWidth="1"/>
    <col min="6892" max="6892" width="22.88671875" style="123" customWidth="1"/>
    <col min="6893" max="6893" width="25.109375" style="123" customWidth="1"/>
    <col min="6894" max="7141" width="9.88671875" style="123"/>
    <col min="7142" max="7142" width="8.44140625" style="123" customWidth="1"/>
    <col min="7143" max="7143" width="14" style="123" customWidth="1"/>
    <col min="7144" max="7144" width="17.88671875" style="123" customWidth="1"/>
    <col min="7145" max="7145" width="45" style="123" bestFit="1" customWidth="1"/>
    <col min="7146" max="7146" width="61.6640625" style="123" customWidth="1"/>
    <col min="7147" max="7147" width="20.5546875" style="123" customWidth="1"/>
    <col min="7148" max="7148" width="22.88671875" style="123" customWidth="1"/>
    <col min="7149" max="7149" width="25.109375" style="123" customWidth="1"/>
    <col min="7150" max="7397" width="9.88671875" style="123"/>
    <col min="7398" max="7398" width="8.44140625" style="123" customWidth="1"/>
    <col min="7399" max="7399" width="14" style="123" customWidth="1"/>
    <col min="7400" max="7400" width="17.88671875" style="123" customWidth="1"/>
    <col min="7401" max="7401" width="45" style="123" bestFit="1" customWidth="1"/>
    <col min="7402" max="7402" width="61.6640625" style="123" customWidth="1"/>
    <col min="7403" max="7403" width="20.5546875" style="123" customWidth="1"/>
    <col min="7404" max="7404" width="22.88671875" style="123" customWidth="1"/>
    <col min="7405" max="7405" width="25.109375" style="123" customWidth="1"/>
    <col min="7406" max="7653" width="9.88671875" style="123"/>
    <col min="7654" max="7654" width="8.44140625" style="123" customWidth="1"/>
    <col min="7655" max="7655" width="14" style="123" customWidth="1"/>
    <col min="7656" max="7656" width="17.88671875" style="123" customWidth="1"/>
    <col min="7657" max="7657" width="45" style="123" bestFit="1" customWidth="1"/>
    <col min="7658" max="7658" width="61.6640625" style="123" customWidth="1"/>
    <col min="7659" max="7659" width="20.5546875" style="123" customWidth="1"/>
    <col min="7660" max="7660" width="22.88671875" style="123" customWidth="1"/>
    <col min="7661" max="7661" width="25.109375" style="123" customWidth="1"/>
    <col min="7662" max="7909" width="9.88671875" style="123"/>
    <col min="7910" max="7910" width="8.44140625" style="123" customWidth="1"/>
    <col min="7911" max="7911" width="14" style="123" customWidth="1"/>
    <col min="7912" max="7912" width="17.88671875" style="123" customWidth="1"/>
    <col min="7913" max="7913" width="45" style="123" bestFit="1" customWidth="1"/>
    <col min="7914" max="7914" width="61.6640625" style="123" customWidth="1"/>
    <col min="7915" max="7915" width="20.5546875" style="123" customWidth="1"/>
    <col min="7916" max="7916" width="22.88671875" style="123" customWidth="1"/>
    <col min="7917" max="7917" width="25.109375" style="123" customWidth="1"/>
    <col min="7918" max="8165" width="9.88671875" style="123"/>
    <col min="8166" max="8166" width="8.44140625" style="123" customWidth="1"/>
    <col min="8167" max="8167" width="14" style="123" customWidth="1"/>
    <col min="8168" max="8168" width="17.88671875" style="123" customWidth="1"/>
    <col min="8169" max="8169" width="45" style="123" bestFit="1" customWidth="1"/>
    <col min="8170" max="8170" width="61.6640625" style="123" customWidth="1"/>
    <col min="8171" max="8171" width="20.5546875" style="123" customWidth="1"/>
    <col min="8172" max="8172" width="22.88671875" style="123" customWidth="1"/>
    <col min="8173" max="8173" width="25.109375" style="123" customWidth="1"/>
    <col min="8174" max="8421" width="9.88671875" style="123"/>
    <col min="8422" max="8422" width="8.44140625" style="123" customWidth="1"/>
    <col min="8423" max="8423" width="14" style="123" customWidth="1"/>
    <col min="8424" max="8424" width="17.88671875" style="123" customWidth="1"/>
    <col min="8425" max="8425" width="45" style="123" bestFit="1" customWidth="1"/>
    <col min="8426" max="8426" width="61.6640625" style="123" customWidth="1"/>
    <col min="8427" max="8427" width="20.5546875" style="123" customWidth="1"/>
    <col min="8428" max="8428" width="22.88671875" style="123" customWidth="1"/>
    <col min="8429" max="8429" width="25.109375" style="123" customWidth="1"/>
    <col min="8430" max="8677" width="9.88671875" style="123"/>
    <col min="8678" max="8678" width="8.44140625" style="123" customWidth="1"/>
    <col min="8679" max="8679" width="14" style="123" customWidth="1"/>
    <col min="8680" max="8680" width="17.88671875" style="123" customWidth="1"/>
    <col min="8681" max="8681" width="45" style="123" bestFit="1" customWidth="1"/>
    <col min="8682" max="8682" width="61.6640625" style="123" customWidth="1"/>
    <col min="8683" max="8683" width="20.5546875" style="123" customWidth="1"/>
    <col min="8684" max="8684" width="22.88671875" style="123" customWidth="1"/>
    <col min="8685" max="8685" width="25.109375" style="123" customWidth="1"/>
    <col min="8686" max="8933" width="9.88671875" style="123"/>
    <col min="8934" max="8934" width="8.44140625" style="123" customWidth="1"/>
    <col min="8935" max="8935" width="14" style="123" customWidth="1"/>
    <col min="8936" max="8936" width="17.88671875" style="123" customWidth="1"/>
    <col min="8937" max="8937" width="45" style="123" bestFit="1" customWidth="1"/>
    <col min="8938" max="8938" width="61.6640625" style="123" customWidth="1"/>
    <col min="8939" max="8939" width="20.5546875" style="123" customWidth="1"/>
    <col min="8940" max="8940" width="22.88671875" style="123" customWidth="1"/>
    <col min="8941" max="8941" width="25.109375" style="123" customWidth="1"/>
    <col min="8942" max="9189" width="9.88671875" style="123"/>
    <col min="9190" max="9190" width="8.44140625" style="123" customWidth="1"/>
    <col min="9191" max="9191" width="14" style="123" customWidth="1"/>
    <col min="9192" max="9192" width="17.88671875" style="123" customWidth="1"/>
    <col min="9193" max="9193" width="45" style="123" bestFit="1" customWidth="1"/>
    <col min="9194" max="9194" width="61.6640625" style="123" customWidth="1"/>
    <col min="9195" max="9195" width="20.5546875" style="123" customWidth="1"/>
    <col min="9196" max="9196" width="22.88671875" style="123" customWidth="1"/>
    <col min="9197" max="9197" width="25.109375" style="123" customWidth="1"/>
    <col min="9198" max="9445" width="9.88671875" style="123"/>
    <col min="9446" max="9446" width="8.44140625" style="123" customWidth="1"/>
    <col min="9447" max="9447" width="14" style="123" customWidth="1"/>
    <col min="9448" max="9448" width="17.88671875" style="123" customWidth="1"/>
    <col min="9449" max="9449" width="45" style="123" bestFit="1" customWidth="1"/>
    <col min="9450" max="9450" width="61.6640625" style="123" customWidth="1"/>
    <col min="9451" max="9451" width="20.5546875" style="123" customWidth="1"/>
    <col min="9452" max="9452" width="22.88671875" style="123" customWidth="1"/>
    <col min="9453" max="9453" width="25.109375" style="123" customWidth="1"/>
    <col min="9454" max="9701" width="9.88671875" style="123"/>
    <col min="9702" max="9702" width="8.44140625" style="123" customWidth="1"/>
    <col min="9703" max="9703" width="14" style="123" customWidth="1"/>
    <col min="9704" max="9704" width="17.88671875" style="123" customWidth="1"/>
    <col min="9705" max="9705" width="45" style="123" bestFit="1" customWidth="1"/>
    <col min="9706" max="9706" width="61.6640625" style="123" customWidth="1"/>
    <col min="9707" max="9707" width="20.5546875" style="123" customWidth="1"/>
    <col min="9708" max="9708" width="22.88671875" style="123" customWidth="1"/>
    <col min="9709" max="9709" width="25.109375" style="123" customWidth="1"/>
    <col min="9710" max="9957" width="9.88671875" style="123"/>
    <col min="9958" max="9958" width="8.44140625" style="123" customWidth="1"/>
    <col min="9959" max="9959" width="14" style="123" customWidth="1"/>
    <col min="9960" max="9960" width="17.88671875" style="123" customWidth="1"/>
    <col min="9961" max="9961" width="45" style="123" bestFit="1" customWidth="1"/>
    <col min="9962" max="9962" width="61.6640625" style="123" customWidth="1"/>
    <col min="9963" max="9963" width="20.5546875" style="123" customWidth="1"/>
    <col min="9964" max="9964" width="22.88671875" style="123" customWidth="1"/>
    <col min="9965" max="9965" width="25.109375" style="123" customWidth="1"/>
    <col min="9966" max="10213" width="9.88671875" style="123"/>
    <col min="10214" max="10214" width="8.44140625" style="123" customWidth="1"/>
    <col min="10215" max="10215" width="14" style="123" customWidth="1"/>
    <col min="10216" max="10216" width="17.88671875" style="123" customWidth="1"/>
    <col min="10217" max="10217" width="45" style="123" bestFit="1" customWidth="1"/>
    <col min="10218" max="10218" width="61.6640625" style="123" customWidth="1"/>
    <col min="10219" max="10219" width="20.5546875" style="123" customWidth="1"/>
    <col min="10220" max="10220" width="22.88671875" style="123" customWidth="1"/>
    <col min="10221" max="10221" width="25.109375" style="123" customWidth="1"/>
    <col min="10222" max="10469" width="9.88671875" style="123"/>
    <col min="10470" max="10470" width="8.44140625" style="123" customWidth="1"/>
    <col min="10471" max="10471" width="14" style="123" customWidth="1"/>
    <col min="10472" max="10472" width="17.88671875" style="123" customWidth="1"/>
    <col min="10473" max="10473" width="45" style="123" bestFit="1" customWidth="1"/>
    <col min="10474" max="10474" width="61.6640625" style="123" customWidth="1"/>
    <col min="10475" max="10475" width="20.5546875" style="123" customWidth="1"/>
    <col min="10476" max="10476" width="22.88671875" style="123" customWidth="1"/>
    <col min="10477" max="10477" width="25.109375" style="123" customWidth="1"/>
    <col min="10478" max="10725" width="9.88671875" style="123"/>
    <col min="10726" max="10726" width="8.44140625" style="123" customWidth="1"/>
    <col min="10727" max="10727" width="14" style="123" customWidth="1"/>
    <col min="10728" max="10728" width="17.88671875" style="123" customWidth="1"/>
    <col min="10729" max="10729" width="45" style="123" bestFit="1" customWidth="1"/>
    <col min="10730" max="10730" width="61.6640625" style="123" customWidth="1"/>
    <col min="10731" max="10731" width="20.5546875" style="123" customWidth="1"/>
    <col min="10732" max="10732" width="22.88671875" style="123" customWidth="1"/>
    <col min="10733" max="10733" width="25.109375" style="123" customWidth="1"/>
    <col min="10734" max="10981" width="9.88671875" style="123"/>
    <col min="10982" max="10982" width="8.44140625" style="123" customWidth="1"/>
    <col min="10983" max="10983" width="14" style="123" customWidth="1"/>
    <col min="10984" max="10984" width="17.88671875" style="123" customWidth="1"/>
    <col min="10985" max="10985" width="45" style="123" bestFit="1" customWidth="1"/>
    <col min="10986" max="10986" width="61.6640625" style="123" customWidth="1"/>
    <col min="10987" max="10987" width="20.5546875" style="123" customWidth="1"/>
    <col min="10988" max="10988" width="22.88671875" style="123" customWidth="1"/>
    <col min="10989" max="10989" width="25.109375" style="123" customWidth="1"/>
    <col min="10990" max="11237" width="9.88671875" style="123"/>
    <col min="11238" max="11238" width="8.44140625" style="123" customWidth="1"/>
    <col min="11239" max="11239" width="14" style="123" customWidth="1"/>
    <col min="11240" max="11240" width="17.88671875" style="123" customWidth="1"/>
    <col min="11241" max="11241" width="45" style="123" bestFit="1" customWidth="1"/>
    <col min="11242" max="11242" width="61.6640625" style="123" customWidth="1"/>
    <col min="11243" max="11243" width="20.5546875" style="123" customWidth="1"/>
    <col min="11244" max="11244" width="22.88671875" style="123" customWidth="1"/>
    <col min="11245" max="11245" width="25.109375" style="123" customWidth="1"/>
    <col min="11246" max="11493" width="9.88671875" style="123"/>
    <col min="11494" max="11494" width="8.44140625" style="123" customWidth="1"/>
    <col min="11495" max="11495" width="14" style="123" customWidth="1"/>
    <col min="11496" max="11496" width="17.88671875" style="123" customWidth="1"/>
    <col min="11497" max="11497" width="45" style="123" bestFit="1" customWidth="1"/>
    <col min="11498" max="11498" width="61.6640625" style="123" customWidth="1"/>
    <col min="11499" max="11499" width="20.5546875" style="123" customWidth="1"/>
    <col min="11500" max="11500" width="22.88671875" style="123" customWidth="1"/>
    <col min="11501" max="11501" width="25.109375" style="123" customWidth="1"/>
    <col min="11502" max="11749" width="9.88671875" style="123"/>
    <col min="11750" max="11750" width="8.44140625" style="123" customWidth="1"/>
    <col min="11751" max="11751" width="14" style="123" customWidth="1"/>
    <col min="11752" max="11752" width="17.88671875" style="123" customWidth="1"/>
    <col min="11753" max="11753" width="45" style="123" bestFit="1" customWidth="1"/>
    <col min="11754" max="11754" width="61.6640625" style="123" customWidth="1"/>
    <col min="11755" max="11755" width="20.5546875" style="123" customWidth="1"/>
    <col min="11756" max="11756" width="22.88671875" style="123" customWidth="1"/>
    <col min="11757" max="11757" width="25.109375" style="123" customWidth="1"/>
    <col min="11758" max="12005" width="9.88671875" style="123"/>
    <col min="12006" max="12006" width="8.44140625" style="123" customWidth="1"/>
    <col min="12007" max="12007" width="14" style="123" customWidth="1"/>
    <col min="12008" max="12008" width="17.88671875" style="123" customWidth="1"/>
    <col min="12009" max="12009" width="45" style="123" bestFit="1" customWidth="1"/>
    <col min="12010" max="12010" width="61.6640625" style="123" customWidth="1"/>
    <col min="12011" max="12011" width="20.5546875" style="123" customWidth="1"/>
    <col min="12012" max="12012" width="22.88671875" style="123" customWidth="1"/>
    <col min="12013" max="12013" width="25.109375" style="123" customWidth="1"/>
    <col min="12014" max="12261" width="9.88671875" style="123"/>
    <col min="12262" max="12262" width="8.44140625" style="123" customWidth="1"/>
    <col min="12263" max="12263" width="14" style="123" customWidth="1"/>
    <col min="12264" max="12264" width="17.88671875" style="123" customWidth="1"/>
    <col min="12265" max="12265" width="45" style="123" bestFit="1" customWidth="1"/>
    <col min="12266" max="12266" width="61.6640625" style="123" customWidth="1"/>
    <col min="12267" max="12267" width="20.5546875" style="123" customWidth="1"/>
    <col min="12268" max="12268" width="22.88671875" style="123" customWidth="1"/>
    <col min="12269" max="12269" width="25.109375" style="123" customWidth="1"/>
    <col min="12270" max="12517" width="9.88671875" style="123"/>
    <col min="12518" max="12518" width="8.44140625" style="123" customWidth="1"/>
    <col min="12519" max="12519" width="14" style="123" customWidth="1"/>
    <col min="12520" max="12520" width="17.88671875" style="123" customWidth="1"/>
    <col min="12521" max="12521" width="45" style="123" bestFit="1" customWidth="1"/>
    <col min="12522" max="12522" width="61.6640625" style="123" customWidth="1"/>
    <col min="12523" max="12523" width="20.5546875" style="123" customWidth="1"/>
    <col min="12524" max="12524" width="22.88671875" style="123" customWidth="1"/>
    <col min="12525" max="12525" width="25.109375" style="123" customWidth="1"/>
    <col min="12526" max="12773" width="9.88671875" style="123"/>
    <col min="12774" max="12774" width="8.44140625" style="123" customWidth="1"/>
    <col min="12775" max="12775" width="14" style="123" customWidth="1"/>
    <col min="12776" max="12776" width="17.88671875" style="123" customWidth="1"/>
    <col min="12777" max="12777" width="45" style="123" bestFit="1" customWidth="1"/>
    <col min="12778" max="12778" width="61.6640625" style="123" customWidth="1"/>
    <col min="12779" max="12779" width="20.5546875" style="123" customWidth="1"/>
    <col min="12780" max="12780" width="22.88671875" style="123" customWidth="1"/>
    <col min="12781" max="12781" width="25.109375" style="123" customWidth="1"/>
    <col min="12782" max="13029" width="9.88671875" style="123"/>
    <col min="13030" max="13030" width="8.44140625" style="123" customWidth="1"/>
    <col min="13031" max="13031" width="14" style="123" customWidth="1"/>
    <col min="13032" max="13032" width="17.88671875" style="123" customWidth="1"/>
    <col min="13033" max="13033" width="45" style="123" bestFit="1" customWidth="1"/>
    <col min="13034" max="13034" width="61.6640625" style="123" customWidth="1"/>
    <col min="13035" max="13035" width="20.5546875" style="123" customWidth="1"/>
    <col min="13036" max="13036" width="22.88671875" style="123" customWidth="1"/>
    <col min="13037" max="13037" width="25.109375" style="123" customWidth="1"/>
    <col min="13038" max="13285" width="9.88671875" style="123"/>
    <col min="13286" max="13286" width="8.44140625" style="123" customWidth="1"/>
    <col min="13287" max="13287" width="14" style="123" customWidth="1"/>
    <col min="13288" max="13288" width="17.88671875" style="123" customWidth="1"/>
    <col min="13289" max="13289" width="45" style="123" bestFit="1" customWidth="1"/>
    <col min="13290" max="13290" width="61.6640625" style="123" customWidth="1"/>
    <col min="13291" max="13291" width="20.5546875" style="123" customWidth="1"/>
    <col min="13292" max="13292" width="22.88671875" style="123" customWidth="1"/>
    <col min="13293" max="13293" width="25.109375" style="123" customWidth="1"/>
    <col min="13294" max="13541" width="9.88671875" style="123"/>
    <col min="13542" max="13542" width="8.44140625" style="123" customWidth="1"/>
    <col min="13543" max="13543" width="14" style="123" customWidth="1"/>
    <col min="13544" max="13544" width="17.88671875" style="123" customWidth="1"/>
    <col min="13545" max="13545" width="45" style="123" bestFit="1" customWidth="1"/>
    <col min="13546" max="13546" width="61.6640625" style="123" customWidth="1"/>
    <col min="13547" max="13547" width="20.5546875" style="123" customWidth="1"/>
    <col min="13548" max="13548" width="22.88671875" style="123" customWidth="1"/>
    <col min="13549" max="13549" width="25.109375" style="123" customWidth="1"/>
    <col min="13550" max="13797" width="9.88671875" style="123"/>
    <col min="13798" max="13798" width="8.44140625" style="123" customWidth="1"/>
    <col min="13799" max="13799" width="14" style="123" customWidth="1"/>
    <col min="13800" max="13800" width="17.88671875" style="123" customWidth="1"/>
    <col min="13801" max="13801" width="45" style="123" bestFit="1" customWidth="1"/>
    <col min="13802" max="13802" width="61.6640625" style="123" customWidth="1"/>
    <col min="13803" max="13803" width="20.5546875" style="123" customWidth="1"/>
    <col min="13804" max="13804" width="22.88671875" style="123" customWidth="1"/>
    <col min="13805" max="13805" width="25.109375" style="123" customWidth="1"/>
    <col min="13806" max="14053" width="9.88671875" style="123"/>
    <col min="14054" max="14054" width="8.44140625" style="123" customWidth="1"/>
    <col min="14055" max="14055" width="14" style="123" customWidth="1"/>
    <col min="14056" max="14056" width="17.88671875" style="123" customWidth="1"/>
    <col min="14057" max="14057" width="45" style="123" bestFit="1" customWidth="1"/>
    <col min="14058" max="14058" width="61.6640625" style="123" customWidth="1"/>
    <col min="14059" max="14059" width="20.5546875" style="123" customWidth="1"/>
    <col min="14060" max="14060" width="22.88671875" style="123" customWidth="1"/>
    <col min="14061" max="14061" width="25.109375" style="123" customWidth="1"/>
    <col min="14062" max="14309" width="9.88671875" style="123"/>
    <col min="14310" max="14310" width="8.44140625" style="123" customWidth="1"/>
    <col min="14311" max="14311" width="14" style="123" customWidth="1"/>
    <col min="14312" max="14312" width="17.88671875" style="123" customWidth="1"/>
    <col min="14313" max="14313" width="45" style="123" bestFit="1" customWidth="1"/>
    <col min="14314" max="14314" width="61.6640625" style="123" customWidth="1"/>
    <col min="14315" max="14315" width="20.5546875" style="123" customWidth="1"/>
    <col min="14316" max="14316" width="22.88671875" style="123" customWidth="1"/>
    <col min="14317" max="14317" width="25.109375" style="123" customWidth="1"/>
    <col min="14318" max="14565" width="9.88671875" style="123"/>
    <col min="14566" max="14566" width="8.44140625" style="123" customWidth="1"/>
    <col min="14567" max="14567" width="14" style="123" customWidth="1"/>
    <col min="14568" max="14568" width="17.88671875" style="123" customWidth="1"/>
    <col min="14569" max="14569" width="45" style="123" bestFit="1" customWidth="1"/>
    <col min="14570" max="14570" width="61.6640625" style="123" customWidth="1"/>
    <col min="14571" max="14571" width="20.5546875" style="123" customWidth="1"/>
    <col min="14572" max="14572" width="22.88671875" style="123" customWidth="1"/>
    <col min="14573" max="14573" width="25.109375" style="123" customWidth="1"/>
    <col min="14574" max="14821" width="9.88671875" style="123"/>
    <col min="14822" max="14822" width="8.44140625" style="123" customWidth="1"/>
    <col min="14823" max="14823" width="14" style="123" customWidth="1"/>
    <col min="14824" max="14824" width="17.88671875" style="123" customWidth="1"/>
    <col min="14825" max="14825" width="45" style="123" bestFit="1" customWidth="1"/>
    <col min="14826" max="14826" width="61.6640625" style="123" customWidth="1"/>
    <col min="14827" max="14827" width="20.5546875" style="123" customWidth="1"/>
    <col min="14828" max="14828" width="22.88671875" style="123" customWidth="1"/>
    <col min="14829" max="14829" width="25.109375" style="123" customWidth="1"/>
    <col min="14830" max="15077" width="9.88671875" style="123"/>
    <col min="15078" max="15078" width="8.44140625" style="123" customWidth="1"/>
    <col min="15079" max="15079" width="14" style="123" customWidth="1"/>
    <col min="15080" max="15080" width="17.88671875" style="123" customWidth="1"/>
    <col min="15081" max="15081" width="45" style="123" bestFit="1" customWidth="1"/>
    <col min="15082" max="15082" width="61.6640625" style="123" customWidth="1"/>
    <col min="15083" max="15083" width="20.5546875" style="123" customWidth="1"/>
    <col min="15084" max="15084" width="22.88671875" style="123" customWidth="1"/>
    <col min="15085" max="15085" width="25.109375" style="123" customWidth="1"/>
    <col min="15086" max="15333" width="9.88671875" style="123"/>
    <col min="15334" max="15334" width="8.44140625" style="123" customWidth="1"/>
    <col min="15335" max="15335" width="14" style="123" customWidth="1"/>
    <col min="15336" max="15336" width="17.88671875" style="123" customWidth="1"/>
    <col min="15337" max="15337" width="45" style="123" bestFit="1" customWidth="1"/>
    <col min="15338" max="15338" width="61.6640625" style="123" customWidth="1"/>
    <col min="15339" max="15339" width="20.5546875" style="123" customWidth="1"/>
    <col min="15340" max="15340" width="22.88671875" style="123" customWidth="1"/>
    <col min="15341" max="15341" width="25.109375" style="123" customWidth="1"/>
    <col min="15342" max="15589" width="9.88671875" style="123"/>
    <col min="15590" max="15590" width="8.44140625" style="123" customWidth="1"/>
    <col min="15591" max="15591" width="14" style="123" customWidth="1"/>
    <col min="15592" max="15592" width="17.88671875" style="123" customWidth="1"/>
    <col min="15593" max="15593" width="45" style="123" bestFit="1" customWidth="1"/>
    <col min="15594" max="15594" width="61.6640625" style="123" customWidth="1"/>
    <col min="15595" max="15595" width="20.5546875" style="123" customWidth="1"/>
    <col min="15596" max="15596" width="22.88671875" style="123" customWidth="1"/>
    <col min="15597" max="15597" width="25.109375" style="123" customWidth="1"/>
    <col min="15598" max="15845" width="9.88671875" style="123"/>
    <col min="15846" max="15846" width="8.44140625" style="123" customWidth="1"/>
    <col min="15847" max="15847" width="14" style="123" customWidth="1"/>
    <col min="15848" max="15848" width="17.88671875" style="123" customWidth="1"/>
    <col min="15849" max="15849" width="45" style="123" bestFit="1" customWidth="1"/>
    <col min="15850" max="15850" width="61.6640625" style="123" customWidth="1"/>
    <col min="15851" max="15851" width="20.5546875" style="123" customWidth="1"/>
    <col min="15852" max="15852" width="22.88671875" style="123" customWidth="1"/>
    <col min="15853" max="15853" width="25.109375" style="123" customWidth="1"/>
    <col min="15854" max="16101" width="9.88671875" style="123"/>
    <col min="16102" max="16102" width="8.44140625" style="123" customWidth="1"/>
    <col min="16103" max="16103" width="14" style="123" customWidth="1"/>
    <col min="16104" max="16104" width="17.88671875" style="123" customWidth="1"/>
    <col min="16105" max="16105" width="45" style="123" bestFit="1" customWidth="1"/>
    <col min="16106" max="16106" width="61.6640625" style="123" customWidth="1"/>
    <col min="16107" max="16107" width="20.5546875" style="123" customWidth="1"/>
    <col min="16108" max="16108" width="22.88671875" style="123" customWidth="1"/>
    <col min="16109" max="16109" width="25.109375" style="123" customWidth="1"/>
    <col min="16110" max="16384" width="9.88671875" style="123"/>
  </cols>
  <sheetData>
    <row r="1" spans="1:10" s="399" customFormat="1" ht="40.200000000000003" customHeight="1">
      <c r="A1" s="136" t="s">
        <v>198</v>
      </c>
      <c r="B1" s="398"/>
      <c r="C1" s="133"/>
      <c r="D1" s="133"/>
      <c r="E1" s="133"/>
      <c r="F1" s="133"/>
      <c r="G1" s="133"/>
      <c r="H1" s="133"/>
      <c r="I1" s="133"/>
      <c r="J1" s="133"/>
    </row>
    <row r="2" spans="1:10" s="134" customFormat="1" ht="19.95" customHeight="1">
      <c r="A2" s="136"/>
      <c r="B2" s="135"/>
      <c r="C2" s="133"/>
      <c r="D2" s="133"/>
      <c r="E2" s="133"/>
      <c r="F2" s="133"/>
      <c r="G2" s="133"/>
      <c r="H2" s="133"/>
      <c r="I2" s="133"/>
      <c r="J2" s="133"/>
    </row>
    <row r="3" spans="1:10" s="400" customFormat="1" ht="39.6" customHeight="1">
      <c r="A3" s="133"/>
      <c r="B3" s="750" t="s">
        <v>199</v>
      </c>
      <c r="C3" s="750"/>
      <c r="D3" s="750"/>
      <c r="E3" s="750"/>
      <c r="F3" s="750"/>
      <c r="G3" s="750"/>
      <c r="H3" s="750"/>
      <c r="I3" s="750"/>
      <c r="J3" s="133"/>
    </row>
    <row r="4" spans="1:10" s="134" customFormat="1" ht="25.2" customHeight="1">
      <c r="A4" s="133"/>
      <c r="B4" s="747" t="s">
        <v>200</v>
      </c>
      <c r="C4" s="748"/>
      <c r="D4" s="748"/>
      <c r="E4" s="748"/>
      <c r="F4" s="748"/>
      <c r="G4" s="748"/>
      <c r="H4" s="748"/>
      <c r="I4" s="749"/>
      <c r="J4" s="133"/>
    </row>
    <row r="5" spans="1:10" s="134" customFormat="1" ht="25.2" customHeight="1">
      <c r="A5" s="133"/>
      <c r="B5" s="401" t="s">
        <v>201</v>
      </c>
      <c r="C5" s="747" t="s">
        <v>202</v>
      </c>
      <c r="D5" s="748"/>
      <c r="E5" s="748"/>
      <c r="F5" s="748"/>
      <c r="G5" s="748"/>
      <c r="H5" s="748"/>
      <c r="I5" s="749"/>
      <c r="J5" s="133"/>
    </row>
    <row r="6" spans="1:10" s="134" customFormat="1" ht="25.2" customHeight="1">
      <c r="A6" s="133"/>
      <c r="B6" s="401" t="s">
        <v>203</v>
      </c>
      <c r="C6" s="747" t="s">
        <v>204</v>
      </c>
      <c r="D6" s="748"/>
      <c r="E6" s="748"/>
      <c r="F6" s="748"/>
      <c r="G6" s="748"/>
      <c r="H6" s="748"/>
      <c r="I6" s="749"/>
      <c r="J6" s="133"/>
    </row>
    <row r="7" spans="1:10" s="134" customFormat="1" ht="25.2" customHeight="1">
      <c r="A7" s="133"/>
      <c r="B7" s="401" t="s">
        <v>205</v>
      </c>
      <c r="C7" s="747" t="s">
        <v>206</v>
      </c>
      <c r="D7" s="748"/>
      <c r="E7" s="748"/>
      <c r="F7" s="748"/>
      <c r="G7" s="748"/>
      <c r="H7" s="748"/>
      <c r="I7" s="749"/>
      <c r="J7" s="133"/>
    </row>
    <row r="8" spans="1:10" s="134" customFormat="1" ht="25.2" customHeight="1">
      <c r="A8" s="133"/>
      <c r="B8" s="402"/>
      <c r="C8" s="133"/>
      <c r="D8" s="403"/>
      <c r="E8" s="403"/>
      <c r="F8" s="403"/>
      <c r="G8" s="403"/>
      <c r="H8" s="403"/>
      <c r="I8" s="403"/>
      <c r="J8" s="133"/>
    </row>
    <row r="9" spans="1:10" s="134" customFormat="1" ht="36" customHeight="1">
      <c r="A9" s="133"/>
      <c r="B9" s="750" t="s">
        <v>207</v>
      </c>
      <c r="C9" s="750"/>
      <c r="D9" s="750"/>
      <c r="E9" s="750"/>
      <c r="F9" s="750"/>
      <c r="G9" s="750"/>
      <c r="H9" s="750"/>
      <c r="I9" s="750"/>
      <c r="J9" s="133"/>
    </row>
    <row r="10" spans="1:10" s="134" customFormat="1" ht="25.2" customHeight="1">
      <c r="A10" s="133"/>
      <c r="B10" s="747" t="s">
        <v>208</v>
      </c>
      <c r="C10" s="748"/>
      <c r="D10" s="748"/>
      <c r="E10" s="748"/>
      <c r="F10" s="748"/>
      <c r="G10" s="748"/>
      <c r="H10" s="748"/>
      <c r="I10" s="749"/>
      <c r="J10" s="133"/>
    </row>
    <row r="11" spans="1:10" s="134" customFormat="1" ht="56.4" customHeight="1">
      <c r="A11" s="133"/>
      <c r="B11" s="751" t="s">
        <v>209</v>
      </c>
      <c r="C11" s="744" t="s">
        <v>210</v>
      </c>
      <c r="D11" s="745"/>
      <c r="E11" s="745"/>
      <c r="F11" s="745"/>
      <c r="G11" s="745"/>
      <c r="H11" s="745"/>
      <c r="I11" s="746"/>
      <c r="J11" s="133"/>
    </row>
    <row r="12" spans="1:10" s="134" customFormat="1" ht="54.6" customHeight="1">
      <c r="A12" s="133"/>
      <c r="B12" s="751"/>
      <c r="C12" s="752" t="s">
        <v>211</v>
      </c>
      <c r="D12" s="401" t="s">
        <v>212</v>
      </c>
      <c r="E12" s="744" t="s">
        <v>213</v>
      </c>
      <c r="F12" s="745"/>
      <c r="G12" s="745"/>
      <c r="H12" s="745"/>
      <c r="I12" s="746"/>
      <c r="J12" s="404"/>
    </row>
    <row r="13" spans="1:10" s="134" customFormat="1" ht="32.4" customHeight="1">
      <c r="A13" s="133"/>
      <c r="B13" s="751"/>
      <c r="C13" s="753"/>
      <c r="D13" s="401" t="s">
        <v>214</v>
      </c>
      <c r="E13" s="744" t="s">
        <v>215</v>
      </c>
      <c r="F13" s="745"/>
      <c r="G13" s="745"/>
      <c r="H13" s="745"/>
      <c r="I13" s="746"/>
      <c r="J13" s="404"/>
    </row>
    <row r="14" spans="1:10" s="134" customFormat="1" ht="25.2" customHeight="1">
      <c r="A14" s="133"/>
      <c r="B14" s="401" t="s">
        <v>216</v>
      </c>
      <c r="C14" s="747" t="s">
        <v>217</v>
      </c>
      <c r="D14" s="748"/>
      <c r="E14" s="748"/>
      <c r="F14" s="748"/>
      <c r="G14" s="748"/>
      <c r="H14" s="748"/>
      <c r="I14" s="749"/>
      <c r="J14" s="133"/>
    </row>
    <row r="15" spans="1:10" s="134" customFormat="1" ht="25.2" customHeight="1">
      <c r="A15" s="133"/>
      <c r="B15" s="133"/>
      <c r="C15" s="133"/>
      <c r="D15" s="133"/>
      <c r="E15" s="133"/>
      <c r="F15" s="133"/>
      <c r="G15" s="133"/>
      <c r="H15" s="133"/>
      <c r="I15" s="133"/>
      <c r="J15" s="133"/>
    </row>
    <row r="16" spans="1:10" ht="15.75" customHeight="1">
      <c r="A16" s="33"/>
      <c r="B16" s="33"/>
      <c r="C16" s="33"/>
      <c r="D16" s="33"/>
      <c r="E16" s="33"/>
      <c r="F16" s="33"/>
      <c r="G16" s="33"/>
      <c r="H16" s="33"/>
      <c r="I16" s="33"/>
      <c r="J16" s="33"/>
    </row>
    <row r="17" spans="1:10" ht="40.200000000000003" customHeight="1">
      <c r="A17" s="119" t="s">
        <v>218</v>
      </c>
      <c r="B17" s="120"/>
      <c r="C17" s="120"/>
      <c r="D17" s="120"/>
      <c r="E17" s="120"/>
      <c r="F17" s="120"/>
      <c r="G17" s="120"/>
      <c r="H17" s="120"/>
      <c r="I17" s="120"/>
      <c r="J17" s="405"/>
    </row>
    <row r="18" spans="1:10" ht="19.95" customHeight="1">
      <c r="A18" s="121"/>
      <c r="B18" s="122"/>
      <c r="C18" s="122"/>
      <c r="D18" s="122"/>
      <c r="E18" s="122"/>
      <c r="F18" s="122"/>
      <c r="G18" s="122"/>
      <c r="H18" s="122"/>
      <c r="I18" s="122"/>
    </row>
    <row r="19" spans="1:10" ht="40.200000000000003" customHeight="1">
      <c r="A19" s="125" t="s">
        <v>219</v>
      </c>
      <c r="B19" s="122"/>
      <c r="C19" s="126"/>
      <c r="D19" s="126"/>
      <c r="E19" s="122"/>
      <c r="F19" s="122"/>
      <c r="G19" s="122"/>
      <c r="H19" s="122"/>
      <c r="I19" s="122"/>
    </row>
    <row r="20" spans="1:10" ht="46.8">
      <c r="A20" s="757" t="s">
        <v>220</v>
      </c>
      <c r="B20" s="758"/>
      <c r="C20" s="127" t="s">
        <v>221</v>
      </c>
      <c r="D20" s="128" t="s">
        <v>222</v>
      </c>
      <c r="E20" s="128" t="s">
        <v>223</v>
      </c>
      <c r="F20" s="128" t="s">
        <v>224</v>
      </c>
      <c r="G20" s="129"/>
      <c r="H20" s="129"/>
      <c r="I20" s="129"/>
    </row>
    <row r="21" spans="1:10" ht="93.6">
      <c r="A21" s="759" t="s">
        <v>225</v>
      </c>
      <c r="B21" s="758"/>
      <c r="C21" s="130" t="s">
        <v>226</v>
      </c>
      <c r="D21" s="130" t="s">
        <v>227</v>
      </c>
      <c r="E21" s="130" t="s">
        <v>228</v>
      </c>
      <c r="F21" s="130" t="s">
        <v>229</v>
      </c>
      <c r="G21" s="129"/>
      <c r="H21" s="129"/>
      <c r="I21" s="129"/>
    </row>
    <row r="22" spans="1:10" ht="82.2">
      <c r="A22" s="759" t="s">
        <v>230</v>
      </c>
      <c r="B22" s="758"/>
      <c r="C22" s="130" t="s">
        <v>231</v>
      </c>
      <c r="D22" s="130" t="s">
        <v>232</v>
      </c>
      <c r="E22" s="130" t="s">
        <v>233</v>
      </c>
      <c r="F22" s="131" t="s">
        <v>234</v>
      </c>
      <c r="G22" s="122"/>
      <c r="H22" s="122"/>
      <c r="I22" s="122"/>
    </row>
    <row r="23" spans="1:10" ht="82.2">
      <c r="A23" s="759" t="s">
        <v>235</v>
      </c>
      <c r="B23" s="758"/>
      <c r="C23" s="130" t="s">
        <v>236</v>
      </c>
      <c r="D23" s="130" t="s">
        <v>237</v>
      </c>
      <c r="E23" s="130" t="s">
        <v>238</v>
      </c>
      <c r="F23" s="131" t="s">
        <v>239</v>
      </c>
      <c r="G23" s="122"/>
      <c r="H23" s="122"/>
      <c r="I23" s="122"/>
    </row>
    <row r="24" spans="1:10">
      <c r="A24" s="122"/>
      <c r="B24" s="122"/>
      <c r="C24" s="122"/>
      <c r="D24" s="122"/>
      <c r="E24" s="122"/>
      <c r="F24" s="122"/>
      <c r="G24" s="122"/>
      <c r="H24" s="122"/>
      <c r="I24" s="122"/>
    </row>
    <row r="25" spans="1:10" ht="23.4">
      <c r="A25" s="760" t="s">
        <v>240</v>
      </c>
      <c r="B25" s="760"/>
      <c r="C25" s="760"/>
      <c r="D25" s="760"/>
      <c r="E25" s="760"/>
      <c r="F25" s="760"/>
      <c r="G25" s="760"/>
      <c r="H25" s="760"/>
      <c r="I25" s="760"/>
    </row>
    <row r="26" spans="1:10" ht="23.4">
      <c r="A26" s="124" t="s">
        <v>241</v>
      </c>
      <c r="B26" s="124"/>
      <c r="C26" s="124"/>
      <c r="D26" s="124"/>
      <c r="E26" s="124"/>
      <c r="F26" s="124"/>
      <c r="G26" s="124"/>
      <c r="H26" s="124"/>
      <c r="I26" s="124"/>
    </row>
    <row r="27" spans="1:10" ht="23.4">
      <c r="A27" s="754" t="s">
        <v>242</v>
      </c>
      <c r="B27" s="755"/>
      <c r="C27" s="755"/>
      <c r="D27" s="755"/>
      <c r="E27" s="755"/>
      <c r="F27" s="755"/>
      <c r="G27" s="755"/>
      <c r="H27" s="755"/>
      <c r="I27" s="756"/>
    </row>
    <row r="28" spans="1:10">
      <c r="A28" s="122"/>
      <c r="B28" s="122"/>
      <c r="C28" s="122"/>
      <c r="D28" s="122"/>
      <c r="E28" s="122"/>
      <c r="F28" s="122"/>
      <c r="G28" s="122"/>
      <c r="H28" s="122"/>
      <c r="I28" s="122"/>
    </row>
    <row r="29" spans="1:10">
      <c r="A29" s="122"/>
      <c r="B29" s="122"/>
      <c r="C29" s="122"/>
      <c r="D29" s="122"/>
      <c r="E29" s="122"/>
      <c r="F29" s="122"/>
      <c r="G29" s="122"/>
      <c r="H29" s="122"/>
      <c r="I29" s="122"/>
    </row>
    <row r="30" spans="1:10">
      <c r="A30" s="122"/>
      <c r="B30" s="122"/>
      <c r="C30" s="122"/>
      <c r="D30" s="122"/>
      <c r="E30" s="122"/>
      <c r="F30" s="122"/>
      <c r="G30" s="122"/>
      <c r="H30" s="122"/>
      <c r="I30" s="122"/>
    </row>
    <row r="31" spans="1:10">
      <c r="A31" s="122"/>
      <c r="B31" s="122"/>
      <c r="C31" s="122"/>
      <c r="D31" s="122"/>
      <c r="E31" s="122"/>
      <c r="F31" s="122"/>
      <c r="G31" s="122"/>
      <c r="H31" s="122"/>
      <c r="I31" s="122"/>
    </row>
    <row r="32" spans="1:10">
      <c r="A32" s="122"/>
      <c r="B32" s="122"/>
      <c r="C32" s="122"/>
      <c r="D32" s="122"/>
      <c r="E32" s="122"/>
      <c r="F32" s="122"/>
      <c r="G32" s="122"/>
      <c r="H32" s="122"/>
      <c r="I32" s="122"/>
    </row>
    <row r="33" spans="1:9">
      <c r="A33" s="122"/>
      <c r="B33" s="122"/>
      <c r="C33" s="122"/>
      <c r="D33" s="122"/>
      <c r="E33" s="122"/>
      <c r="F33" s="122"/>
      <c r="G33" s="122"/>
      <c r="H33" s="122"/>
      <c r="I33" s="122"/>
    </row>
    <row r="34" spans="1:9">
      <c r="A34" s="122"/>
      <c r="B34" s="122"/>
      <c r="C34" s="122"/>
      <c r="D34" s="122"/>
      <c r="E34" s="122"/>
      <c r="F34" s="122"/>
      <c r="G34" s="122"/>
      <c r="H34" s="122"/>
      <c r="I34" s="122"/>
    </row>
    <row r="35" spans="1:9">
      <c r="A35" s="122"/>
      <c r="B35" s="122"/>
      <c r="C35" s="122"/>
      <c r="D35" s="122"/>
      <c r="E35" s="122"/>
      <c r="F35" s="122"/>
      <c r="G35" s="122"/>
      <c r="H35" s="122"/>
      <c r="I35" s="122"/>
    </row>
    <row r="36" spans="1:9">
      <c r="A36" s="122"/>
      <c r="B36" s="122"/>
      <c r="C36" s="122"/>
      <c r="D36" s="122"/>
      <c r="E36" s="122"/>
      <c r="F36" s="122"/>
      <c r="G36" s="122"/>
      <c r="H36" s="122"/>
      <c r="I36" s="122"/>
    </row>
    <row r="37" spans="1:9">
      <c r="A37" s="122"/>
      <c r="B37" s="122"/>
      <c r="C37" s="122"/>
      <c r="D37" s="122"/>
      <c r="E37" s="122"/>
      <c r="F37" s="122"/>
      <c r="G37" s="122"/>
      <c r="H37" s="122"/>
      <c r="I37" s="122"/>
    </row>
    <row r="38" spans="1:9">
      <c r="A38" s="122"/>
      <c r="B38" s="122"/>
      <c r="C38" s="122"/>
      <c r="D38" s="122"/>
      <c r="E38" s="122"/>
      <c r="F38" s="122"/>
      <c r="G38" s="122"/>
      <c r="H38" s="122"/>
      <c r="I38" s="122"/>
    </row>
    <row r="39" spans="1:9">
      <c r="A39" s="122"/>
      <c r="B39" s="122"/>
      <c r="C39" s="122"/>
      <c r="D39" s="122"/>
      <c r="E39" s="122"/>
      <c r="F39" s="122"/>
      <c r="G39" s="122"/>
      <c r="H39" s="122"/>
      <c r="I39" s="122"/>
    </row>
    <row r="40" spans="1:9">
      <c r="A40" s="122"/>
      <c r="B40" s="122"/>
      <c r="C40" s="122"/>
      <c r="D40" s="122"/>
      <c r="E40" s="122"/>
      <c r="F40" s="122"/>
      <c r="G40" s="122"/>
      <c r="H40" s="122"/>
      <c r="I40" s="122"/>
    </row>
    <row r="41" spans="1:9">
      <c r="A41" s="122"/>
      <c r="B41" s="122"/>
      <c r="C41" s="122"/>
      <c r="D41" s="122"/>
      <c r="E41" s="122"/>
      <c r="F41" s="122"/>
      <c r="G41" s="122"/>
      <c r="H41" s="122"/>
      <c r="I41" s="122"/>
    </row>
    <row r="42" spans="1:9">
      <c r="A42" s="122"/>
      <c r="B42" s="122"/>
      <c r="C42" s="122"/>
      <c r="D42" s="122"/>
      <c r="E42" s="122"/>
      <c r="F42" s="122"/>
      <c r="G42" s="122"/>
      <c r="H42" s="122"/>
      <c r="I42" s="122"/>
    </row>
    <row r="43" spans="1:9">
      <c r="A43" s="122"/>
      <c r="B43" s="122"/>
      <c r="C43" s="122"/>
      <c r="D43" s="122"/>
      <c r="E43" s="122"/>
      <c r="F43" s="122"/>
      <c r="G43" s="122"/>
      <c r="H43" s="122"/>
      <c r="I43" s="122"/>
    </row>
    <row r="44" spans="1:9">
      <c r="A44" s="122"/>
      <c r="B44" s="122"/>
      <c r="C44" s="122"/>
      <c r="D44" s="122"/>
      <c r="E44" s="122"/>
      <c r="F44" s="122"/>
      <c r="G44" s="122"/>
      <c r="H44" s="122"/>
      <c r="I44" s="122"/>
    </row>
    <row r="45" spans="1:9">
      <c r="A45" s="122"/>
      <c r="B45" s="122"/>
      <c r="C45" s="122"/>
      <c r="D45" s="122"/>
      <c r="E45" s="122"/>
      <c r="F45" s="122"/>
      <c r="G45" s="122"/>
      <c r="H45" s="122"/>
      <c r="I45" s="122"/>
    </row>
    <row r="46" spans="1:9">
      <c r="A46" s="122"/>
      <c r="B46" s="122"/>
      <c r="C46" s="122"/>
      <c r="D46" s="122"/>
      <c r="E46" s="122"/>
      <c r="F46" s="122"/>
      <c r="G46" s="122"/>
      <c r="H46" s="122"/>
      <c r="I46" s="122"/>
    </row>
    <row r="47" spans="1:9">
      <c r="A47" s="122"/>
      <c r="B47" s="122"/>
      <c r="C47" s="122"/>
      <c r="D47" s="122"/>
      <c r="E47" s="122"/>
      <c r="F47" s="122"/>
      <c r="G47" s="122"/>
      <c r="H47" s="122"/>
      <c r="I47" s="122"/>
    </row>
    <row r="48" spans="1:9">
      <c r="A48" s="122"/>
      <c r="B48" s="122"/>
      <c r="C48" s="122"/>
      <c r="D48" s="122"/>
      <c r="E48" s="122"/>
      <c r="F48" s="122"/>
      <c r="G48" s="122"/>
      <c r="H48" s="122"/>
      <c r="I48" s="122"/>
    </row>
    <row r="49" spans="1:9">
      <c r="A49" s="122"/>
      <c r="B49" s="122"/>
      <c r="C49" s="122"/>
      <c r="D49" s="122"/>
      <c r="E49" s="122"/>
      <c r="F49" s="122"/>
      <c r="G49" s="122"/>
      <c r="H49" s="122"/>
      <c r="I49" s="122"/>
    </row>
    <row r="50" spans="1:9">
      <c r="A50" s="122"/>
      <c r="B50" s="122"/>
      <c r="C50" s="122"/>
      <c r="D50" s="122"/>
      <c r="E50" s="122"/>
      <c r="F50" s="122"/>
      <c r="G50" s="122"/>
      <c r="H50" s="122"/>
      <c r="I50" s="122"/>
    </row>
    <row r="51" spans="1:9">
      <c r="A51" s="122"/>
      <c r="B51" s="122"/>
      <c r="C51" s="122"/>
      <c r="D51" s="122"/>
      <c r="E51" s="122"/>
      <c r="F51" s="122"/>
      <c r="G51" s="122"/>
      <c r="H51" s="122"/>
      <c r="I51" s="122"/>
    </row>
    <row r="52" spans="1:9">
      <c r="A52" s="122"/>
      <c r="B52" s="122"/>
      <c r="C52" s="122"/>
      <c r="D52" s="122"/>
      <c r="E52" s="122"/>
      <c r="F52" s="122"/>
      <c r="G52" s="122"/>
      <c r="H52" s="122"/>
      <c r="I52" s="122"/>
    </row>
    <row r="53" spans="1:9">
      <c r="A53" s="122"/>
      <c r="B53" s="122"/>
      <c r="C53" s="122"/>
      <c r="D53" s="122"/>
      <c r="E53" s="122"/>
      <c r="F53" s="122"/>
      <c r="G53" s="122"/>
      <c r="H53" s="122"/>
      <c r="I53" s="122"/>
    </row>
    <row r="54" spans="1:9">
      <c r="A54" s="122"/>
      <c r="B54" s="122"/>
      <c r="C54" s="122"/>
      <c r="D54" s="122"/>
      <c r="E54" s="122"/>
      <c r="F54" s="122"/>
      <c r="G54" s="122"/>
      <c r="H54" s="122"/>
      <c r="I54" s="122"/>
    </row>
    <row r="55" spans="1:9">
      <c r="A55" s="122"/>
      <c r="B55" s="122"/>
      <c r="C55" s="122"/>
      <c r="D55" s="122"/>
      <c r="E55" s="122"/>
      <c r="F55" s="122"/>
      <c r="G55" s="122"/>
      <c r="H55" s="122"/>
      <c r="I55" s="122"/>
    </row>
    <row r="56" spans="1:9">
      <c r="A56" s="122"/>
      <c r="B56" s="122"/>
      <c r="C56" s="122"/>
      <c r="D56" s="122"/>
      <c r="E56" s="122"/>
      <c r="F56" s="122"/>
      <c r="G56" s="122"/>
      <c r="H56" s="122"/>
      <c r="I56" s="122"/>
    </row>
    <row r="57" spans="1:9">
      <c r="A57" s="122"/>
      <c r="B57" s="122"/>
      <c r="C57" s="122"/>
      <c r="D57" s="122"/>
      <c r="E57" s="122"/>
      <c r="F57" s="122"/>
      <c r="G57" s="122"/>
      <c r="H57" s="122"/>
      <c r="I57" s="122"/>
    </row>
    <row r="58" spans="1:9">
      <c r="A58" s="122"/>
      <c r="B58" s="122"/>
      <c r="C58" s="122"/>
      <c r="D58" s="122"/>
      <c r="E58" s="122"/>
      <c r="F58" s="122"/>
      <c r="G58" s="122"/>
      <c r="H58" s="122"/>
      <c r="I58" s="122"/>
    </row>
    <row r="59" spans="1:9">
      <c r="A59" s="122"/>
      <c r="B59" s="122"/>
      <c r="C59" s="122"/>
      <c r="D59" s="122"/>
      <c r="E59" s="122"/>
      <c r="F59" s="122"/>
      <c r="G59" s="122"/>
      <c r="H59" s="122"/>
      <c r="I59" s="122"/>
    </row>
    <row r="60" spans="1:9">
      <c r="A60" s="122"/>
      <c r="B60" s="122"/>
      <c r="C60" s="122"/>
      <c r="D60" s="122"/>
      <c r="E60" s="122"/>
      <c r="F60" s="122"/>
      <c r="G60" s="122"/>
      <c r="H60" s="122"/>
      <c r="I60" s="122"/>
    </row>
    <row r="61" spans="1:9">
      <c r="A61" s="122"/>
      <c r="B61" s="122"/>
      <c r="C61" s="122"/>
      <c r="D61" s="122"/>
      <c r="E61" s="122"/>
      <c r="F61" s="122"/>
      <c r="G61" s="122"/>
      <c r="H61" s="122"/>
      <c r="I61" s="122"/>
    </row>
    <row r="62" spans="1:9">
      <c r="A62" s="122"/>
      <c r="B62" s="122"/>
      <c r="C62" s="122"/>
      <c r="D62" s="122"/>
      <c r="E62" s="122"/>
      <c r="F62" s="122"/>
      <c r="G62" s="122"/>
      <c r="H62" s="122"/>
      <c r="I62" s="122"/>
    </row>
    <row r="63" spans="1:9">
      <c r="A63" s="122"/>
      <c r="B63" s="122"/>
      <c r="C63" s="122"/>
      <c r="D63" s="122"/>
      <c r="E63" s="122"/>
      <c r="F63" s="122"/>
      <c r="G63" s="122"/>
      <c r="H63" s="122"/>
      <c r="I63" s="122"/>
    </row>
    <row r="64" spans="1:9">
      <c r="A64" s="122"/>
      <c r="B64" s="122"/>
      <c r="C64" s="122"/>
      <c r="D64" s="122"/>
      <c r="E64" s="122"/>
      <c r="F64" s="122"/>
      <c r="G64" s="122"/>
      <c r="H64" s="122"/>
      <c r="I64" s="122"/>
    </row>
    <row r="65" spans="1:9">
      <c r="A65" s="122"/>
      <c r="B65" s="122"/>
      <c r="C65" s="122"/>
      <c r="D65" s="122"/>
      <c r="E65" s="122"/>
      <c r="F65" s="122"/>
      <c r="G65" s="122"/>
      <c r="H65" s="122"/>
      <c r="I65" s="12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F1" zoomScale="98" zoomScaleNormal="100" zoomScaleSheetLayoutView="85" workbookViewId="0">
      <selection activeCell="B53" sqref="B53"/>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3320312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33203125" style="1" customWidth="1"/>
    <col min="23" max="23" width="48.109375" style="1" customWidth="1"/>
    <col min="24" max="24" width="40" style="1" customWidth="1"/>
    <col min="25" max="25" width="43.88671875" style="1" customWidth="1"/>
    <col min="26" max="27" width="40" style="1" customWidth="1"/>
    <col min="28" max="28" width="23.664062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3320312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243</v>
      </c>
      <c r="B1" s="2"/>
      <c r="C1" s="2"/>
      <c r="D1" s="2"/>
      <c r="E1" s="2"/>
      <c r="F1" s="2"/>
      <c r="G1" s="2"/>
      <c r="H1" s="2"/>
      <c r="I1" s="2"/>
      <c r="J1" s="2"/>
      <c r="K1" s="2"/>
      <c r="L1" s="2"/>
      <c r="M1" s="2"/>
      <c r="N1" s="2"/>
      <c r="P1" s="2" t="s">
        <v>244</v>
      </c>
      <c r="Q1" s="2"/>
      <c r="S1" s="2"/>
      <c r="T1" s="2"/>
      <c r="U1" s="2"/>
      <c r="V1" s="2"/>
      <c r="W1" s="2"/>
      <c r="X1" s="2"/>
      <c r="Y1" s="2"/>
      <c r="Z1" s="2"/>
      <c r="AA1" s="2"/>
      <c r="AB1" s="2"/>
      <c r="AC1" s="2"/>
      <c r="AD1" s="2"/>
      <c r="AE1" s="2"/>
      <c r="AF1" s="2"/>
      <c r="AG1" s="2"/>
      <c r="AH1" s="2"/>
      <c r="AI1" s="2"/>
      <c r="AJ1" s="2" t="s">
        <v>245</v>
      </c>
      <c r="AL1" s="2" t="s">
        <v>246</v>
      </c>
      <c r="AM1" s="1"/>
      <c r="AO1" s="7" t="s">
        <v>247</v>
      </c>
      <c r="AP1" s="7"/>
      <c r="AZ1" s="1" t="s">
        <v>248</v>
      </c>
      <c r="BC1" s="2" t="s">
        <v>249</v>
      </c>
      <c r="BE1" s="2" t="s">
        <v>250</v>
      </c>
      <c r="BG1" s="1" t="s">
        <v>251</v>
      </c>
      <c r="BI1" s="1" t="s">
        <v>252</v>
      </c>
    </row>
    <row r="2" spans="1:61" ht="24.6" thickBot="1">
      <c r="A2" s="763" t="s">
        <v>253</v>
      </c>
      <c r="B2" s="761" t="s">
        <v>254</v>
      </c>
      <c r="C2" s="765" t="s">
        <v>255</v>
      </c>
      <c r="D2" s="766"/>
      <c r="E2" s="766"/>
      <c r="F2" s="776"/>
      <c r="G2" s="765" t="s">
        <v>256</v>
      </c>
      <c r="H2" s="766"/>
      <c r="I2" s="766"/>
      <c r="J2" s="766"/>
      <c r="K2" s="766"/>
      <c r="L2" s="766"/>
      <c r="M2" s="773" t="s">
        <v>257</v>
      </c>
      <c r="N2" s="782" t="s">
        <v>258</v>
      </c>
      <c r="P2" s="780" t="s">
        <v>253</v>
      </c>
      <c r="Q2" s="773" t="s">
        <v>259</v>
      </c>
      <c r="R2" s="774"/>
      <c r="S2" s="774"/>
      <c r="T2" s="774"/>
      <c r="U2" s="774"/>
      <c r="V2" s="774"/>
      <c r="W2" s="774"/>
      <c r="X2" s="774"/>
      <c r="Y2" s="774"/>
      <c r="Z2" s="774"/>
      <c r="AA2" s="774"/>
      <c r="AB2" s="774"/>
      <c r="AC2" s="774"/>
      <c r="AD2" s="774"/>
      <c r="AE2" s="774"/>
      <c r="AF2" s="774"/>
      <c r="AG2" s="774"/>
      <c r="AH2" s="775"/>
      <c r="AI2" s="1"/>
      <c r="AJ2" s="3" t="s">
        <v>53</v>
      </c>
      <c r="AL2" s="3" t="s">
        <v>53</v>
      </c>
      <c r="AM2" s="3" t="s">
        <v>260</v>
      </c>
      <c r="AO2" s="11" t="s">
        <v>261</v>
      </c>
      <c r="AP2" s="162" t="s">
        <v>262</v>
      </c>
      <c r="AQ2" s="160" t="s">
        <v>53</v>
      </c>
      <c r="AR2" s="155" t="s">
        <v>263</v>
      </c>
      <c r="AS2" s="156" t="s">
        <v>264</v>
      </c>
      <c r="AT2" s="158">
        <v>0.7</v>
      </c>
      <c r="AU2" s="141">
        <v>0.55000000000000004</v>
      </c>
      <c r="AV2" s="212">
        <v>0.45</v>
      </c>
      <c r="AW2" s="11" t="s">
        <v>265</v>
      </c>
      <c r="AX2" s="20" t="s">
        <v>266</v>
      </c>
      <c r="AZ2" s="767" t="s">
        <v>267</v>
      </c>
      <c r="BA2" s="768"/>
      <c r="BC2" s="21" t="s">
        <v>268</v>
      </c>
      <c r="BE2" s="77" t="s">
        <v>269</v>
      </c>
      <c r="BG2" s="137" t="s">
        <v>270</v>
      </c>
      <c r="BI2" s="78" t="s">
        <v>197</v>
      </c>
    </row>
    <row r="3" spans="1:61" ht="15" thickBot="1">
      <c r="A3" s="764"/>
      <c r="B3" s="762"/>
      <c r="C3" s="259" t="s">
        <v>61</v>
      </c>
      <c r="D3" s="260" t="s">
        <v>65</v>
      </c>
      <c r="E3" s="262" t="s">
        <v>69</v>
      </c>
      <c r="F3" s="777"/>
      <c r="G3" s="769" t="s">
        <v>271</v>
      </c>
      <c r="H3" s="772"/>
      <c r="I3" s="778"/>
      <c r="J3" s="235" t="s">
        <v>272</v>
      </c>
      <c r="K3" s="228" t="s">
        <v>273</v>
      </c>
      <c r="L3" s="229" t="s">
        <v>274</v>
      </c>
      <c r="M3" s="779"/>
      <c r="N3" s="783"/>
      <c r="O3" s="65"/>
      <c r="P3" s="781"/>
      <c r="Q3" s="769" t="s">
        <v>61</v>
      </c>
      <c r="R3" s="772"/>
      <c r="S3" s="772"/>
      <c r="T3" s="772"/>
      <c r="U3" s="772"/>
      <c r="V3" s="261"/>
      <c r="W3" s="769" t="s">
        <v>65</v>
      </c>
      <c r="X3" s="770"/>
      <c r="Y3" s="770"/>
      <c r="Z3" s="770"/>
      <c r="AA3" s="770"/>
      <c r="AB3" s="770"/>
      <c r="AC3" s="771"/>
      <c r="AD3" s="769" t="s">
        <v>69</v>
      </c>
      <c r="AE3" s="770"/>
      <c r="AF3" s="770"/>
      <c r="AG3" s="770"/>
      <c r="AH3" s="771"/>
      <c r="AI3" s="1"/>
      <c r="AJ3" s="6" t="s">
        <v>275</v>
      </c>
      <c r="AL3" s="6" t="s">
        <v>275</v>
      </c>
      <c r="AM3" s="6" t="s">
        <v>276</v>
      </c>
      <c r="AO3" s="10" t="s">
        <v>277</v>
      </c>
      <c r="AP3" s="70">
        <v>0.2</v>
      </c>
      <c r="AQ3" s="152" t="s">
        <v>278</v>
      </c>
      <c r="AR3" s="167" t="s">
        <v>279</v>
      </c>
      <c r="AS3" s="171" t="str">
        <f>AQ3&amp;AR3</f>
        <v>東京都千代田区</v>
      </c>
      <c r="AT3" s="172">
        <v>11.4</v>
      </c>
      <c r="AU3" s="173">
        <v>11.1</v>
      </c>
      <c r="AV3" s="318">
        <v>10.9</v>
      </c>
      <c r="AW3" s="10" t="s">
        <v>280</v>
      </c>
      <c r="AX3" s="70">
        <v>0.7</v>
      </c>
      <c r="AY3" s="65"/>
      <c r="AZ3" s="249" t="s">
        <v>281</v>
      </c>
      <c r="BA3" s="250" t="s">
        <v>61</v>
      </c>
      <c r="BB3" s="65"/>
      <c r="BC3" s="18" t="s">
        <v>282</v>
      </c>
      <c r="BE3" s="78" t="s">
        <v>282</v>
      </c>
      <c r="BG3" s="78" t="s">
        <v>283</v>
      </c>
      <c r="BI3" s="79" t="s">
        <v>284</v>
      </c>
    </row>
    <row r="4" spans="1:61" ht="15" thickBot="1">
      <c r="A4" s="193" t="s">
        <v>280</v>
      </c>
      <c r="B4" s="303" t="s">
        <v>285</v>
      </c>
      <c r="C4" s="194">
        <v>0.156</v>
      </c>
      <c r="D4" s="195">
        <v>0.06</v>
      </c>
      <c r="E4" s="232">
        <v>4.8000000000000001E-2</v>
      </c>
      <c r="F4" s="265" t="s">
        <v>286</v>
      </c>
      <c r="G4" s="242" t="s">
        <v>272</v>
      </c>
      <c r="H4" s="244" t="s">
        <v>273</v>
      </c>
      <c r="I4" s="245" t="s">
        <v>274</v>
      </c>
      <c r="J4" s="196">
        <f>C4</f>
        <v>0.156</v>
      </c>
      <c r="K4" s="195">
        <f>SUM(C4,E4)</f>
        <v>0.20400000000000001</v>
      </c>
      <c r="L4" s="232">
        <f>SUM(C4:E4)</f>
        <v>0.26400000000000001</v>
      </c>
      <c r="M4" s="407" t="s">
        <v>287</v>
      </c>
      <c r="N4" s="290" t="s">
        <v>288</v>
      </c>
      <c r="O4" s="69"/>
      <c r="P4" s="193" t="s">
        <v>280</v>
      </c>
      <c r="Q4" s="265" t="s">
        <v>289</v>
      </c>
      <c r="R4" s="194" t="s">
        <v>290</v>
      </c>
      <c r="S4" s="195" t="s">
        <v>291</v>
      </c>
      <c r="T4" s="195"/>
      <c r="U4" s="232"/>
      <c r="V4" s="41"/>
      <c r="W4" s="265" t="s">
        <v>292</v>
      </c>
      <c r="X4" s="194" t="s">
        <v>293</v>
      </c>
      <c r="Y4" s="232" t="s">
        <v>294</v>
      </c>
      <c r="Z4" s="276" t="s">
        <v>295</v>
      </c>
      <c r="AA4" s="232" t="s">
        <v>296</v>
      </c>
      <c r="AB4" s="342"/>
      <c r="AC4" s="343"/>
      <c r="AD4" s="258" t="s">
        <v>297</v>
      </c>
      <c r="AE4" s="194" t="s">
        <v>298</v>
      </c>
      <c r="AF4" s="195" t="s">
        <v>299</v>
      </c>
      <c r="AG4" s="195" t="s">
        <v>300</v>
      </c>
      <c r="AH4" s="197" t="s">
        <v>296</v>
      </c>
      <c r="AI4" s="1"/>
      <c r="AJ4" s="4" t="s">
        <v>301</v>
      </c>
      <c r="AL4" s="4" t="s">
        <v>275</v>
      </c>
      <c r="AM4" s="4" t="s">
        <v>302</v>
      </c>
      <c r="AO4" s="8" t="s">
        <v>277</v>
      </c>
      <c r="AP4" s="12">
        <v>0.2</v>
      </c>
      <c r="AQ4" s="153" t="s">
        <v>278</v>
      </c>
      <c r="AR4" s="145" t="s">
        <v>303</v>
      </c>
      <c r="AS4" s="157" t="str">
        <f t="shared" ref="AS4:AS67" si="0">AQ4&amp;AR4</f>
        <v>東京都中央区</v>
      </c>
      <c r="AT4" s="159">
        <v>11.4</v>
      </c>
      <c r="AU4" s="144">
        <v>11.1</v>
      </c>
      <c r="AV4" s="319">
        <v>10.9</v>
      </c>
      <c r="AW4" s="8" t="s">
        <v>304</v>
      </c>
      <c r="AX4" s="12">
        <v>0.7</v>
      </c>
      <c r="AY4" s="69"/>
      <c r="AZ4" s="247" t="s">
        <v>305</v>
      </c>
      <c r="BA4" s="248" t="s">
        <v>273</v>
      </c>
      <c r="BB4" s="69"/>
      <c r="BC4" s="17"/>
      <c r="BE4" s="79" t="s">
        <v>269</v>
      </c>
      <c r="BG4" s="79" t="s">
        <v>306</v>
      </c>
      <c r="BI4" s="79" t="s">
        <v>307</v>
      </c>
    </row>
    <row r="5" spans="1:61" ht="15" thickBot="1">
      <c r="A5" s="19" t="s">
        <v>304</v>
      </c>
      <c r="B5" s="304" t="s">
        <v>308</v>
      </c>
      <c r="C5" s="42">
        <v>0.13200000000000001</v>
      </c>
      <c r="D5" s="43">
        <v>4.2000000000000003E-2</v>
      </c>
      <c r="E5" s="233">
        <v>0.03</v>
      </c>
      <c r="F5" s="263" t="s">
        <v>309</v>
      </c>
      <c r="G5" s="236" t="s">
        <v>272</v>
      </c>
      <c r="H5" s="225" t="s">
        <v>273</v>
      </c>
      <c r="I5" s="237" t="s">
        <v>274</v>
      </c>
      <c r="J5" s="191">
        <f t="shared" ref="J5:J53" si="1">C5</f>
        <v>0.13200000000000001</v>
      </c>
      <c r="K5" s="43">
        <f t="shared" ref="K5:K53" si="2">SUM(C5,E5)</f>
        <v>0.16200000000000001</v>
      </c>
      <c r="L5" s="233">
        <f t="shared" ref="L5:L53" si="3">SUM(C5:E5)</f>
        <v>0.20400000000000001</v>
      </c>
      <c r="M5" s="408" t="s">
        <v>287</v>
      </c>
      <c r="N5" s="288" t="s">
        <v>288</v>
      </c>
      <c r="O5" s="69"/>
      <c r="P5" s="19" t="s">
        <v>304</v>
      </c>
      <c r="Q5" s="263" t="s">
        <v>310</v>
      </c>
      <c r="R5" s="42" t="s">
        <v>290</v>
      </c>
      <c r="S5" s="43" t="s">
        <v>311</v>
      </c>
      <c r="T5" s="43"/>
      <c r="U5" s="233"/>
      <c r="V5" s="41"/>
      <c r="W5" s="263" t="s">
        <v>312</v>
      </c>
      <c r="X5" s="42" t="s">
        <v>293</v>
      </c>
      <c r="Y5" s="233" t="s">
        <v>313</v>
      </c>
      <c r="Z5" s="275" t="s">
        <v>295</v>
      </c>
      <c r="AA5" s="233" t="s">
        <v>296</v>
      </c>
      <c r="AB5" s="339"/>
      <c r="AC5" s="344"/>
      <c r="AD5" s="258" t="s">
        <v>314</v>
      </c>
      <c r="AE5" s="42" t="s">
        <v>315</v>
      </c>
      <c r="AF5" s="43" t="s">
        <v>316</v>
      </c>
      <c r="AG5" s="43" t="s">
        <v>317</v>
      </c>
      <c r="AH5" s="226" t="s">
        <v>296</v>
      </c>
      <c r="AI5" s="1"/>
      <c r="AJ5" s="4" t="s">
        <v>318</v>
      </c>
      <c r="AL5" s="4" t="s">
        <v>275</v>
      </c>
      <c r="AM5" s="4" t="s">
        <v>319</v>
      </c>
      <c r="AO5" s="8" t="s">
        <v>277</v>
      </c>
      <c r="AP5" s="12">
        <v>0.2</v>
      </c>
      <c r="AQ5" s="153" t="s">
        <v>278</v>
      </c>
      <c r="AR5" s="145" t="s">
        <v>320</v>
      </c>
      <c r="AS5" s="157" t="str">
        <f t="shared" si="0"/>
        <v>東京都港区</v>
      </c>
      <c r="AT5" s="159">
        <v>11.4</v>
      </c>
      <c r="AU5" s="144">
        <v>11.1</v>
      </c>
      <c r="AV5" s="319">
        <v>10.9</v>
      </c>
      <c r="AW5" s="19" t="s">
        <v>321</v>
      </c>
      <c r="AX5" s="12">
        <v>0.7</v>
      </c>
      <c r="AY5" s="69"/>
      <c r="AZ5" s="247" t="s">
        <v>322</v>
      </c>
      <c r="BA5" s="248" t="s">
        <v>274</v>
      </c>
      <c r="BB5" s="69"/>
      <c r="BE5" s="17"/>
      <c r="BG5" s="138" t="s">
        <v>323</v>
      </c>
      <c r="BI5" s="17" t="s">
        <v>324</v>
      </c>
    </row>
    <row r="6" spans="1:61" ht="15" thickBot="1">
      <c r="A6" s="19" t="s">
        <v>321</v>
      </c>
      <c r="B6" s="304" t="s">
        <v>325</v>
      </c>
      <c r="C6" s="42">
        <v>0.13200000000000001</v>
      </c>
      <c r="D6" s="43">
        <v>4.2000000000000003E-2</v>
      </c>
      <c r="E6" s="233">
        <v>0.03</v>
      </c>
      <c r="F6" s="263" t="s">
        <v>326</v>
      </c>
      <c r="G6" s="236" t="s">
        <v>272</v>
      </c>
      <c r="H6" s="225" t="s">
        <v>273</v>
      </c>
      <c r="I6" s="237" t="s">
        <v>274</v>
      </c>
      <c r="J6" s="191">
        <f t="shared" si="1"/>
        <v>0.13200000000000001</v>
      </c>
      <c r="K6" s="43">
        <f t="shared" si="2"/>
        <v>0.16200000000000001</v>
      </c>
      <c r="L6" s="233">
        <f t="shared" si="3"/>
        <v>0.20400000000000001</v>
      </c>
      <c r="M6" s="408" t="s">
        <v>287</v>
      </c>
      <c r="N6" s="288" t="s">
        <v>288</v>
      </c>
      <c r="O6" s="65"/>
      <c r="P6" s="19" t="s">
        <v>321</v>
      </c>
      <c r="Q6" s="263" t="s">
        <v>327</v>
      </c>
      <c r="R6" s="42" t="s">
        <v>290</v>
      </c>
      <c r="S6" s="43" t="s">
        <v>311</v>
      </c>
      <c r="T6" s="43"/>
      <c r="U6" s="233"/>
      <c r="V6" s="41"/>
      <c r="W6" s="263" t="s">
        <v>328</v>
      </c>
      <c r="X6" s="42" t="s">
        <v>293</v>
      </c>
      <c r="Y6" s="233" t="s">
        <v>313</v>
      </c>
      <c r="Z6" s="275" t="s">
        <v>295</v>
      </c>
      <c r="AA6" s="233" t="s">
        <v>296</v>
      </c>
      <c r="AB6" s="339"/>
      <c r="AC6" s="344"/>
      <c r="AD6" s="258" t="s">
        <v>329</v>
      </c>
      <c r="AE6" s="42" t="s">
        <v>315</v>
      </c>
      <c r="AF6" s="43" t="s">
        <v>316</v>
      </c>
      <c r="AG6" s="43" t="s">
        <v>317</v>
      </c>
      <c r="AH6" s="226" t="s">
        <v>296</v>
      </c>
      <c r="AI6" s="1"/>
      <c r="AJ6" s="4" t="s">
        <v>330</v>
      </c>
      <c r="AL6" s="4" t="s">
        <v>275</v>
      </c>
      <c r="AM6" s="4" t="s">
        <v>331</v>
      </c>
      <c r="AO6" s="8" t="s">
        <v>277</v>
      </c>
      <c r="AP6" s="12">
        <v>0.2</v>
      </c>
      <c r="AQ6" s="153" t="s">
        <v>278</v>
      </c>
      <c r="AR6" s="145" t="s">
        <v>332</v>
      </c>
      <c r="AS6" s="157" t="str">
        <f t="shared" si="0"/>
        <v>東京都新宿区</v>
      </c>
      <c r="AT6" s="159">
        <v>11.4</v>
      </c>
      <c r="AU6" s="144">
        <v>11.1</v>
      </c>
      <c r="AV6" s="319">
        <v>10.9</v>
      </c>
      <c r="AW6" s="8" t="s">
        <v>333</v>
      </c>
      <c r="AX6" s="12">
        <v>0.7</v>
      </c>
      <c r="AY6" s="65"/>
      <c r="AZ6" s="251"/>
      <c r="BA6" s="252"/>
      <c r="BB6" s="65"/>
      <c r="BC6" s="68"/>
      <c r="BG6" s="138" t="s">
        <v>334</v>
      </c>
    </row>
    <row r="7" spans="1:61" ht="15" thickBot="1">
      <c r="A7" s="19" t="s">
        <v>333</v>
      </c>
      <c r="B7" s="304" t="s">
        <v>335</v>
      </c>
      <c r="C7" s="42">
        <v>0.13200000000000001</v>
      </c>
      <c r="D7" s="43">
        <v>4.2000000000000003E-2</v>
      </c>
      <c r="E7" s="233">
        <v>0.03</v>
      </c>
      <c r="F7" s="263" t="s">
        <v>336</v>
      </c>
      <c r="G7" s="236" t="s">
        <v>272</v>
      </c>
      <c r="H7" s="225" t="s">
        <v>273</v>
      </c>
      <c r="I7" s="237" t="s">
        <v>274</v>
      </c>
      <c r="J7" s="191">
        <f t="shared" ref="J7" si="4">C7</f>
        <v>0.13200000000000001</v>
      </c>
      <c r="K7" s="43">
        <f t="shared" ref="K7" si="5">SUM(C7,E7)</f>
        <v>0.16200000000000001</v>
      </c>
      <c r="L7" s="233">
        <f t="shared" ref="L7" si="6">SUM(C7:E7)</f>
        <v>0.20400000000000001</v>
      </c>
      <c r="M7" s="408" t="s">
        <v>287</v>
      </c>
      <c r="N7" s="288" t="s">
        <v>288</v>
      </c>
      <c r="O7" s="69"/>
      <c r="P7" s="19" t="s">
        <v>333</v>
      </c>
      <c r="Q7" s="263" t="s">
        <v>337</v>
      </c>
      <c r="R7" s="42" t="s">
        <v>290</v>
      </c>
      <c r="S7" s="43" t="s">
        <v>311</v>
      </c>
      <c r="T7" s="43"/>
      <c r="U7" s="233"/>
      <c r="V7" s="41"/>
      <c r="W7" s="263" t="s">
        <v>338</v>
      </c>
      <c r="X7" s="42" t="s">
        <v>293</v>
      </c>
      <c r="Y7" s="233" t="s">
        <v>313</v>
      </c>
      <c r="Z7" s="275" t="s">
        <v>295</v>
      </c>
      <c r="AA7" s="233" t="s">
        <v>296</v>
      </c>
      <c r="AB7" s="339"/>
      <c r="AC7" s="344"/>
      <c r="AD7" s="258" t="s">
        <v>339</v>
      </c>
      <c r="AE7" s="42" t="s">
        <v>315</v>
      </c>
      <c r="AF7" s="43" t="s">
        <v>316</v>
      </c>
      <c r="AG7" s="43" t="s">
        <v>317</v>
      </c>
      <c r="AH7" s="226" t="s">
        <v>296</v>
      </c>
      <c r="AI7" s="1"/>
      <c r="AJ7" s="4" t="s">
        <v>340</v>
      </c>
      <c r="AL7" s="4" t="s">
        <v>275</v>
      </c>
      <c r="AM7" s="4" t="s">
        <v>341</v>
      </c>
      <c r="AO7" s="8" t="s">
        <v>277</v>
      </c>
      <c r="AP7" s="12">
        <v>0.2</v>
      </c>
      <c r="AQ7" s="153" t="s">
        <v>278</v>
      </c>
      <c r="AR7" s="145" t="s">
        <v>342</v>
      </c>
      <c r="AS7" s="157" t="str">
        <f t="shared" si="0"/>
        <v>東京都文京区</v>
      </c>
      <c r="AT7" s="159">
        <v>11.4</v>
      </c>
      <c r="AU7" s="144">
        <v>11.1</v>
      </c>
      <c r="AV7" s="319">
        <v>10.9</v>
      </c>
      <c r="AW7" s="8" t="s">
        <v>343</v>
      </c>
      <c r="AX7" s="12">
        <v>0.7</v>
      </c>
      <c r="AY7" s="69"/>
      <c r="AZ7" s="69"/>
      <c r="BA7" s="69"/>
      <c r="BB7" s="69"/>
      <c r="BG7" s="139" t="s">
        <v>344</v>
      </c>
    </row>
    <row r="8" spans="1:61" ht="14.4">
      <c r="A8" s="19" t="s">
        <v>343</v>
      </c>
      <c r="B8" s="304" t="s">
        <v>345</v>
      </c>
      <c r="C8" s="42">
        <v>0.13200000000000001</v>
      </c>
      <c r="D8" s="43">
        <v>4.2000000000000003E-2</v>
      </c>
      <c r="E8" s="233">
        <v>0.03</v>
      </c>
      <c r="F8" s="263" t="s">
        <v>346</v>
      </c>
      <c r="G8" s="236" t="s">
        <v>272</v>
      </c>
      <c r="H8" s="225" t="s">
        <v>273</v>
      </c>
      <c r="I8" s="237" t="s">
        <v>274</v>
      </c>
      <c r="J8" s="191">
        <f t="shared" si="1"/>
        <v>0.13200000000000001</v>
      </c>
      <c r="K8" s="43">
        <f t="shared" si="2"/>
        <v>0.16200000000000001</v>
      </c>
      <c r="L8" s="233">
        <f t="shared" si="3"/>
        <v>0.20400000000000001</v>
      </c>
      <c r="M8" s="408" t="s">
        <v>287</v>
      </c>
      <c r="N8" s="288" t="s">
        <v>347</v>
      </c>
      <c r="O8" s="69"/>
      <c r="P8" s="19" t="s">
        <v>343</v>
      </c>
      <c r="Q8" s="263" t="s">
        <v>348</v>
      </c>
      <c r="R8" s="42" t="s">
        <v>290</v>
      </c>
      <c r="S8" s="43" t="s">
        <v>311</v>
      </c>
      <c r="T8" s="43"/>
      <c r="U8" s="233"/>
      <c r="V8" s="41"/>
      <c r="W8" s="263" t="s">
        <v>349</v>
      </c>
      <c r="X8" s="42" t="s">
        <v>293</v>
      </c>
      <c r="Y8" s="233" t="s">
        <v>313</v>
      </c>
      <c r="Z8" s="275" t="s">
        <v>295</v>
      </c>
      <c r="AA8" s="233" t="s">
        <v>296</v>
      </c>
      <c r="AB8" s="339"/>
      <c r="AC8" s="344"/>
      <c r="AD8" s="258" t="s">
        <v>350</v>
      </c>
      <c r="AE8" s="42" t="s">
        <v>315</v>
      </c>
      <c r="AF8" s="43" t="s">
        <v>316</v>
      </c>
      <c r="AG8" s="43" t="s">
        <v>317</v>
      </c>
      <c r="AH8" s="226" t="s">
        <v>296</v>
      </c>
      <c r="AI8" s="1"/>
      <c r="AJ8" s="4" t="s">
        <v>351</v>
      </c>
      <c r="AL8" s="4" t="s">
        <v>275</v>
      </c>
      <c r="AM8" s="4" t="s">
        <v>352</v>
      </c>
      <c r="AO8" s="8" t="s">
        <v>277</v>
      </c>
      <c r="AP8" s="12">
        <v>0.2</v>
      </c>
      <c r="AQ8" s="153" t="s">
        <v>278</v>
      </c>
      <c r="AR8" s="145" t="s">
        <v>353</v>
      </c>
      <c r="AS8" s="157" t="str">
        <f t="shared" si="0"/>
        <v>東京都台東区</v>
      </c>
      <c r="AT8" s="159">
        <v>11.4</v>
      </c>
      <c r="AU8" s="144">
        <v>11.1</v>
      </c>
      <c r="AV8" s="319">
        <v>10.9</v>
      </c>
      <c r="AW8" s="8" t="s">
        <v>354</v>
      </c>
      <c r="AX8" s="12">
        <v>0.45</v>
      </c>
      <c r="AY8" s="69"/>
      <c r="AZ8" s="69"/>
      <c r="BA8" s="69"/>
      <c r="BB8" s="69"/>
    </row>
    <row r="9" spans="1:61" ht="14.4">
      <c r="A9" s="19" t="s">
        <v>354</v>
      </c>
      <c r="B9" s="304" t="s">
        <v>355</v>
      </c>
      <c r="C9" s="42">
        <v>0.126</v>
      </c>
      <c r="D9" s="43">
        <v>3.5999999999999997E-2</v>
      </c>
      <c r="E9" s="233">
        <v>0.03</v>
      </c>
      <c r="F9" s="263" t="s">
        <v>356</v>
      </c>
      <c r="G9" s="236" t="s">
        <v>272</v>
      </c>
      <c r="H9" s="225" t="s">
        <v>273</v>
      </c>
      <c r="I9" s="237" t="s">
        <v>274</v>
      </c>
      <c r="J9" s="191">
        <f t="shared" si="1"/>
        <v>0.126</v>
      </c>
      <c r="K9" s="43">
        <f t="shared" si="2"/>
        <v>0.156</v>
      </c>
      <c r="L9" s="233">
        <f t="shared" si="3"/>
        <v>0.192</v>
      </c>
      <c r="M9" s="408" t="s">
        <v>287</v>
      </c>
      <c r="N9" s="288" t="s">
        <v>288</v>
      </c>
      <c r="O9" s="69"/>
      <c r="P9" s="19" t="s">
        <v>354</v>
      </c>
      <c r="Q9" s="263" t="s">
        <v>357</v>
      </c>
      <c r="R9" s="42" t="s">
        <v>290</v>
      </c>
      <c r="S9" s="43" t="s">
        <v>311</v>
      </c>
      <c r="T9" s="43"/>
      <c r="U9" s="233"/>
      <c r="V9" s="41"/>
      <c r="W9" s="263" t="s">
        <v>358</v>
      </c>
      <c r="X9" s="42" t="s">
        <v>293</v>
      </c>
      <c r="Y9" s="233" t="s">
        <v>313</v>
      </c>
      <c r="Z9" s="275" t="s">
        <v>295</v>
      </c>
      <c r="AA9" s="233" t="s">
        <v>296</v>
      </c>
      <c r="AB9" s="339"/>
      <c r="AC9" s="344"/>
      <c r="AD9" s="258" t="s">
        <v>359</v>
      </c>
      <c r="AE9" s="42" t="s">
        <v>315</v>
      </c>
      <c r="AF9" s="43" t="s">
        <v>316</v>
      </c>
      <c r="AG9" s="43" t="s">
        <v>317</v>
      </c>
      <c r="AH9" s="226" t="s">
        <v>296</v>
      </c>
      <c r="AI9" s="1"/>
      <c r="AJ9" s="4" t="s">
        <v>360</v>
      </c>
      <c r="AL9" s="4" t="s">
        <v>275</v>
      </c>
      <c r="AM9" s="4" t="s">
        <v>361</v>
      </c>
      <c r="AO9" s="8" t="s">
        <v>277</v>
      </c>
      <c r="AP9" s="12">
        <v>0.2</v>
      </c>
      <c r="AQ9" s="153" t="s">
        <v>278</v>
      </c>
      <c r="AR9" s="145" t="s">
        <v>362</v>
      </c>
      <c r="AS9" s="157" t="str">
        <f t="shared" si="0"/>
        <v>東京都墨田区</v>
      </c>
      <c r="AT9" s="159">
        <v>11.4</v>
      </c>
      <c r="AU9" s="144">
        <v>11.1</v>
      </c>
      <c r="AV9" s="319">
        <v>10.9</v>
      </c>
      <c r="AW9" s="8" t="s">
        <v>363</v>
      </c>
      <c r="AX9" s="12">
        <v>0.45</v>
      </c>
      <c r="AY9" s="69"/>
      <c r="AZ9" s="69"/>
      <c r="BA9" s="69"/>
      <c r="BB9" s="69"/>
    </row>
    <row r="10" spans="1:61" ht="14.4">
      <c r="A10" s="19" t="s">
        <v>363</v>
      </c>
      <c r="B10" s="304" t="s">
        <v>364</v>
      </c>
      <c r="C10" s="42">
        <v>0.16800000000000001</v>
      </c>
      <c r="D10" s="43">
        <v>4.2000000000000003E-2</v>
      </c>
      <c r="E10" s="233">
        <v>3.5999999999999997E-2</v>
      </c>
      <c r="F10" s="263" t="s">
        <v>365</v>
      </c>
      <c r="G10" s="236" t="s">
        <v>272</v>
      </c>
      <c r="H10" s="225" t="s">
        <v>273</v>
      </c>
      <c r="I10" s="237" t="s">
        <v>274</v>
      </c>
      <c r="J10" s="191">
        <f t="shared" si="1"/>
        <v>0.16800000000000001</v>
      </c>
      <c r="K10" s="43">
        <f t="shared" si="2"/>
        <v>0.20400000000000001</v>
      </c>
      <c r="L10" s="233">
        <f t="shared" si="3"/>
        <v>0.24600000000000002</v>
      </c>
      <c r="M10" s="408" t="s">
        <v>287</v>
      </c>
      <c r="N10" s="288" t="s">
        <v>288</v>
      </c>
      <c r="O10" s="69"/>
      <c r="P10" s="19" t="s">
        <v>363</v>
      </c>
      <c r="Q10" s="263" t="s">
        <v>366</v>
      </c>
      <c r="R10" s="42" t="s">
        <v>290</v>
      </c>
      <c r="S10" s="43" t="s">
        <v>311</v>
      </c>
      <c r="T10" s="43"/>
      <c r="U10" s="233"/>
      <c r="V10" s="41"/>
      <c r="W10" s="263" t="s">
        <v>367</v>
      </c>
      <c r="X10" s="42" t="s">
        <v>293</v>
      </c>
      <c r="Y10" s="233" t="s">
        <v>313</v>
      </c>
      <c r="Z10" s="275" t="s">
        <v>295</v>
      </c>
      <c r="AA10" s="233" t="s">
        <v>296</v>
      </c>
      <c r="AB10" s="339"/>
      <c r="AC10" s="344"/>
      <c r="AD10" s="258" t="s">
        <v>368</v>
      </c>
      <c r="AE10" s="42" t="s">
        <v>315</v>
      </c>
      <c r="AF10" s="43" t="s">
        <v>316</v>
      </c>
      <c r="AG10" s="43" t="s">
        <v>317</v>
      </c>
      <c r="AH10" s="226" t="s">
        <v>296</v>
      </c>
      <c r="AI10" s="1"/>
      <c r="AJ10" s="4" t="s">
        <v>369</v>
      </c>
      <c r="AL10" s="4" t="s">
        <v>275</v>
      </c>
      <c r="AM10" s="4" t="s">
        <v>370</v>
      </c>
      <c r="AO10" s="8" t="s">
        <v>277</v>
      </c>
      <c r="AP10" s="12">
        <v>0.2</v>
      </c>
      <c r="AQ10" s="153" t="s">
        <v>278</v>
      </c>
      <c r="AR10" s="145" t="s">
        <v>371</v>
      </c>
      <c r="AS10" s="157" t="str">
        <f t="shared" si="0"/>
        <v>東京都江東区</v>
      </c>
      <c r="AT10" s="159">
        <v>11.4</v>
      </c>
      <c r="AU10" s="144">
        <v>11.1</v>
      </c>
      <c r="AV10" s="319">
        <v>10.9</v>
      </c>
      <c r="AW10" s="8" t="s">
        <v>372</v>
      </c>
      <c r="AX10" s="12">
        <v>0.55000000000000004</v>
      </c>
      <c r="AY10" s="69"/>
      <c r="AZ10" s="69"/>
      <c r="BA10" s="69"/>
      <c r="BB10" s="69"/>
    </row>
    <row r="11" spans="1:61" ht="14.4">
      <c r="A11" s="19" t="s">
        <v>372</v>
      </c>
      <c r="B11" s="304" t="s">
        <v>373</v>
      </c>
      <c r="C11" s="42">
        <v>0.114</v>
      </c>
      <c r="D11" s="43">
        <v>0.03</v>
      </c>
      <c r="E11" s="233">
        <v>2.4E-2</v>
      </c>
      <c r="F11" s="263" t="s">
        <v>374</v>
      </c>
      <c r="G11" s="236" t="s">
        <v>272</v>
      </c>
      <c r="H11" s="225" t="s">
        <v>273</v>
      </c>
      <c r="I11" s="237" t="s">
        <v>274</v>
      </c>
      <c r="J11" s="191">
        <f t="shared" ref="J11" si="7">C11</f>
        <v>0.114</v>
      </c>
      <c r="K11" s="43">
        <f t="shared" ref="K11" si="8">SUM(C11,E11)</f>
        <v>0.13800000000000001</v>
      </c>
      <c r="L11" s="233">
        <f t="shared" ref="L11" si="9">SUM(C11:E11)</f>
        <v>0.16800000000000001</v>
      </c>
      <c r="M11" s="408" t="s">
        <v>287</v>
      </c>
      <c r="N11" s="288" t="s">
        <v>288</v>
      </c>
      <c r="O11" s="69"/>
      <c r="P11" s="19" t="s">
        <v>372</v>
      </c>
      <c r="Q11" s="263" t="s">
        <v>375</v>
      </c>
      <c r="R11" s="42" t="s">
        <v>290</v>
      </c>
      <c r="S11" s="43" t="s">
        <v>311</v>
      </c>
      <c r="T11" s="43"/>
      <c r="U11" s="233"/>
      <c r="V11" s="41"/>
      <c r="W11" s="263" t="s">
        <v>376</v>
      </c>
      <c r="X11" s="42" t="s">
        <v>293</v>
      </c>
      <c r="Y11" s="233" t="s">
        <v>313</v>
      </c>
      <c r="Z11" s="275" t="s">
        <v>295</v>
      </c>
      <c r="AA11" s="233" t="s">
        <v>296</v>
      </c>
      <c r="AB11" s="339"/>
      <c r="AC11" s="344"/>
      <c r="AD11" s="258" t="s">
        <v>377</v>
      </c>
      <c r="AE11" s="42" t="s">
        <v>315</v>
      </c>
      <c r="AF11" s="43" t="s">
        <v>316</v>
      </c>
      <c r="AG11" s="43" t="s">
        <v>317</v>
      </c>
      <c r="AH11" s="226" t="s">
        <v>296</v>
      </c>
      <c r="AI11" s="1"/>
      <c r="AJ11" s="4" t="s">
        <v>378</v>
      </c>
      <c r="AL11" s="4" t="s">
        <v>275</v>
      </c>
      <c r="AM11" s="4" t="s">
        <v>379</v>
      </c>
      <c r="AO11" s="8" t="s">
        <v>277</v>
      </c>
      <c r="AP11" s="12">
        <v>0.2</v>
      </c>
      <c r="AQ11" s="153" t="s">
        <v>278</v>
      </c>
      <c r="AR11" s="145" t="s">
        <v>380</v>
      </c>
      <c r="AS11" s="157" t="str">
        <f t="shared" si="0"/>
        <v>東京都品川区</v>
      </c>
      <c r="AT11" s="159">
        <v>11.4</v>
      </c>
      <c r="AU11" s="144">
        <v>11.1</v>
      </c>
      <c r="AV11" s="319">
        <v>10.9</v>
      </c>
      <c r="AW11" s="8" t="s">
        <v>381</v>
      </c>
      <c r="AX11" s="12">
        <v>0.55000000000000004</v>
      </c>
      <c r="AY11" s="69"/>
      <c r="AZ11" s="69"/>
      <c r="BA11" s="69"/>
      <c r="BB11" s="69"/>
    </row>
    <row r="12" spans="1:61" ht="14.4">
      <c r="A12" s="19" t="s">
        <v>381</v>
      </c>
      <c r="B12" s="304" t="s">
        <v>382</v>
      </c>
      <c r="C12" s="42">
        <v>0.114</v>
      </c>
      <c r="D12" s="43">
        <v>0.03</v>
      </c>
      <c r="E12" s="233">
        <v>2.4E-2</v>
      </c>
      <c r="F12" s="263" t="s">
        <v>383</v>
      </c>
      <c r="G12" s="236" t="s">
        <v>272</v>
      </c>
      <c r="H12" s="225" t="s">
        <v>273</v>
      </c>
      <c r="I12" s="237" t="s">
        <v>274</v>
      </c>
      <c r="J12" s="191">
        <f t="shared" si="1"/>
        <v>0.114</v>
      </c>
      <c r="K12" s="43">
        <f t="shared" si="2"/>
        <v>0.13800000000000001</v>
      </c>
      <c r="L12" s="233">
        <f t="shared" si="3"/>
        <v>0.16800000000000001</v>
      </c>
      <c r="M12" s="408" t="s">
        <v>287</v>
      </c>
      <c r="N12" s="288" t="s">
        <v>347</v>
      </c>
      <c r="O12" s="69"/>
      <c r="P12" s="19" t="s">
        <v>381</v>
      </c>
      <c r="Q12" s="263" t="s">
        <v>384</v>
      </c>
      <c r="R12" s="42" t="s">
        <v>290</v>
      </c>
      <c r="S12" s="43" t="s">
        <v>311</v>
      </c>
      <c r="T12" s="43"/>
      <c r="U12" s="233"/>
      <c r="V12" s="41"/>
      <c r="W12" s="263" t="s">
        <v>385</v>
      </c>
      <c r="X12" s="42" t="s">
        <v>293</v>
      </c>
      <c r="Y12" s="233" t="s">
        <v>313</v>
      </c>
      <c r="Z12" s="275" t="s">
        <v>295</v>
      </c>
      <c r="AA12" s="233" t="s">
        <v>296</v>
      </c>
      <c r="AB12" s="339"/>
      <c r="AC12" s="344"/>
      <c r="AD12" s="258" t="s">
        <v>386</v>
      </c>
      <c r="AE12" s="42" t="s">
        <v>315</v>
      </c>
      <c r="AF12" s="43" t="s">
        <v>316</v>
      </c>
      <c r="AG12" s="43" t="s">
        <v>317</v>
      </c>
      <c r="AH12" s="226" t="s">
        <v>296</v>
      </c>
      <c r="AI12" s="1"/>
      <c r="AJ12" s="4" t="s">
        <v>6</v>
      </c>
      <c r="AL12" s="4" t="s">
        <v>275</v>
      </c>
      <c r="AM12" s="4" t="s">
        <v>387</v>
      </c>
      <c r="AO12" s="8" t="s">
        <v>277</v>
      </c>
      <c r="AP12" s="12">
        <v>0.2</v>
      </c>
      <c r="AQ12" s="153" t="s">
        <v>278</v>
      </c>
      <c r="AR12" s="145" t="s">
        <v>388</v>
      </c>
      <c r="AS12" s="157" t="str">
        <f t="shared" si="0"/>
        <v>東京都目黒区</v>
      </c>
      <c r="AT12" s="159">
        <v>11.4</v>
      </c>
      <c r="AU12" s="144">
        <v>11.1</v>
      </c>
      <c r="AV12" s="319">
        <v>10.9</v>
      </c>
      <c r="AW12" s="8" t="s">
        <v>389</v>
      </c>
      <c r="AX12" s="12">
        <v>0.45</v>
      </c>
      <c r="AY12" s="69"/>
      <c r="AZ12" s="69"/>
      <c r="BA12" s="69"/>
      <c r="BB12" s="69"/>
    </row>
    <row r="13" spans="1:61" ht="14.4">
      <c r="A13" s="19" t="s">
        <v>390</v>
      </c>
      <c r="B13" s="304" t="s">
        <v>391</v>
      </c>
      <c r="C13" s="42">
        <v>0.13200000000000001</v>
      </c>
      <c r="D13" s="43">
        <v>4.2000000000000003E-2</v>
      </c>
      <c r="E13" s="233">
        <v>3.5999999999999997E-2</v>
      </c>
      <c r="F13" s="263" t="s">
        <v>392</v>
      </c>
      <c r="G13" s="236" t="s">
        <v>272</v>
      </c>
      <c r="H13" s="225" t="s">
        <v>273</v>
      </c>
      <c r="I13" s="237" t="s">
        <v>274</v>
      </c>
      <c r="J13" s="191">
        <f t="shared" ref="J13:J14" si="10">C13</f>
        <v>0.13200000000000001</v>
      </c>
      <c r="K13" s="43">
        <f t="shared" ref="K13:K14" si="11">SUM(C13,E13)</f>
        <v>0.16800000000000001</v>
      </c>
      <c r="L13" s="233">
        <f t="shared" ref="L13:L14" si="12">SUM(C13:E13)</f>
        <v>0.21000000000000002</v>
      </c>
      <c r="M13" s="408" t="s">
        <v>287</v>
      </c>
      <c r="N13" s="288" t="s">
        <v>288</v>
      </c>
      <c r="O13" s="69"/>
      <c r="P13" s="19" t="s">
        <v>390</v>
      </c>
      <c r="Q13" s="263" t="s">
        <v>393</v>
      </c>
      <c r="R13" s="42" t="s">
        <v>290</v>
      </c>
      <c r="S13" s="43" t="s">
        <v>311</v>
      </c>
      <c r="T13" s="43"/>
      <c r="U13" s="233"/>
      <c r="V13" s="41"/>
      <c r="W13" s="263" t="s">
        <v>394</v>
      </c>
      <c r="X13" s="42" t="s">
        <v>395</v>
      </c>
      <c r="Y13" s="233" t="s">
        <v>396</v>
      </c>
      <c r="Z13" s="275" t="s">
        <v>295</v>
      </c>
      <c r="AA13" s="233" t="s">
        <v>296</v>
      </c>
      <c r="AB13" s="339"/>
      <c r="AC13" s="344"/>
      <c r="AD13" s="258" t="s">
        <v>397</v>
      </c>
      <c r="AE13" s="42" t="s">
        <v>315</v>
      </c>
      <c r="AF13" s="43" t="s">
        <v>316</v>
      </c>
      <c r="AG13" s="43" t="s">
        <v>317</v>
      </c>
      <c r="AH13" s="226" t="s">
        <v>296</v>
      </c>
      <c r="AI13" s="1"/>
      <c r="AJ13" s="4" t="s">
        <v>398</v>
      </c>
      <c r="AL13" s="4" t="s">
        <v>275</v>
      </c>
      <c r="AM13" s="4" t="s">
        <v>399</v>
      </c>
      <c r="AO13" s="8" t="s">
        <v>277</v>
      </c>
      <c r="AP13" s="12">
        <v>0.2</v>
      </c>
      <c r="AQ13" s="153" t="s">
        <v>278</v>
      </c>
      <c r="AR13" s="145" t="s">
        <v>400</v>
      </c>
      <c r="AS13" s="157" t="str">
        <f t="shared" si="0"/>
        <v>東京都大田区</v>
      </c>
      <c r="AT13" s="159">
        <v>11.4</v>
      </c>
      <c r="AU13" s="144">
        <v>11.1</v>
      </c>
      <c r="AV13" s="319">
        <v>10.9</v>
      </c>
      <c r="AW13" s="8" t="s">
        <v>390</v>
      </c>
      <c r="AX13" s="12">
        <v>0.45</v>
      </c>
      <c r="AY13" s="69"/>
      <c r="AZ13" s="69"/>
      <c r="BA13" s="69"/>
      <c r="BB13" s="69"/>
    </row>
    <row r="14" spans="1:61" ht="14.4">
      <c r="A14" s="19" t="s">
        <v>401</v>
      </c>
      <c r="B14" s="304" t="s">
        <v>402</v>
      </c>
      <c r="C14" s="42">
        <v>0.13200000000000001</v>
      </c>
      <c r="D14" s="43">
        <v>4.2000000000000003E-2</v>
      </c>
      <c r="E14" s="233">
        <v>3.5999999999999997E-2</v>
      </c>
      <c r="F14" s="263" t="s">
        <v>403</v>
      </c>
      <c r="G14" s="236" t="s">
        <v>272</v>
      </c>
      <c r="H14" s="225" t="s">
        <v>273</v>
      </c>
      <c r="I14" s="237" t="s">
        <v>274</v>
      </c>
      <c r="J14" s="191">
        <f t="shared" si="10"/>
        <v>0.13200000000000001</v>
      </c>
      <c r="K14" s="43">
        <f t="shared" si="11"/>
        <v>0.16800000000000001</v>
      </c>
      <c r="L14" s="233">
        <f t="shared" si="12"/>
        <v>0.21000000000000002</v>
      </c>
      <c r="M14" s="408" t="s">
        <v>287</v>
      </c>
      <c r="N14" s="288" t="s">
        <v>404</v>
      </c>
      <c r="O14" s="69"/>
      <c r="P14" s="19" t="s">
        <v>401</v>
      </c>
      <c r="Q14" s="263" t="s">
        <v>405</v>
      </c>
      <c r="R14" s="42" t="s">
        <v>290</v>
      </c>
      <c r="S14" s="43" t="s">
        <v>311</v>
      </c>
      <c r="T14" s="43"/>
      <c r="U14" s="233"/>
      <c r="V14" s="41"/>
      <c r="W14" s="263" t="s">
        <v>406</v>
      </c>
      <c r="X14" s="42" t="s">
        <v>395</v>
      </c>
      <c r="Y14" s="233" t="s">
        <v>396</v>
      </c>
      <c r="Z14" s="275" t="s">
        <v>295</v>
      </c>
      <c r="AA14" s="233" t="s">
        <v>296</v>
      </c>
      <c r="AB14" s="339"/>
      <c r="AC14" s="344"/>
      <c r="AD14" s="258" t="s">
        <v>407</v>
      </c>
      <c r="AE14" s="42" t="s">
        <v>315</v>
      </c>
      <c r="AF14" s="43" t="s">
        <v>316</v>
      </c>
      <c r="AG14" s="43" t="s">
        <v>317</v>
      </c>
      <c r="AH14" s="226" t="s">
        <v>296</v>
      </c>
      <c r="AI14" s="1"/>
      <c r="AJ14" s="4" t="s">
        <v>408</v>
      </c>
      <c r="AL14" s="4" t="s">
        <v>275</v>
      </c>
      <c r="AM14" s="4" t="s">
        <v>409</v>
      </c>
      <c r="AO14" s="8" t="s">
        <v>277</v>
      </c>
      <c r="AP14" s="12">
        <v>0.2</v>
      </c>
      <c r="AQ14" s="153" t="s">
        <v>278</v>
      </c>
      <c r="AR14" s="145" t="s">
        <v>410</v>
      </c>
      <c r="AS14" s="157" t="str">
        <f t="shared" si="0"/>
        <v>東京都世田谷区</v>
      </c>
      <c r="AT14" s="159">
        <v>11.4</v>
      </c>
      <c r="AU14" s="144">
        <v>11.1</v>
      </c>
      <c r="AV14" s="319">
        <v>10.9</v>
      </c>
      <c r="AW14" s="8" t="s">
        <v>411</v>
      </c>
      <c r="AX14" s="12">
        <v>0.45</v>
      </c>
      <c r="AY14" s="69"/>
      <c r="AZ14" s="69"/>
      <c r="BA14" s="69"/>
      <c r="BB14" s="69"/>
    </row>
    <row r="15" spans="1:61" ht="14.4">
      <c r="A15" s="19" t="s">
        <v>411</v>
      </c>
      <c r="B15" s="304" t="s">
        <v>412</v>
      </c>
      <c r="C15" s="42">
        <v>0.13200000000000001</v>
      </c>
      <c r="D15" s="43">
        <v>4.2000000000000003E-2</v>
      </c>
      <c r="E15" s="233">
        <v>3.5999999999999997E-2</v>
      </c>
      <c r="F15" s="263" t="s">
        <v>413</v>
      </c>
      <c r="G15" s="236" t="s">
        <v>272</v>
      </c>
      <c r="H15" s="225" t="s">
        <v>273</v>
      </c>
      <c r="I15" s="237" t="s">
        <v>274</v>
      </c>
      <c r="J15" s="191">
        <f t="shared" si="1"/>
        <v>0.13200000000000001</v>
      </c>
      <c r="K15" s="43">
        <f t="shared" si="2"/>
        <v>0.16800000000000001</v>
      </c>
      <c r="L15" s="233">
        <f t="shared" si="3"/>
        <v>0.21000000000000002</v>
      </c>
      <c r="M15" s="408" t="s">
        <v>287</v>
      </c>
      <c r="N15" s="288" t="s">
        <v>347</v>
      </c>
      <c r="O15" s="69"/>
      <c r="P15" s="19" t="s">
        <v>411</v>
      </c>
      <c r="Q15" s="263" t="s">
        <v>414</v>
      </c>
      <c r="R15" s="42" t="s">
        <v>290</v>
      </c>
      <c r="S15" s="43" t="s">
        <v>311</v>
      </c>
      <c r="T15" s="43"/>
      <c r="U15" s="233"/>
      <c r="V15" s="41"/>
      <c r="W15" s="263" t="s">
        <v>415</v>
      </c>
      <c r="X15" s="42" t="s">
        <v>395</v>
      </c>
      <c r="Y15" s="233" t="s">
        <v>396</v>
      </c>
      <c r="Z15" s="275" t="s">
        <v>295</v>
      </c>
      <c r="AA15" s="233" t="s">
        <v>296</v>
      </c>
      <c r="AB15" s="339"/>
      <c r="AC15" s="344"/>
      <c r="AD15" s="258" t="s">
        <v>416</v>
      </c>
      <c r="AE15" s="42" t="s">
        <v>315</v>
      </c>
      <c r="AF15" s="43" t="s">
        <v>316</v>
      </c>
      <c r="AG15" s="43" t="s">
        <v>317</v>
      </c>
      <c r="AH15" s="226" t="s">
        <v>296</v>
      </c>
      <c r="AI15" s="1"/>
      <c r="AJ15" s="4" t="s">
        <v>417</v>
      </c>
      <c r="AL15" s="4" t="s">
        <v>275</v>
      </c>
      <c r="AM15" s="4" t="s">
        <v>418</v>
      </c>
      <c r="AO15" s="8" t="s">
        <v>277</v>
      </c>
      <c r="AP15" s="12">
        <v>0.2</v>
      </c>
      <c r="AQ15" s="153" t="s">
        <v>278</v>
      </c>
      <c r="AR15" s="145" t="s">
        <v>419</v>
      </c>
      <c r="AS15" s="157" t="str">
        <f t="shared" si="0"/>
        <v>東京都渋谷区</v>
      </c>
      <c r="AT15" s="159">
        <v>11.4</v>
      </c>
      <c r="AU15" s="144">
        <v>11.1</v>
      </c>
      <c r="AV15" s="319">
        <v>10.9</v>
      </c>
      <c r="AW15" s="8" t="s">
        <v>420</v>
      </c>
      <c r="AX15" s="12">
        <v>0.45</v>
      </c>
      <c r="AY15" s="69"/>
      <c r="AZ15" s="69"/>
      <c r="BA15" s="69"/>
      <c r="BB15" s="69"/>
    </row>
    <row r="16" spans="1:61" ht="14.4">
      <c r="A16" s="19" t="s">
        <v>420</v>
      </c>
      <c r="B16" s="304" t="s">
        <v>421</v>
      </c>
      <c r="C16" s="42">
        <v>0.13200000000000001</v>
      </c>
      <c r="D16" s="43">
        <v>4.2000000000000003E-2</v>
      </c>
      <c r="E16" s="233">
        <v>3.5999999999999997E-2</v>
      </c>
      <c r="F16" s="263" t="s">
        <v>422</v>
      </c>
      <c r="G16" s="236" t="s">
        <v>272</v>
      </c>
      <c r="H16" s="225" t="s">
        <v>273</v>
      </c>
      <c r="I16" s="237" t="s">
        <v>274</v>
      </c>
      <c r="J16" s="191">
        <f t="shared" ref="J16" si="13">C16</f>
        <v>0.13200000000000001</v>
      </c>
      <c r="K16" s="43">
        <f t="shared" ref="K16" si="14">SUM(C16,E16)</f>
        <v>0.16800000000000001</v>
      </c>
      <c r="L16" s="233">
        <f t="shared" ref="L16" si="15">SUM(C16:E16)</f>
        <v>0.21000000000000002</v>
      </c>
      <c r="M16" s="408" t="s">
        <v>287</v>
      </c>
      <c r="N16" s="288" t="s">
        <v>288</v>
      </c>
      <c r="O16" s="69"/>
      <c r="P16" s="19" t="s">
        <v>420</v>
      </c>
      <c r="Q16" s="263" t="s">
        <v>423</v>
      </c>
      <c r="R16" s="42" t="s">
        <v>290</v>
      </c>
      <c r="S16" s="43" t="s">
        <v>311</v>
      </c>
      <c r="T16" s="43"/>
      <c r="U16" s="233"/>
      <c r="V16" s="41"/>
      <c r="W16" s="263" t="s">
        <v>424</v>
      </c>
      <c r="X16" s="42" t="s">
        <v>425</v>
      </c>
      <c r="Y16" s="233" t="s">
        <v>426</v>
      </c>
      <c r="Z16" s="275" t="s">
        <v>295</v>
      </c>
      <c r="AA16" s="233" t="s">
        <v>296</v>
      </c>
      <c r="AB16" s="339"/>
      <c r="AC16" s="344"/>
      <c r="AD16" s="258" t="s">
        <v>427</v>
      </c>
      <c r="AE16" s="42" t="s">
        <v>315</v>
      </c>
      <c r="AF16" s="43" t="s">
        <v>316</v>
      </c>
      <c r="AG16" s="43" t="s">
        <v>317</v>
      </c>
      <c r="AH16" s="226" t="s">
        <v>296</v>
      </c>
      <c r="AI16" s="1"/>
      <c r="AJ16" s="4" t="s">
        <v>428</v>
      </c>
      <c r="AL16" s="4" t="s">
        <v>275</v>
      </c>
      <c r="AM16" s="4" t="s">
        <v>429</v>
      </c>
      <c r="AO16" s="8" t="s">
        <v>277</v>
      </c>
      <c r="AP16" s="12">
        <v>0.2</v>
      </c>
      <c r="AQ16" s="153" t="s">
        <v>278</v>
      </c>
      <c r="AR16" s="145" t="s">
        <v>430</v>
      </c>
      <c r="AS16" s="157" t="str">
        <f t="shared" si="0"/>
        <v>東京都中野区</v>
      </c>
      <c r="AT16" s="159">
        <v>11.4</v>
      </c>
      <c r="AU16" s="144">
        <v>11.1</v>
      </c>
      <c r="AV16" s="319">
        <v>10.9</v>
      </c>
      <c r="AW16" s="8" t="s">
        <v>431</v>
      </c>
      <c r="AX16" s="12">
        <v>0.45</v>
      </c>
      <c r="AY16" s="69"/>
      <c r="AZ16" s="69"/>
      <c r="BA16" s="69"/>
      <c r="BB16" s="69"/>
    </row>
    <row r="17" spans="1:54" ht="14.4">
      <c r="A17" s="19" t="s">
        <v>432</v>
      </c>
      <c r="B17" s="304" t="s">
        <v>433</v>
      </c>
      <c r="C17" s="42">
        <v>0.13200000000000001</v>
      </c>
      <c r="D17" s="43">
        <v>4.2000000000000003E-2</v>
      </c>
      <c r="E17" s="233">
        <v>3.5999999999999997E-2</v>
      </c>
      <c r="F17" s="263" t="s">
        <v>434</v>
      </c>
      <c r="G17" s="236" t="s">
        <v>272</v>
      </c>
      <c r="H17" s="225" t="s">
        <v>273</v>
      </c>
      <c r="I17" s="237" t="s">
        <v>274</v>
      </c>
      <c r="J17" s="191">
        <f t="shared" si="1"/>
        <v>0.13200000000000001</v>
      </c>
      <c r="K17" s="43">
        <f t="shared" si="2"/>
        <v>0.16800000000000001</v>
      </c>
      <c r="L17" s="233">
        <f t="shared" si="3"/>
        <v>0.21000000000000002</v>
      </c>
      <c r="M17" s="408" t="s">
        <v>287</v>
      </c>
      <c r="N17" s="288" t="s">
        <v>404</v>
      </c>
      <c r="O17" s="69"/>
      <c r="P17" s="19" t="s">
        <v>432</v>
      </c>
      <c r="Q17" s="263" t="s">
        <v>435</v>
      </c>
      <c r="R17" s="42" t="s">
        <v>290</v>
      </c>
      <c r="S17" s="43" t="s">
        <v>311</v>
      </c>
      <c r="T17" s="43"/>
      <c r="U17" s="233"/>
      <c r="V17" s="41"/>
      <c r="W17" s="263" t="s">
        <v>436</v>
      </c>
      <c r="X17" s="42" t="s">
        <v>425</v>
      </c>
      <c r="Y17" s="233" t="s">
        <v>426</v>
      </c>
      <c r="Z17" s="275" t="s">
        <v>295</v>
      </c>
      <c r="AA17" s="233" t="s">
        <v>296</v>
      </c>
      <c r="AB17" s="339"/>
      <c r="AC17" s="344"/>
      <c r="AD17" s="258" t="s">
        <v>437</v>
      </c>
      <c r="AE17" s="42" t="s">
        <v>315</v>
      </c>
      <c r="AF17" s="43" t="s">
        <v>316</v>
      </c>
      <c r="AG17" s="43" t="s">
        <v>317</v>
      </c>
      <c r="AH17" s="226" t="s">
        <v>296</v>
      </c>
      <c r="AI17" s="1"/>
      <c r="AJ17" s="4" t="s">
        <v>438</v>
      </c>
      <c r="AL17" s="4" t="s">
        <v>275</v>
      </c>
      <c r="AM17" s="4" t="s">
        <v>439</v>
      </c>
      <c r="AO17" s="8" t="s">
        <v>277</v>
      </c>
      <c r="AP17" s="12">
        <v>0.2</v>
      </c>
      <c r="AQ17" s="153" t="s">
        <v>278</v>
      </c>
      <c r="AR17" s="145" t="s">
        <v>440</v>
      </c>
      <c r="AS17" s="157" t="str">
        <f t="shared" si="0"/>
        <v>東京都杉並区</v>
      </c>
      <c r="AT17" s="159">
        <v>11.4</v>
      </c>
      <c r="AU17" s="144">
        <v>11.1</v>
      </c>
      <c r="AV17" s="319">
        <v>10.9</v>
      </c>
      <c r="AW17" s="8" t="s">
        <v>441</v>
      </c>
      <c r="AX17" s="12">
        <v>0.55000000000000004</v>
      </c>
      <c r="AY17" s="69"/>
      <c r="AZ17" s="69"/>
      <c r="BA17" s="69"/>
      <c r="BB17" s="69"/>
    </row>
    <row r="18" spans="1:54" ht="14.4">
      <c r="A18" s="19" t="s">
        <v>441</v>
      </c>
      <c r="B18" s="304" t="s">
        <v>442</v>
      </c>
      <c r="C18" s="42">
        <v>0.216</v>
      </c>
      <c r="D18" s="43">
        <v>7.1999999999999995E-2</v>
      </c>
      <c r="E18" s="233">
        <v>0.06</v>
      </c>
      <c r="F18" s="263" t="s">
        <v>443</v>
      </c>
      <c r="G18" s="236" t="s">
        <v>272</v>
      </c>
      <c r="H18" s="225" t="s">
        <v>273</v>
      </c>
      <c r="I18" s="237" t="s">
        <v>274</v>
      </c>
      <c r="J18" s="191">
        <f t="shared" ref="J18" si="16">C18</f>
        <v>0.216</v>
      </c>
      <c r="K18" s="43">
        <f t="shared" ref="K18" si="17">SUM(C18,E18)</f>
        <v>0.27600000000000002</v>
      </c>
      <c r="L18" s="233">
        <f t="shared" ref="L18" si="18">SUM(C18:E18)</f>
        <v>0.34799999999999998</v>
      </c>
      <c r="M18" s="408" t="s">
        <v>287</v>
      </c>
      <c r="N18" s="288" t="s">
        <v>288</v>
      </c>
      <c r="O18" s="69"/>
      <c r="P18" s="19" t="s">
        <v>441</v>
      </c>
      <c r="Q18" s="263" t="s">
        <v>444</v>
      </c>
      <c r="R18" s="42" t="s">
        <v>290</v>
      </c>
      <c r="S18" s="43" t="s">
        <v>311</v>
      </c>
      <c r="T18" s="43"/>
      <c r="U18" s="233"/>
      <c r="V18" s="41"/>
      <c r="W18" s="263" t="s">
        <v>445</v>
      </c>
      <c r="X18" s="42" t="s">
        <v>293</v>
      </c>
      <c r="Y18" s="233" t="s">
        <v>313</v>
      </c>
      <c r="Z18" s="275" t="s">
        <v>295</v>
      </c>
      <c r="AA18" s="233" t="s">
        <v>296</v>
      </c>
      <c r="AB18" s="339"/>
      <c r="AC18" s="344"/>
      <c r="AD18" s="258" t="s">
        <v>446</v>
      </c>
      <c r="AE18" s="42" t="s">
        <v>315</v>
      </c>
      <c r="AF18" s="43" t="s">
        <v>316</v>
      </c>
      <c r="AG18" s="43" t="s">
        <v>317</v>
      </c>
      <c r="AH18" s="226" t="s">
        <v>296</v>
      </c>
      <c r="AI18" s="1"/>
      <c r="AJ18" s="4" t="s">
        <v>447</v>
      </c>
      <c r="AL18" s="4" t="s">
        <v>275</v>
      </c>
      <c r="AM18" s="4" t="s">
        <v>448</v>
      </c>
      <c r="AO18" s="8" t="s">
        <v>277</v>
      </c>
      <c r="AP18" s="12">
        <v>0.2</v>
      </c>
      <c r="AQ18" s="153" t="s">
        <v>278</v>
      </c>
      <c r="AR18" s="145" t="s">
        <v>449</v>
      </c>
      <c r="AS18" s="157" t="str">
        <f t="shared" si="0"/>
        <v>東京都豊島区</v>
      </c>
      <c r="AT18" s="159">
        <v>11.4</v>
      </c>
      <c r="AU18" s="144">
        <v>11.1</v>
      </c>
      <c r="AV18" s="319">
        <v>10.9</v>
      </c>
      <c r="AW18" s="8" t="s">
        <v>450</v>
      </c>
      <c r="AX18" s="12">
        <v>0.55000000000000004</v>
      </c>
      <c r="AY18" s="69"/>
      <c r="AZ18" s="69"/>
      <c r="BA18" s="69"/>
      <c r="BB18" s="69"/>
    </row>
    <row r="19" spans="1:54" ht="14.4">
      <c r="A19" s="19" t="s">
        <v>450</v>
      </c>
      <c r="B19" s="304" t="s">
        <v>451</v>
      </c>
      <c r="C19" s="42">
        <v>0.216</v>
      </c>
      <c r="D19" s="43">
        <v>7.1999999999999995E-2</v>
      </c>
      <c r="E19" s="233">
        <v>0.06</v>
      </c>
      <c r="F19" s="263" t="s">
        <v>452</v>
      </c>
      <c r="G19" s="236" t="s">
        <v>272</v>
      </c>
      <c r="H19" s="225" t="s">
        <v>273</v>
      </c>
      <c r="I19" s="237" t="s">
        <v>274</v>
      </c>
      <c r="J19" s="191">
        <f t="shared" si="1"/>
        <v>0.216</v>
      </c>
      <c r="K19" s="43">
        <f t="shared" si="2"/>
        <v>0.27600000000000002</v>
      </c>
      <c r="L19" s="233">
        <f t="shared" si="3"/>
        <v>0.34799999999999998</v>
      </c>
      <c r="M19" s="408" t="s">
        <v>287</v>
      </c>
      <c r="N19" s="288" t="s">
        <v>347</v>
      </c>
      <c r="O19" s="69"/>
      <c r="P19" s="19" t="s">
        <v>450</v>
      </c>
      <c r="Q19" s="263" t="s">
        <v>453</v>
      </c>
      <c r="R19" s="42" t="s">
        <v>290</v>
      </c>
      <c r="S19" s="43" t="s">
        <v>311</v>
      </c>
      <c r="T19" s="43"/>
      <c r="U19" s="233"/>
      <c r="V19" s="41"/>
      <c r="W19" s="263" t="s">
        <v>454</v>
      </c>
      <c r="X19" s="42" t="s">
        <v>293</v>
      </c>
      <c r="Y19" s="233" t="s">
        <v>313</v>
      </c>
      <c r="Z19" s="275" t="s">
        <v>295</v>
      </c>
      <c r="AA19" s="233" t="s">
        <v>296</v>
      </c>
      <c r="AB19" s="339"/>
      <c r="AC19" s="344"/>
      <c r="AD19" s="258" t="s">
        <v>455</v>
      </c>
      <c r="AE19" s="42" t="s">
        <v>315</v>
      </c>
      <c r="AF19" s="43" t="s">
        <v>316</v>
      </c>
      <c r="AG19" s="43" t="s">
        <v>317</v>
      </c>
      <c r="AH19" s="226" t="s">
        <v>296</v>
      </c>
      <c r="AI19" s="1"/>
      <c r="AJ19" s="4" t="s">
        <v>456</v>
      </c>
      <c r="AL19" s="4" t="s">
        <v>275</v>
      </c>
      <c r="AM19" s="4" t="s">
        <v>457</v>
      </c>
      <c r="AO19" s="8" t="s">
        <v>277</v>
      </c>
      <c r="AP19" s="12">
        <v>0.2</v>
      </c>
      <c r="AQ19" s="153" t="s">
        <v>278</v>
      </c>
      <c r="AR19" s="145" t="s">
        <v>458</v>
      </c>
      <c r="AS19" s="157" t="str">
        <f t="shared" si="0"/>
        <v>東京都北区</v>
      </c>
      <c r="AT19" s="159">
        <v>11.4</v>
      </c>
      <c r="AU19" s="144">
        <v>11.1</v>
      </c>
      <c r="AV19" s="319">
        <v>10.9</v>
      </c>
      <c r="AW19" s="8" t="s">
        <v>459</v>
      </c>
      <c r="AX19" s="12">
        <v>0.55000000000000004</v>
      </c>
      <c r="AY19" s="69"/>
      <c r="AZ19" s="69"/>
      <c r="BA19" s="69"/>
      <c r="BB19" s="69"/>
    </row>
    <row r="20" spans="1:54" ht="14.4">
      <c r="A20" s="19" t="s">
        <v>460</v>
      </c>
      <c r="B20" s="304" t="s">
        <v>461</v>
      </c>
      <c r="C20" s="42">
        <v>0.13800000000000001</v>
      </c>
      <c r="D20" s="43">
        <v>5.3999999999999999E-2</v>
      </c>
      <c r="E20" s="233">
        <v>4.8000000000000001E-2</v>
      </c>
      <c r="F20" s="263" t="s">
        <v>462</v>
      </c>
      <c r="G20" s="236" t="s">
        <v>272</v>
      </c>
      <c r="H20" s="225" t="s">
        <v>273</v>
      </c>
      <c r="I20" s="237" t="s">
        <v>274</v>
      </c>
      <c r="J20" s="191">
        <f>C20</f>
        <v>0.13800000000000001</v>
      </c>
      <c r="K20" s="43">
        <f>SUM(C20,E20)</f>
        <v>0.186</v>
      </c>
      <c r="L20" s="233">
        <f>SUM(C20:E20)</f>
        <v>0.24</v>
      </c>
      <c r="M20" s="408" t="s">
        <v>287</v>
      </c>
      <c r="N20" s="288" t="s">
        <v>288</v>
      </c>
      <c r="O20" s="69"/>
      <c r="P20" s="19" t="s">
        <v>460</v>
      </c>
      <c r="Q20" s="263" t="s">
        <v>463</v>
      </c>
      <c r="R20" s="42" t="s">
        <v>290</v>
      </c>
      <c r="S20" s="43" t="s">
        <v>311</v>
      </c>
      <c r="T20" s="43"/>
      <c r="U20" s="233"/>
      <c r="V20" s="41"/>
      <c r="W20" s="263" t="s">
        <v>464</v>
      </c>
      <c r="X20" s="42" t="s">
        <v>425</v>
      </c>
      <c r="Y20" s="233" t="s">
        <v>465</v>
      </c>
      <c r="Z20" s="43" t="s">
        <v>293</v>
      </c>
      <c r="AA20" s="43" t="s">
        <v>313</v>
      </c>
      <c r="AB20" s="338" t="s">
        <v>295</v>
      </c>
      <c r="AC20" s="41" t="s">
        <v>296</v>
      </c>
      <c r="AD20" s="258" t="s">
        <v>466</v>
      </c>
      <c r="AE20" s="42" t="s">
        <v>315</v>
      </c>
      <c r="AF20" s="43" t="s">
        <v>316</v>
      </c>
      <c r="AG20" s="43" t="s">
        <v>467</v>
      </c>
      <c r="AH20" s="226" t="s">
        <v>296</v>
      </c>
      <c r="AI20" s="1"/>
      <c r="AJ20" s="4" t="s">
        <v>468</v>
      </c>
      <c r="AL20" s="4" t="s">
        <v>275</v>
      </c>
      <c r="AM20" s="4" t="s">
        <v>469</v>
      </c>
      <c r="AO20" s="8" t="s">
        <v>277</v>
      </c>
      <c r="AP20" s="12">
        <v>0.2</v>
      </c>
      <c r="AQ20" s="153" t="s">
        <v>278</v>
      </c>
      <c r="AR20" s="145" t="s">
        <v>470</v>
      </c>
      <c r="AS20" s="157" t="str">
        <f t="shared" si="0"/>
        <v>東京都荒川区</v>
      </c>
      <c r="AT20" s="159">
        <v>11.4</v>
      </c>
      <c r="AU20" s="144">
        <v>11.1</v>
      </c>
      <c r="AV20" s="319">
        <v>10.9</v>
      </c>
      <c r="AW20" s="8" t="s">
        <v>471</v>
      </c>
      <c r="AX20" s="12">
        <v>0.55000000000000004</v>
      </c>
      <c r="AY20" s="69"/>
      <c r="AZ20" s="69"/>
      <c r="BA20" s="69"/>
      <c r="BB20" s="69"/>
    </row>
    <row r="21" spans="1:54" ht="14.4">
      <c r="A21" s="19" t="s">
        <v>472</v>
      </c>
      <c r="B21" s="304" t="s">
        <v>473</v>
      </c>
      <c r="C21" s="42">
        <v>0.13800000000000001</v>
      </c>
      <c r="D21" s="43">
        <v>5.3999999999999999E-2</v>
      </c>
      <c r="E21" s="233">
        <v>4.8000000000000001E-2</v>
      </c>
      <c r="F21" s="263" t="s">
        <v>474</v>
      </c>
      <c r="G21" s="236" t="s">
        <v>272</v>
      </c>
      <c r="H21" s="225" t="s">
        <v>273</v>
      </c>
      <c r="I21" s="237" t="s">
        <v>274</v>
      </c>
      <c r="J21" s="191">
        <f t="shared" si="1"/>
        <v>0.13800000000000001</v>
      </c>
      <c r="K21" s="43">
        <f t="shared" si="2"/>
        <v>0.186</v>
      </c>
      <c r="L21" s="233">
        <f t="shared" si="3"/>
        <v>0.24</v>
      </c>
      <c r="M21" s="408" t="s">
        <v>287</v>
      </c>
      <c r="N21" s="288" t="s">
        <v>475</v>
      </c>
      <c r="O21" s="69"/>
      <c r="P21" s="19" t="s">
        <v>472</v>
      </c>
      <c r="Q21" s="263" t="s">
        <v>476</v>
      </c>
      <c r="R21" s="42" t="s">
        <v>290</v>
      </c>
      <c r="S21" s="43" t="s">
        <v>311</v>
      </c>
      <c r="T21" s="43"/>
      <c r="U21" s="233"/>
      <c r="V21" s="41"/>
      <c r="W21" s="263" t="s">
        <v>477</v>
      </c>
      <c r="X21" s="42" t="s">
        <v>425</v>
      </c>
      <c r="Y21" s="233" t="s">
        <v>465</v>
      </c>
      <c r="Z21" s="43" t="s">
        <v>293</v>
      </c>
      <c r="AA21" s="43" t="s">
        <v>313</v>
      </c>
      <c r="AB21" s="275" t="s">
        <v>295</v>
      </c>
      <c r="AC21" s="226" t="s">
        <v>296</v>
      </c>
      <c r="AD21" s="258" t="s">
        <v>478</v>
      </c>
      <c r="AE21" s="42" t="s">
        <v>315</v>
      </c>
      <c r="AF21" s="43" t="s">
        <v>316</v>
      </c>
      <c r="AG21" s="43" t="s">
        <v>467</v>
      </c>
      <c r="AH21" s="226" t="s">
        <v>296</v>
      </c>
      <c r="AI21" s="1"/>
      <c r="AJ21" s="4" t="s">
        <v>479</v>
      </c>
      <c r="AL21" s="4" t="s">
        <v>275</v>
      </c>
      <c r="AM21" s="4" t="s">
        <v>480</v>
      </c>
      <c r="AO21" s="8" t="s">
        <v>277</v>
      </c>
      <c r="AP21" s="12">
        <v>0.2</v>
      </c>
      <c r="AQ21" s="153" t="s">
        <v>278</v>
      </c>
      <c r="AR21" s="145" t="s">
        <v>481</v>
      </c>
      <c r="AS21" s="157" t="str">
        <f t="shared" si="0"/>
        <v>東京都板橋区</v>
      </c>
      <c r="AT21" s="159">
        <v>11.4</v>
      </c>
      <c r="AU21" s="144">
        <v>11.1</v>
      </c>
      <c r="AV21" s="319">
        <v>10.9</v>
      </c>
      <c r="AW21" s="8" t="s">
        <v>482</v>
      </c>
      <c r="AX21" s="12">
        <v>0.55000000000000004</v>
      </c>
      <c r="AY21" s="69"/>
      <c r="AZ21" s="69"/>
      <c r="BA21" s="69"/>
      <c r="BB21" s="69"/>
    </row>
    <row r="22" spans="1:54" ht="14.4">
      <c r="A22" s="19" t="s">
        <v>482</v>
      </c>
      <c r="B22" s="304" t="s">
        <v>483</v>
      </c>
      <c r="C22" s="42">
        <v>0.13800000000000001</v>
      </c>
      <c r="D22" s="43">
        <v>5.3999999999999999E-2</v>
      </c>
      <c r="E22" s="233">
        <v>4.8000000000000001E-2</v>
      </c>
      <c r="F22" s="263" t="s">
        <v>484</v>
      </c>
      <c r="G22" s="236" t="s">
        <v>272</v>
      </c>
      <c r="H22" s="225" t="s">
        <v>273</v>
      </c>
      <c r="I22" s="237" t="s">
        <v>274</v>
      </c>
      <c r="J22" s="191">
        <f t="shared" ref="J22" si="19">C22</f>
        <v>0.13800000000000001</v>
      </c>
      <c r="K22" s="43">
        <f t="shared" ref="K22" si="20">SUM(C22,E22)</f>
        <v>0.186</v>
      </c>
      <c r="L22" s="233">
        <f t="shared" ref="L22" si="21">SUM(C22:E22)</f>
        <v>0.24</v>
      </c>
      <c r="M22" s="408" t="s">
        <v>287</v>
      </c>
      <c r="N22" s="288" t="s">
        <v>347</v>
      </c>
      <c r="O22" s="69"/>
      <c r="P22" s="19" t="s">
        <v>482</v>
      </c>
      <c r="Q22" s="263" t="s">
        <v>485</v>
      </c>
      <c r="R22" s="42" t="s">
        <v>290</v>
      </c>
      <c r="S22" s="43" t="s">
        <v>311</v>
      </c>
      <c r="T22" s="43"/>
      <c r="U22" s="233"/>
      <c r="V22" s="41"/>
      <c r="W22" s="263" t="s">
        <v>486</v>
      </c>
      <c r="X22" s="42" t="s">
        <v>425</v>
      </c>
      <c r="Y22" s="233" t="s">
        <v>465</v>
      </c>
      <c r="Z22" s="43" t="s">
        <v>293</v>
      </c>
      <c r="AA22" s="43" t="s">
        <v>313</v>
      </c>
      <c r="AB22" s="275" t="s">
        <v>295</v>
      </c>
      <c r="AC22" s="226" t="s">
        <v>296</v>
      </c>
      <c r="AD22" s="258" t="s">
        <v>487</v>
      </c>
      <c r="AE22" s="42" t="s">
        <v>315</v>
      </c>
      <c r="AF22" s="43" t="s">
        <v>316</v>
      </c>
      <c r="AG22" s="43" t="s">
        <v>467</v>
      </c>
      <c r="AH22" s="226" t="s">
        <v>296</v>
      </c>
      <c r="AI22" s="1"/>
      <c r="AJ22" s="4" t="s">
        <v>488</v>
      </c>
      <c r="AL22" s="4" t="s">
        <v>275</v>
      </c>
      <c r="AM22" s="4" t="s">
        <v>489</v>
      </c>
      <c r="AO22" s="8" t="s">
        <v>277</v>
      </c>
      <c r="AP22" s="12">
        <v>0.2</v>
      </c>
      <c r="AQ22" s="153" t="s">
        <v>278</v>
      </c>
      <c r="AR22" s="145" t="s">
        <v>490</v>
      </c>
      <c r="AS22" s="157" t="str">
        <f t="shared" si="0"/>
        <v>東京都練馬区</v>
      </c>
      <c r="AT22" s="159">
        <v>11.4</v>
      </c>
      <c r="AU22" s="144">
        <v>11.1</v>
      </c>
      <c r="AV22" s="319">
        <v>10.9</v>
      </c>
      <c r="AW22" s="8" t="s">
        <v>491</v>
      </c>
      <c r="AX22" s="12">
        <v>0.55000000000000004</v>
      </c>
      <c r="AY22" s="69"/>
      <c r="AZ22" s="69"/>
      <c r="BA22" s="69"/>
      <c r="BB22" s="69"/>
    </row>
    <row r="23" spans="1:54" ht="24">
      <c r="A23" s="19" t="s">
        <v>492</v>
      </c>
      <c r="B23" s="304" t="s">
        <v>493</v>
      </c>
      <c r="C23" s="42">
        <v>0.13800000000000001</v>
      </c>
      <c r="D23" s="43">
        <v>5.3999999999999999E-2</v>
      </c>
      <c r="E23" s="233">
        <v>4.8000000000000001E-2</v>
      </c>
      <c r="F23" s="263" t="s">
        <v>494</v>
      </c>
      <c r="G23" s="236" t="s">
        <v>272</v>
      </c>
      <c r="H23" s="225" t="s">
        <v>273</v>
      </c>
      <c r="I23" s="237" t="s">
        <v>274</v>
      </c>
      <c r="J23" s="191">
        <f t="shared" si="1"/>
        <v>0.13800000000000001</v>
      </c>
      <c r="K23" s="43">
        <f t="shared" si="2"/>
        <v>0.186</v>
      </c>
      <c r="L23" s="233">
        <f t="shared" si="3"/>
        <v>0.24</v>
      </c>
      <c r="M23" s="408" t="s">
        <v>287</v>
      </c>
      <c r="N23" s="288" t="s">
        <v>495</v>
      </c>
      <c r="O23" s="69"/>
      <c r="P23" s="19" t="s">
        <v>492</v>
      </c>
      <c r="Q23" s="263" t="s">
        <v>496</v>
      </c>
      <c r="R23" s="42" t="s">
        <v>290</v>
      </c>
      <c r="S23" s="43" t="s">
        <v>311</v>
      </c>
      <c r="T23" s="43"/>
      <c r="U23" s="233"/>
      <c r="V23" s="41"/>
      <c r="W23" s="263" t="s">
        <v>497</v>
      </c>
      <c r="X23" s="42" t="s">
        <v>425</v>
      </c>
      <c r="Y23" s="233" t="s">
        <v>465</v>
      </c>
      <c r="Z23" s="43" t="s">
        <v>293</v>
      </c>
      <c r="AA23" s="43" t="s">
        <v>313</v>
      </c>
      <c r="AB23" s="275" t="s">
        <v>295</v>
      </c>
      <c r="AC23" s="226" t="s">
        <v>296</v>
      </c>
      <c r="AD23" s="258" t="s">
        <v>498</v>
      </c>
      <c r="AE23" s="42" t="s">
        <v>315</v>
      </c>
      <c r="AF23" s="43" t="s">
        <v>316</v>
      </c>
      <c r="AG23" s="43" t="s">
        <v>467</v>
      </c>
      <c r="AH23" s="226" t="s">
        <v>296</v>
      </c>
      <c r="AI23" s="1"/>
      <c r="AJ23" s="4" t="s">
        <v>499</v>
      </c>
      <c r="AL23" s="4" t="s">
        <v>275</v>
      </c>
      <c r="AM23" s="4" t="s">
        <v>500</v>
      </c>
      <c r="AO23" s="8" t="s">
        <v>277</v>
      </c>
      <c r="AP23" s="12">
        <v>0.2</v>
      </c>
      <c r="AQ23" s="153" t="s">
        <v>278</v>
      </c>
      <c r="AR23" s="145" t="s">
        <v>501</v>
      </c>
      <c r="AS23" s="157" t="str">
        <f t="shared" si="0"/>
        <v>東京都足立区</v>
      </c>
      <c r="AT23" s="159">
        <v>11.4</v>
      </c>
      <c r="AU23" s="144">
        <v>11.1</v>
      </c>
      <c r="AV23" s="319">
        <v>10.9</v>
      </c>
      <c r="AW23" s="19" t="s">
        <v>502</v>
      </c>
      <c r="AX23" s="12">
        <v>0.55000000000000004</v>
      </c>
      <c r="AY23" s="69"/>
      <c r="AZ23" s="69"/>
      <c r="BA23" s="69"/>
      <c r="BB23" s="69"/>
    </row>
    <row r="24" spans="1:54" ht="14.4">
      <c r="A24" s="19" t="s">
        <v>502</v>
      </c>
      <c r="B24" s="304" t="s">
        <v>503</v>
      </c>
      <c r="C24" s="42">
        <v>0.114</v>
      </c>
      <c r="D24" s="43">
        <v>3.5999999999999997E-2</v>
      </c>
      <c r="E24" s="233">
        <v>0.03</v>
      </c>
      <c r="F24" s="263" t="s">
        <v>504</v>
      </c>
      <c r="G24" s="236" t="s">
        <v>272</v>
      </c>
      <c r="H24" s="225" t="s">
        <v>273</v>
      </c>
      <c r="I24" s="237" t="s">
        <v>274</v>
      </c>
      <c r="J24" s="191">
        <f t="shared" ref="J24" si="22">C24</f>
        <v>0.114</v>
      </c>
      <c r="K24" s="43">
        <f t="shared" ref="K24" si="23">SUM(C24,E24)</f>
        <v>0.14400000000000002</v>
      </c>
      <c r="L24" s="233">
        <f t="shared" ref="L24" si="24">SUM(C24:E24)</f>
        <v>0.18</v>
      </c>
      <c r="M24" s="408" t="s">
        <v>287</v>
      </c>
      <c r="N24" s="288" t="s">
        <v>288</v>
      </c>
      <c r="O24" s="69"/>
      <c r="P24" s="19" t="s">
        <v>502</v>
      </c>
      <c r="Q24" s="263" t="s">
        <v>505</v>
      </c>
      <c r="R24" s="42" t="s">
        <v>290</v>
      </c>
      <c r="S24" s="43" t="s">
        <v>311</v>
      </c>
      <c r="T24" s="43"/>
      <c r="U24" s="233"/>
      <c r="V24" s="41"/>
      <c r="W24" s="263" t="s">
        <v>506</v>
      </c>
      <c r="X24" s="42" t="s">
        <v>425</v>
      </c>
      <c r="Y24" s="233" t="s">
        <v>465</v>
      </c>
      <c r="Z24" s="43" t="s">
        <v>293</v>
      </c>
      <c r="AA24" s="43" t="s">
        <v>313</v>
      </c>
      <c r="AB24" s="275" t="s">
        <v>295</v>
      </c>
      <c r="AC24" s="226" t="s">
        <v>296</v>
      </c>
      <c r="AD24" s="258" t="s">
        <v>507</v>
      </c>
      <c r="AE24" s="42" t="s">
        <v>315</v>
      </c>
      <c r="AF24" s="43" t="s">
        <v>316</v>
      </c>
      <c r="AG24" s="43" t="s">
        <v>317</v>
      </c>
      <c r="AH24" s="226" t="s">
        <v>296</v>
      </c>
      <c r="AI24" s="1"/>
      <c r="AJ24" s="4" t="s">
        <v>508</v>
      </c>
      <c r="AL24" s="4" t="s">
        <v>275</v>
      </c>
      <c r="AM24" s="4" t="s">
        <v>509</v>
      </c>
      <c r="AO24" s="8" t="s">
        <v>277</v>
      </c>
      <c r="AP24" s="12">
        <v>0.2</v>
      </c>
      <c r="AQ24" s="153" t="s">
        <v>278</v>
      </c>
      <c r="AR24" s="145" t="s">
        <v>510</v>
      </c>
      <c r="AS24" s="157" t="str">
        <f t="shared" si="0"/>
        <v>東京都葛飾区</v>
      </c>
      <c r="AT24" s="159">
        <v>11.4</v>
      </c>
      <c r="AU24" s="144">
        <v>11.1</v>
      </c>
      <c r="AV24" s="319">
        <v>10.9</v>
      </c>
      <c r="AW24" s="19" t="s">
        <v>511</v>
      </c>
      <c r="AX24" s="12">
        <v>0.55000000000000004</v>
      </c>
      <c r="AY24" s="69"/>
      <c r="AZ24" s="69"/>
      <c r="BA24" s="69"/>
      <c r="BB24" s="69"/>
    </row>
    <row r="25" spans="1:54" ht="15" thickBot="1">
      <c r="A25" s="19" t="s">
        <v>511</v>
      </c>
      <c r="B25" s="304" t="s">
        <v>512</v>
      </c>
      <c r="C25" s="42">
        <v>0.114</v>
      </c>
      <c r="D25" s="43">
        <v>3.5999999999999997E-2</v>
      </c>
      <c r="E25" s="233">
        <v>0.03</v>
      </c>
      <c r="F25" s="263" t="s">
        <v>513</v>
      </c>
      <c r="G25" s="236" t="s">
        <v>272</v>
      </c>
      <c r="H25" s="225" t="s">
        <v>273</v>
      </c>
      <c r="I25" s="237" t="s">
        <v>274</v>
      </c>
      <c r="J25" s="191">
        <f t="shared" si="1"/>
        <v>0.114</v>
      </c>
      <c r="K25" s="43">
        <f t="shared" si="2"/>
        <v>0.14400000000000002</v>
      </c>
      <c r="L25" s="233">
        <f t="shared" si="3"/>
        <v>0.18</v>
      </c>
      <c r="M25" s="408" t="s">
        <v>287</v>
      </c>
      <c r="N25" s="288" t="s">
        <v>404</v>
      </c>
      <c r="O25" s="69"/>
      <c r="P25" s="19" t="s">
        <v>511</v>
      </c>
      <c r="Q25" s="263" t="s">
        <v>514</v>
      </c>
      <c r="R25" s="42" t="s">
        <v>290</v>
      </c>
      <c r="S25" s="43" t="s">
        <v>311</v>
      </c>
      <c r="T25" s="43"/>
      <c r="U25" s="233"/>
      <c r="V25" s="41"/>
      <c r="W25" s="263" t="s">
        <v>515</v>
      </c>
      <c r="X25" s="42" t="s">
        <v>425</v>
      </c>
      <c r="Y25" s="233" t="s">
        <v>465</v>
      </c>
      <c r="Z25" s="43" t="s">
        <v>293</v>
      </c>
      <c r="AA25" s="43" t="s">
        <v>313</v>
      </c>
      <c r="AB25" s="275" t="s">
        <v>295</v>
      </c>
      <c r="AC25" s="226" t="s">
        <v>296</v>
      </c>
      <c r="AD25" s="258" t="s">
        <v>516</v>
      </c>
      <c r="AE25" s="42" t="s">
        <v>315</v>
      </c>
      <c r="AF25" s="43" t="s">
        <v>316</v>
      </c>
      <c r="AG25" s="43" t="s">
        <v>317</v>
      </c>
      <c r="AH25" s="226" t="s">
        <v>296</v>
      </c>
      <c r="AI25" s="1"/>
      <c r="AJ25" s="4" t="s">
        <v>517</v>
      </c>
      <c r="AL25" s="4" t="s">
        <v>275</v>
      </c>
      <c r="AM25" s="4" t="s">
        <v>518</v>
      </c>
      <c r="AO25" s="9" t="s">
        <v>277</v>
      </c>
      <c r="AP25" s="149">
        <v>0.2</v>
      </c>
      <c r="AQ25" s="154" t="s">
        <v>278</v>
      </c>
      <c r="AR25" s="148" t="s">
        <v>519</v>
      </c>
      <c r="AS25" s="174" t="str">
        <f t="shared" si="0"/>
        <v>東京都江戸川区</v>
      </c>
      <c r="AT25" s="175">
        <v>11.4</v>
      </c>
      <c r="AU25" s="176">
        <v>11.1</v>
      </c>
      <c r="AV25" s="320">
        <v>10.9</v>
      </c>
      <c r="AW25" s="8" t="s">
        <v>520</v>
      </c>
      <c r="AX25" s="12">
        <v>0.45</v>
      </c>
      <c r="AY25" s="69"/>
      <c r="AZ25" s="69"/>
      <c r="BA25" s="69"/>
      <c r="BB25" s="69"/>
    </row>
    <row r="26" spans="1:54" ht="14.4">
      <c r="A26" s="19" t="s">
        <v>521</v>
      </c>
      <c r="B26" s="304" t="s">
        <v>522</v>
      </c>
      <c r="C26" s="42">
        <v>0.15</v>
      </c>
      <c r="D26" s="43">
        <v>6.6000000000000003E-2</v>
      </c>
      <c r="E26" s="233">
        <v>5.3999999999999999E-2</v>
      </c>
      <c r="F26" s="263" t="s">
        <v>523</v>
      </c>
      <c r="G26" s="236" t="s">
        <v>272</v>
      </c>
      <c r="H26" s="225" t="s">
        <v>273</v>
      </c>
      <c r="I26" s="237" t="s">
        <v>274</v>
      </c>
      <c r="J26" s="191">
        <f t="shared" si="1"/>
        <v>0.15</v>
      </c>
      <c r="K26" s="43">
        <f t="shared" si="2"/>
        <v>0.20399999999999999</v>
      </c>
      <c r="L26" s="233">
        <f t="shared" si="3"/>
        <v>0.27</v>
      </c>
      <c r="M26" s="408" t="s">
        <v>287</v>
      </c>
      <c r="N26" s="288" t="s">
        <v>288</v>
      </c>
      <c r="O26" s="69"/>
      <c r="P26" s="19" t="s">
        <v>521</v>
      </c>
      <c r="Q26" s="263" t="s">
        <v>524</v>
      </c>
      <c r="R26" s="42" t="s">
        <v>290</v>
      </c>
      <c r="S26" s="43" t="s">
        <v>311</v>
      </c>
      <c r="T26" s="43"/>
      <c r="U26" s="233"/>
      <c r="V26" s="41"/>
      <c r="W26" s="263" t="s">
        <v>525</v>
      </c>
      <c r="X26" s="42" t="s">
        <v>425</v>
      </c>
      <c r="Y26" s="233" t="s">
        <v>465</v>
      </c>
      <c r="Z26" s="43" t="s">
        <v>295</v>
      </c>
      <c r="AA26" s="43" t="s">
        <v>296</v>
      </c>
      <c r="AB26" s="275"/>
      <c r="AC26" s="226"/>
      <c r="AD26" s="258" t="s">
        <v>526</v>
      </c>
      <c r="AE26" s="42" t="s">
        <v>315</v>
      </c>
      <c r="AF26" s="43" t="s">
        <v>316</v>
      </c>
      <c r="AG26" s="43" t="s">
        <v>317</v>
      </c>
      <c r="AH26" s="226" t="s">
        <v>296</v>
      </c>
      <c r="AI26" s="1"/>
      <c r="AJ26" s="4" t="s">
        <v>527</v>
      </c>
      <c r="AL26" s="4" t="s">
        <v>275</v>
      </c>
      <c r="AM26" s="4" t="s">
        <v>528</v>
      </c>
      <c r="AO26" s="140" t="s">
        <v>529</v>
      </c>
      <c r="AP26" s="163">
        <v>0.16</v>
      </c>
      <c r="AQ26" s="161" t="s">
        <v>278</v>
      </c>
      <c r="AR26" s="146" t="s">
        <v>530</v>
      </c>
      <c r="AS26" s="170" t="str">
        <f t="shared" si="0"/>
        <v>東京都調布市</v>
      </c>
      <c r="AT26" s="178">
        <v>11.12</v>
      </c>
      <c r="AU26" s="167">
        <v>10.88</v>
      </c>
      <c r="AV26" s="213">
        <v>10.72</v>
      </c>
      <c r="AW26" s="8" t="s">
        <v>531</v>
      </c>
      <c r="AX26" s="12">
        <v>0.45</v>
      </c>
      <c r="AY26" s="69"/>
      <c r="AZ26" s="69"/>
      <c r="BA26" s="69"/>
      <c r="BB26" s="69"/>
    </row>
    <row r="27" spans="1:54" ht="14.4">
      <c r="A27" s="19" t="s">
        <v>531</v>
      </c>
      <c r="B27" s="304" t="s">
        <v>532</v>
      </c>
      <c r="C27" s="42">
        <v>0.15</v>
      </c>
      <c r="D27" s="43">
        <v>6.6000000000000003E-2</v>
      </c>
      <c r="E27" s="233">
        <v>5.3999999999999999E-2</v>
      </c>
      <c r="F27" s="263" t="s">
        <v>533</v>
      </c>
      <c r="G27" s="236" t="s">
        <v>272</v>
      </c>
      <c r="H27" s="225" t="s">
        <v>273</v>
      </c>
      <c r="I27" s="237" t="s">
        <v>274</v>
      </c>
      <c r="J27" s="191">
        <f t="shared" ref="J27:J28" si="25">C27</f>
        <v>0.15</v>
      </c>
      <c r="K27" s="43">
        <f t="shared" ref="K27:K28" si="26">SUM(C27,E27)</f>
        <v>0.20399999999999999</v>
      </c>
      <c r="L27" s="233">
        <f t="shared" ref="L27:L28" si="27">SUM(C27:E27)</f>
        <v>0.27</v>
      </c>
      <c r="M27" s="408" t="s">
        <v>287</v>
      </c>
      <c r="N27" s="288" t="s">
        <v>404</v>
      </c>
      <c r="O27" s="69"/>
      <c r="P27" s="19" t="s">
        <v>531</v>
      </c>
      <c r="Q27" s="263" t="s">
        <v>534</v>
      </c>
      <c r="R27" s="42" t="s">
        <v>290</v>
      </c>
      <c r="S27" s="43" t="s">
        <v>311</v>
      </c>
      <c r="T27" s="43"/>
      <c r="U27" s="233"/>
      <c r="V27" s="41"/>
      <c r="W27" s="263" t="s">
        <v>535</v>
      </c>
      <c r="X27" s="42" t="s">
        <v>425</v>
      </c>
      <c r="Y27" s="233" t="s">
        <v>465</v>
      </c>
      <c r="Z27" s="43" t="s">
        <v>295</v>
      </c>
      <c r="AA27" s="43" t="s">
        <v>296</v>
      </c>
      <c r="AB27" s="275"/>
      <c r="AC27" s="226"/>
      <c r="AD27" s="258" t="s">
        <v>536</v>
      </c>
      <c r="AE27" s="42" t="s">
        <v>315</v>
      </c>
      <c r="AF27" s="43" t="s">
        <v>316</v>
      </c>
      <c r="AG27" s="43" t="s">
        <v>317</v>
      </c>
      <c r="AH27" s="226" t="s">
        <v>296</v>
      </c>
      <c r="AI27" s="1"/>
      <c r="AJ27" s="4" t="s">
        <v>537</v>
      </c>
      <c r="AL27" s="4" t="s">
        <v>275</v>
      </c>
      <c r="AM27" s="4" t="s">
        <v>538</v>
      </c>
      <c r="AO27" s="8" t="s">
        <v>529</v>
      </c>
      <c r="AP27" s="12">
        <v>0.16</v>
      </c>
      <c r="AQ27" s="153" t="s">
        <v>278</v>
      </c>
      <c r="AR27" s="145" t="s">
        <v>539</v>
      </c>
      <c r="AS27" s="168" t="str">
        <f t="shared" si="0"/>
        <v>東京都町田市</v>
      </c>
      <c r="AT27" s="143">
        <v>11.12</v>
      </c>
      <c r="AU27" s="145">
        <v>10.88</v>
      </c>
      <c r="AV27" s="170">
        <v>10.72</v>
      </c>
      <c r="AW27" s="8" t="s">
        <v>540</v>
      </c>
      <c r="AX27" s="12">
        <v>0.45</v>
      </c>
      <c r="AY27" s="69"/>
      <c r="AZ27" s="69"/>
      <c r="BA27" s="69"/>
      <c r="BB27" s="69"/>
    </row>
    <row r="28" spans="1:54" ht="14.4">
      <c r="A28" s="19" t="s">
        <v>541</v>
      </c>
      <c r="B28" s="304" t="s">
        <v>542</v>
      </c>
      <c r="C28" s="42">
        <v>0.15</v>
      </c>
      <c r="D28" s="43">
        <v>6.6000000000000003E-2</v>
      </c>
      <c r="E28" s="233">
        <v>5.3999999999999999E-2</v>
      </c>
      <c r="F28" s="263" t="s">
        <v>543</v>
      </c>
      <c r="G28" s="236" t="s">
        <v>272</v>
      </c>
      <c r="H28" s="225" t="s">
        <v>273</v>
      </c>
      <c r="I28" s="237" t="s">
        <v>274</v>
      </c>
      <c r="J28" s="191">
        <f t="shared" si="25"/>
        <v>0.15</v>
      </c>
      <c r="K28" s="43">
        <f t="shared" si="26"/>
        <v>0.20399999999999999</v>
      </c>
      <c r="L28" s="233">
        <f t="shared" si="27"/>
        <v>0.27</v>
      </c>
      <c r="M28" s="408" t="s">
        <v>287</v>
      </c>
      <c r="N28" s="288" t="s">
        <v>347</v>
      </c>
      <c r="O28" s="69"/>
      <c r="P28" s="19" t="s">
        <v>541</v>
      </c>
      <c r="Q28" s="263" t="s">
        <v>544</v>
      </c>
      <c r="R28" s="42" t="s">
        <v>290</v>
      </c>
      <c r="S28" s="43" t="s">
        <v>311</v>
      </c>
      <c r="T28" s="43"/>
      <c r="U28" s="233"/>
      <c r="V28" s="41"/>
      <c r="W28" s="263" t="s">
        <v>545</v>
      </c>
      <c r="X28" s="42" t="s">
        <v>425</v>
      </c>
      <c r="Y28" s="233" t="s">
        <v>465</v>
      </c>
      <c r="Z28" s="43" t="s">
        <v>295</v>
      </c>
      <c r="AA28" s="43" t="s">
        <v>296</v>
      </c>
      <c r="AB28" s="275"/>
      <c r="AC28" s="226"/>
      <c r="AD28" s="258" t="s">
        <v>546</v>
      </c>
      <c r="AE28" s="42" t="s">
        <v>315</v>
      </c>
      <c r="AF28" s="43" t="s">
        <v>316</v>
      </c>
      <c r="AG28" s="43" t="s">
        <v>317</v>
      </c>
      <c r="AH28" s="226" t="s">
        <v>296</v>
      </c>
      <c r="AI28" s="66"/>
      <c r="AJ28" s="4" t="s">
        <v>547</v>
      </c>
      <c r="AL28" s="4" t="s">
        <v>275</v>
      </c>
      <c r="AM28" s="4" t="s">
        <v>548</v>
      </c>
      <c r="AO28" s="8" t="s">
        <v>529</v>
      </c>
      <c r="AP28" s="12">
        <v>0.16</v>
      </c>
      <c r="AQ28" s="153" t="s">
        <v>278</v>
      </c>
      <c r="AR28" s="145" t="s">
        <v>549</v>
      </c>
      <c r="AS28" s="168" t="str">
        <f t="shared" si="0"/>
        <v>東京都狛江市</v>
      </c>
      <c r="AT28" s="143">
        <v>11.12</v>
      </c>
      <c r="AU28" s="145">
        <v>10.88</v>
      </c>
      <c r="AV28" s="168">
        <v>10.72</v>
      </c>
      <c r="AW28" s="8" t="s">
        <v>550</v>
      </c>
      <c r="AX28" s="12">
        <v>0.45</v>
      </c>
      <c r="AY28" s="69"/>
      <c r="AZ28" s="69"/>
      <c r="BA28" s="69"/>
      <c r="BB28" s="69"/>
    </row>
    <row r="29" spans="1:54" ht="24">
      <c r="A29" s="19" t="s">
        <v>551</v>
      </c>
      <c r="B29" s="304" t="s">
        <v>552</v>
      </c>
      <c r="C29" s="42">
        <v>0.15</v>
      </c>
      <c r="D29" s="43">
        <v>6.6000000000000003E-2</v>
      </c>
      <c r="E29" s="233">
        <v>5.3999999999999999E-2</v>
      </c>
      <c r="F29" s="263" t="s">
        <v>553</v>
      </c>
      <c r="G29" s="236" t="s">
        <v>272</v>
      </c>
      <c r="H29" s="225" t="s">
        <v>273</v>
      </c>
      <c r="I29" s="237" t="s">
        <v>274</v>
      </c>
      <c r="J29" s="191">
        <f t="shared" si="1"/>
        <v>0.15</v>
      </c>
      <c r="K29" s="43">
        <f t="shared" si="2"/>
        <v>0.20399999999999999</v>
      </c>
      <c r="L29" s="233">
        <f t="shared" si="3"/>
        <v>0.27</v>
      </c>
      <c r="M29" s="408" t="s">
        <v>287</v>
      </c>
      <c r="N29" s="288" t="s">
        <v>495</v>
      </c>
      <c r="O29" s="69"/>
      <c r="P29" s="19" t="s">
        <v>551</v>
      </c>
      <c r="Q29" s="263" t="s">
        <v>554</v>
      </c>
      <c r="R29" s="42" t="s">
        <v>290</v>
      </c>
      <c r="S29" s="43" t="s">
        <v>311</v>
      </c>
      <c r="T29" s="43"/>
      <c r="U29" s="233"/>
      <c r="V29" s="41"/>
      <c r="W29" s="263" t="s">
        <v>555</v>
      </c>
      <c r="X29" s="42" t="s">
        <v>425</v>
      </c>
      <c r="Y29" s="233" t="s">
        <v>465</v>
      </c>
      <c r="Z29" s="43" t="s">
        <v>295</v>
      </c>
      <c r="AA29" s="43" t="s">
        <v>296</v>
      </c>
      <c r="AB29" s="275"/>
      <c r="AC29" s="226"/>
      <c r="AD29" s="258" t="s">
        <v>556</v>
      </c>
      <c r="AE29" s="42" t="s">
        <v>315</v>
      </c>
      <c r="AF29" s="43" t="s">
        <v>316</v>
      </c>
      <c r="AG29" s="43" t="s">
        <v>317</v>
      </c>
      <c r="AH29" s="226" t="s">
        <v>296</v>
      </c>
      <c r="AI29" s="65"/>
      <c r="AJ29" s="4" t="s">
        <v>557</v>
      </c>
      <c r="AL29" s="4" t="s">
        <v>275</v>
      </c>
      <c r="AM29" s="4" t="s">
        <v>558</v>
      </c>
      <c r="AO29" s="8" t="s">
        <v>529</v>
      </c>
      <c r="AP29" s="12">
        <v>0.16</v>
      </c>
      <c r="AQ29" s="153" t="s">
        <v>278</v>
      </c>
      <c r="AR29" s="145" t="s">
        <v>559</v>
      </c>
      <c r="AS29" s="168" t="str">
        <f t="shared" si="0"/>
        <v>東京都多摩市</v>
      </c>
      <c r="AT29" s="143">
        <v>11.12</v>
      </c>
      <c r="AU29" s="145">
        <v>10.88</v>
      </c>
      <c r="AV29" s="168">
        <v>10.72</v>
      </c>
      <c r="AW29" s="8" t="s">
        <v>560</v>
      </c>
      <c r="AX29" s="12">
        <v>0.45</v>
      </c>
      <c r="AY29" s="69"/>
      <c r="AZ29" s="69"/>
      <c r="BA29" s="69"/>
      <c r="BB29" s="69"/>
    </row>
    <row r="30" spans="1:54" ht="14.4">
      <c r="A30" s="19" t="s">
        <v>561</v>
      </c>
      <c r="B30" s="304" t="s">
        <v>562</v>
      </c>
      <c r="C30" s="42">
        <v>0.14399999999999999</v>
      </c>
      <c r="D30" s="43">
        <v>4.8000000000000001E-2</v>
      </c>
      <c r="E30" s="233">
        <v>4.2000000000000003E-2</v>
      </c>
      <c r="F30" s="263" t="s">
        <v>563</v>
      </c>
      <c r="G30" s="236" t="s">
        <v>272</v>
      </c>
      <c r="H30" s="225" t="s">
        <v>273</v>
      </c>
      <c r="I30" s="237" t="s">
        <v>274</v>
      </c>
      <c r="J30" s="191">
        <f t="shared" si="1"/>
        <v>0.14399999999999999</v>
      </c>
      <c r="K30" s="43">
        <f t="shared" si="2"/>
        <v>0.186</v>
      </c>
      <c r="L30" s="233">
        <f t="shared" si="3"/>
        <v>0.23400000000000001</v>
      </c>
      <c r="M30" s="408" t="s">
        <v>287</v>
      </c>
      <c r="N30" s="288" t="s">
        <v>288</v>
      </c>
      <c r="O30" s="69"/>
      <c r="P30" s="19" t="s">
        <v>561</v>
      </c>
      <c r="Q30" s="263" t="s">
        <v>564</v>
      </c>
      <c r="R30" s="42" t="s">
        <v>290</v>
      </c>
      <c r="S30" s="43" t="s">
        <v>311</v>
      </c>
      <c r="T30" s="43"/>
      <c r="U30" s="233"/>
      <c r="V30" s="41"/>
      <c r="W30" s="263" t="s">
        <v>565</v>
      </c>
      <c r="X30" s="42" t="s">
        <v>425</v>
      </c>
      <c r="Y30" s="233" t="s">
        <v>465</v>
      </c>
      <c r="Z30" s="43" t="s">
        <v>295</v>
      </c>
      <c r="AA30" s="43" t="s">
        <v>296</v>
      </c>
      <c r="AB30" s="275"/>
      <c r="AC30" s="226"/>
      <c r="AD30" s="258" t="s">
        <v>566</v>
      </c>
      <c r="AE30" s="42" t="s">
        <v>315</v>
      </c>
      <c r="AF30" s="43" t="s">
        <v>316</v>
      </c>
      <c r="AG30" s="43" t="s">
        <v>317</v>
      </c>
      <c r="AH30" s="226" t="s">
        <v>296</v>
      </c>
      <c r="AI30" s="65"/>
      <c r="AJ30" s="4" t="s">
        <v>567</v>
      </c>
      <c r="AL30" s="4" t="s">
        <v>275</v>
      </c>
      <c r="AM30" s="4" t="s">
        <v>568</v>
      </c>
      <c r="AO30" s="8" t="s">
        <v>529</v>
      </c>
      <c r="AP30" s="12">
        <v>0.16</v>
      </c>
      <c r="AQ30" s="153" t="s">
        <v>569</v>
      </c>
      <c r="AR30" s="145" t="s">
        <v>570</v>
      </c>
      <c r="AS30" s="168" t="str">
        <f t="shared" si="0"/>
        <v>神奈川県横浜市</v>
      </c>
      <c r="AT30" s="143">
        <v>11.12</v>
      </c>
      <c r="AU30" s="145">
        <v>10.88</v>
      </c>
      <c r="AV30" s="168">
        <v>10.72</v>
      </c>
      <c r="AW30" s="8" t="s">
        <v>571</v>
      </c>
      <c r="AX30" s="12">
        <v>0.45</v>
      </c>
      <c r="AY30" s="69"/>
      <c r="AZ30" s="69"/>
      <c r="BA30" s="69"/>
      <c r="BB30" s="69"/>
    </row>
    <row r="31" spans="1:54" ht="14.4">
      <c r="A31" s="19" t="s">
        <v>571</v>
      </c>
      <c r="B31" s="304" t="s">
        <v>572</v>
      </c>
      <c r="C31" s="42">
        <v>0.14399999999999999</v>
      </c>
      <c r="D31" s="43">
        <v>4.8000000000000001E-2</v>
      </c>
      <c r="E31" s="233">
        <v>4.2000000000000003E-2</v>
      </c>
      <c r="F31" s="263" t="s">
        <v>573</v>
      </c>
      <c r="G31" s="236" t="s">
        <v>272</v>
      </c>
      <c r="H31" s="225" t="s">
        <v>273</v>
      </c>
      <c r="I31" s="237" t="s">
        <v>274</v>
      </c>
      <c r="J31" s="191">
        <f t="shared" si="1"/>
        <v>0.14399999999999999</v>
      </c>
      <c r="K31" s="43">
        <f t="shared" si="2"/>
        <v>0.186</v>
      </c>
      <c r="L31" s="233">
        <f t="shared" si="3"/>
        <v>0.23400000000000001</v>
      </c>
      <c r="M31" s="408" t="s">
        <v>287</v>
      </c>
      <c r="N31" s="288" t="s">
        <v>288</v>
      </c>
      <c r="O31" s="69"/>
      <c r="P31" s="19" t="s">
        <v>571</v>
      </c>
      <c r="Q31" s="263" t="s">
        <v>574</v>
      </c>
      <c r="R31" s="42" t="s">
        <v>290</v>
      </c>
      <c r="S31" s="43" t="s">
        <v>311</v>
      </c>
      <c r="T31" s="43"/>
      <c r="U31" s="233"/>
      <c r="V31" s="41"/>
      <c r="W31" s="263" t="s">
        <v>575</v>
      </c>
      <c r="X31" s="42" t="s">
        <v>425</v>
      </c>
      <c r="Y31" s="233" t="s">
        <v>465</v>
      </c>
      <c r="Z31" s="43" t="s">
        <v>295</v>
      </c>
      <c r="AA31" s="43" t="s">
        <v>296</v>
      </c>
      <c r="AB31" s="275"/>
      <c r="AC31" s="226"/>
      <c r="AD31" s="258" t="s">
        <v>576</v>
      </c>
      <c r="AE31" s="42" t="s">
        <v>315</v>
      </c>
      <c r="AF31" s="43" t="s">
        <v>316</v>
      </c>
      <c r="AG31" s="43" t="s">
        <v>317</v>
      </c>
      <c r="AH31" s="226" t="s">
        <v>296</v>
      </c>
      <c r="AI31" s="65"/>
      <c r="AJ31" s="4" t="s">
        <v>577</v>
      </c>
      <c r="AL31" s="4" t="s">
        <v>275</v>
      </c>
      <c r="AM31" s="4" t="s">
        <v>578</v>
      </c>
      <c r="AO31" s="8" t="s">
        <v>529</v>
      </c>
      <c r="AP31" s="12">
        <v>0.16</v>
      </c>
      <c r="AQ31" s="153" t="s">
        <v>569</v>
      </c>
      <c r="AR31" s="145" t="s">
        <v>579</v>
      </c>
      <c r="AS31" s="168" t="str">
        <f t="shared" si="0"/>
        <v>神奈川県川崎市</v>
      </c>
      <c r="AT31" s="143">
        <v>11.12</v>
      </c>
      <c r="AU31" s="145">
        <v>10.88</v>
      </c>
      <c r="AV31" s="168">
        <v>10.72</v>
      </c>
      <c r="AW31" s="8" t="s">
        <v>580</v>
      </c>
      <c r="AX31" s="12">
        <v>0.55000000000000004</v>
      </c>
      <c r="AY31" s="69"/>
      <c r="AZ31" s="69"/>
      <c r="BA31" s="69"/>
      <c r="BB31" s="69"/>
    </row>
    <row r="32" spans="1:54" ht="15" thickBot="1">
      <c r="A32" s="19" t="s">
        <v>581</v>
      </c>
      <c r="B32" s="304" t="s">
        <v>582</v>
      </c>
      <c r="C32" s="42">
        <v>0.14399999999999999</v>
      </c>
      <c r="D32" s="43">
        <v>4.8000000000000001E-2</v>
      </c>
      <c r="E32" s="233">
        <v>4.2000000000000003E-2</v>
      </c>
      <c r="F32" s="263" t="s">
        <v>583</v>
      </c>
      <c r="G32" s="236" t="s">
        <v>272</v>
      </c>
      <c r="H32" s="225" t="s">
        <v>273</v>
      </c>
      <c r="I32" s="237" t="s">
        <v>274</v>
      </c>
      <c r="J32" s="191">
        <f t="shared" ref="J32" si="28">C32</f>
        <v>0.14399999999999999</v>
      </c>
      <c r="K32" s="43">
        <f t="shared" ref="K32" si="29">SUM(C32,E32)</f>
        <v>0.186</v>
      </c>
      <c r="L32" s="233">
        <f t="shared" ref="L32" si="30">SUM(C32:E32)</f>
        <v>0.23400000000000001</v>
      </c>
      <c r="M32" s="408" t="s">
        <v>287</v>
      </c>
      <c r="N32" s="288" t="s">
        <v>288</v>
      </c>
      <c r="O32" s="69"/>
      <c r="P32" s="19" t="s">
        <v>581</v>
      </c>
      <c r="Q32" s="263" t="s">
        <v>584</v>
      </c>
      <c r="R32" s="42" t="s">
        <v>290</v>
      </c>
      <c r="S32" s="43" t="s">
        <v>311</v>
      </c>
      <c r="T32" s="43"/>
      <c r="U32" s="233"/>
      <c r="V32" s="41"/>
      <c r="W32" s="263" t="s">
        <v>585</v>
      </c>
      <c r="X32" s="42" t="s">
        <v>425</v>
      </c>
      <c r="Y32" s="233" t="s">
        <v>465</v>
      </c>
      <c r="Z32" s="43" t="s">
        <v>293</v>
      </c>
      <c r="AA32" s="43" t="s">
        <v>313</v>
      </c>
      <c r="AB32" s="275" t="s">
        <v>295</v>
      </c>
      <c r="AC32" s="226" t="s">
        <v>296</v>
      </c>
      <c r="AD32" s="258" t="s">
        <v>586</v>
      </c>
      <c r="AE32" s="42" t="s">
        <v>315</v>
      </c>
      <c r="AF32" s="43" t="s">
        <v>316</v>
      </c>
      <c r="AG32" s="43" t="s">
        <v>317</v>
      </c>
      <c r="AH32" s="226" t="s">
        <v>296</v>
      </c>
      <c r="AI32" s="65"/>
      <c r="AJ32" s="4" t="s">
        <v>587</v>
      </c>
      <c r="AL32" s="4" t="s">
        <v>275</v>
      </c>
      <c r="AM32" s="4" t="s">
        <v>588</v>
      </c>
      <c r="AO32" s="13" t="s">
        <v>529</v>
      </c>
      <c r="AP32" s="14">
        <v>0.16</v>
      </c>
      <c r="AQ32" s="169" t="s">
        <v>589</v>
      </c>
      <c r="AR32" s="164" t="s">
        <v>590</v>
      </c>
      <c r="AS32" s="177" t="str">
        <f t="shared" si="0"/>
        <v>大阪府大阪市</v>
      </c>
      <c r="AT32" s="147">
        <v>11.12</v>
      </c>
      <c r="AU32" s="148">
        <v>10.88</v>
      </c>
      <c r="AV32" s="214">
        <v>10.72</v>
      </c>
      <c r="AW32" s="8" t="s">
        <v>591</v>
      </c>
      <c r="AX32" s="12">
        <v>0.55000000000000004</v>
      </c>
      <c r="AY32" s="69"/>
      <c r="AZ32" s="69"/>
      <c r="BA32" s="69"/>
      <c r="BB32" s="69"/>
    </row>
    <row r="33" spans="1:50" ht="14.4">
      <c r="A33" s="19" t="s">
        <v>592</v>
      </c>
      <c r="B33" s="304" t="s">
        <v>593</v>
      </c>
      <c r="C33" s="42">
        <v>0.14399999999999999</v>
      </c>
      <c r="D33" s="43">
        <v>4.8000000000000001E-2</v>
      </c>
      <c r="E33" s="233">
        <v>4.2000000000000003E-2</v>
      </c>
      <c r="F33" s="263" t="s">
        <v>594</v>
      </c>
      <c r="G33" s="236" t="s">
        <v>272</v>
      </c>
      <c r="H33" s="225" t="s">
        <v>273</v>
      </c>
      <c r="I33" s="237" t="s">
        <v>274</v>
      </c>
      <c r="J33" s="191">
        <f t="shared" si="1"/>
        <v>0.14399999999999999</v>
      </c>
      <c r="K33" s="43">
        <f t="shared" si="2"/>
        <v>0.186</v>
      </c>
      <c r="L33" s="233">
        <f t="shared" si="3"/>
        <v>0.23400000000000001</v>
      </c>
      <c r="M33" s="408" t="s">
        <v>287</v>
      </c>
      <c r="N33" s="288" t="s">
        <v>347</v>
      </c>
      <c r="O33" s="69"/>
      <c r="P33" s="19" t="s">
        <v>592</v>
      </c>
      <c r="Q33" s="263" t="s">
        <v>595</v>
      </c>
      <c r="R33" s="42" t="s">
        <v>290</v>
      </c>
      <c r="S33" s="43" t="s">
        <v>311</v>
      </c>
      <c r="T33" s="43"/>
      <c r="U33" s="233"/>
      <c r="V33" s="41"/>
      <c r="W33" s="263" t="s">
        <v>596</v>
      </c>
      <c r="X33" s="42" t="s">
        <v>425</v>
      </c>
      <c r="Y33" s="233" t="s">
        <v>465</v>
      </c>
      <c r="Z33" s="43" t="s">
        <v>293</v>
      </c>
      <c r="AA33" s="43" t="s">
        <v>313</v>
      </c>
      <c r="AB33" s="275" t="s">
        <v>295</v>
      </c>
      <c r="AC33" s="226" t="s">
        <v>296</v>
      </c>
      <c r="AD33" s="258" t="s">
        <v>597</v>
      </c>
      <c r="AE33" s="42" t="s">
        <v>315</v>
      </c>
      <c r="AF33" s="43" t="s">
        <v>316</v>
      </c>
      <c r="AG33" s="43" t="s">
        <v>317</v>
      </c>
      <c r="AH33" s="226" t="s">
        <v>296</v>
      </c>
      <c r="AJ33" s="4" t="s">
        <v>598</v>
      </c>
      <c r="AL33" s="4" t="s">
        <v>275</v>
      </c>
      <c r="AM33" s="4" t="s">
        <v>599</v>
      </c>
      <c r="AO33" s="10" t="s">
        <v>600</v>
      </c>
      <c r="AP33" s="70">
        <v>0.15</v>
      </c>
      <c r="AQ33" s="152" t="s">
        <v>601</v>
      </c>
      <c r="AR33" s="167" t="s">
        <v>602</v>
      </c>
      <c r="AS33" s="171" t="str">
        <f t="shared" si="0"/>
        <v>埼玉県さいたま市</v>
      </c>
      <c r="AT33" s="178">
        <v>11.05</v>
      </c>
      <c r="AU33" s="167">
        <v>10.83</v>
      </c>
      <c r="AV33" s="213">
        <v>10.68</v>
      </c>
      <c r="AW33" s="8" t="s">
        <v>603</v>
      </c>
      <c r="AX33" s="12">
        <v>0.45</v>
      </c>
    </row>
    <row r="34" spans="1:50" ht="14.4">
      <c r="A34" s="19" t="s">
        <v>604</v>
      </c>
      <c r="B34" s="304" t="s">
        <v>605</v>
      </c>
      <c r="C34" s="42">
        <v>0.10199999999999999</v>
      </c>
      <c r="D34" s="43">
        <v>0.03</v>
      </c>
      <c r="E34" s="233">
        <v>2.4E-2</v>
      </c>
      <c r="F34" s="263" t="s">
        <v>606</v>
      </c>
      <c r="G34" s="236" t="s">
        <v>272</v>
      </c>
      <c r="H34" s="225" t="s">
        <v>273</v>
      </c>
      <c r="I34" s="237" t="s">
        <v>274</v>
      </c>
      <c r="J34" s="191">
        <f t="shared" si="1"/>
        <v>0.10199999999999999</v>
      </c>
      <c r="K34" s="43">
        <f t="shared" si="2"/>
        <v>0.126</v>
      </c>
      <c r="L34" s="233">
        <f t="shared" si="3"/>
        <v>0.156</v>
      </c>
      <c r="M34" s="408" t="s">
        <v>287</v>
      </c>
      <c r="N34" s="288" t="s">
        <v>288</v>
      </c>
      <c r="O34" s="69"/>
      <c r="P34" s="19" t="s">
        <v>604</v>
      </c>
      <c r="Q34" s="263" t="s">
        <v>607</v>
      </c>
      <c r="R34" s="42" t="s">
        <v>290</v>
      </c>
      <c r="S34" s="43" t="s">
        <v>311</v>
      </c>
      <c r="T34" s="43"/>
      <c r="U34" s="233"/>
      <c r="V34" s="41"/>
      <c r="W34" s="263" t="s">
        <v>608</v>
      </c>
      <c r="X34" s="42" t="s">
        <v>425</v>
      </c>
      <c r="Y34" s="233" t="s">
        <v>465</v>
      </c>
      <c r="Z34" s="43" t="s">
        <v>295</v>
      </c>
      <c r="AA34" s="43" t="s">
        <v>296</v>
      </c>
      <c r="AB34" s="275"/>
      <c r="AC34" s="226"/>
      <c r="AD34" s="258" t="s">
        <v>609</v>
      </c>
      <c r="AE34" s="42" t="s">
        <v>315</v>
      </c>
      <c r="AF34" s="43" t="s">
        <v>316</v>
      </c>
      <c r="AG34" s="43" t="s">
        <v>317</v>
      </c>
      <c r="AH34" s="226" t="s">
        <v>296</v>
      </c>
      <c r="AJ34" s="4" t="s">
        <v>610</v>
      </c>
      <c r="AL34" s="4" t="s">
        <v>275</v>
      </c>
      <c r="AM34" s="4" t="s">
        <v>611</v>
      </c>
      <c r="AO34" s="8" t="s">
        <v>600</v>
      </c>
      <c r="AP34" s="12">
        <v>0.15</v>
      </c>
      <c r="AQ34" s="153" t="s">
        <v>612</v>
      </c>
      <c r="AR34" s="145" t="s">
        <v>613</v>
      </c>
      <c r="AS34" s="157" t="str">
        <f t="shared" si="0"/>
        <v>千葉県千葉市</v>
      </c>
      <c r="AT34" s="143">
        <v>11.05</v>
      </c>
      <c r="AU34" s="145">
        <v>10.83</v>
      </c>
      <c r="AV34" s="168">
        <v>10.68</v>
      </c>
      <c r="AW34" s="8" t="s">
        <v>614</v>
      </c>
      <c r="AX34" s="12">
        <v>0.45</v>
      </c>
    </row>
    <row r="35" spans="1:50" ht="14.4">
      <c r="A35" s="19" t="s">
        <v>615</v>
      </c>
      <c r="B35" s="304" t="s">
        <v>616</v>
      </c>
      <c r="C35" s="42">
        <v>0.10199999999999999</v>
      </c>
      <c r="D35" s="43">
        <v>0.03</v>
      </c>
      <c r="E35" s="233">
        <v>2.4E-2</v>
      </c>
      <c r="F35" s="263" t="s">
        <v>617</v>
      </c>
      <c r="G35" s="236" t="s">
        <v>272</v>
      </c>
      <c r="H35" s="225" t="s">
        <v>273</v>
      </c>
      <c r="I35" s="237" t="s">
        <v>274</v>
      </c>
      <c r="J35" s="191">
        <f t="shared" ref="J35" si="31">C35</f>
        <v>0.10199999999999999</v>
      </c>
      <c r="K35" s="43">
        <f t="shared" ref="K35" si="32">SUM(C35,E35)</f>
        <v>0.126</v>
      </c>
      <c r="L35" s="233">
        <f t="shared" ref="L35" si="33">SUM(C35:E35)</f>
        <v>0.156</v>
      </c>
      <c r="M35" s="408" t="s">
        <v>287</v>
      </c>
      <c r="N35" s="288" t="s">
        <v>288</v>
      </c>
      <c r="O35" s="69"/>
      <c r="P35" s="19" t="s">
        <v>615</v>
      </c>
      <c r="Q35" s="263" t="s">
        <v>618</v>
      </c>
      <c r="R35" s="42" t="s">
        <v>290</v>
      </c>
      <c r="S35" s="43" t="s">
        <v>311</v>
      </c>
      <c r="T35" s="43"/>
      <c r="U35" s="233"/>
      <c r="V35" s="41"/>
      <c r="W35" s="263" t="s">
        <v>619</v>
      </c>
      <c r="X35" s="42" t="s">
        <v>425</v>
      </c>
      <c r="Y35" s="233" t="s">
        <v>465</v>
      </c>
      <c r="Z35" s="43" t="s">
        <v>293</v>
      </c>
      <c r="AA35" s="43" t="s">
        <v>313</v>
      </c>
      <c r="AB35" s="275" t="s">
        <v>295</v>
      </c>
      <c r="AC35" s="226" t="s">
        <v>296</v>
      </c>
      <c r="AD35" s="258" t="s">
        <v>620</v>
      </c>
      <c r="AE35" s="42" t="s">
        <v>315</v>
      </c>
      <c r="AF35" s="43" t="s">
        <v>316</v>
      </c>
      <c r="AG35" s="43" t="s">
        <v>317</v>
      </c>
      <c r="AH35" s="226" t="s">
        <v>296</v>
      </c>
      <c r="AJ35" s="4" t="s">
        <v>621</v>
      </c>
      <c r="AL35" s="4" t="s">
        <v>275</v>
      </c>
      <c r="AM35" s="4" t="s">
        <v>622</v>
      </c>
      <c r="AO35" s="8" t="s">
        <v>600</v>
      </c>
      <c r="AP35" s="12">
        <v>0.15</v>
      </c>
      <c r="AQ35" s="153" t="s">
        <v>612</v>
      </c>
      <c r="AR35" s="145" t="s">
        <v>623</v>
      </c>
      <c r="AS35" s="157" t="str">
        <f t="shared" si="0"/>
        <v>千葉県浦安市</v>
      </c>
      <c r="AT35" s="143">
        <v>11.05</v>
      </c>
      <c r="AU35" s="145">
        <v>10.83</v>
      </c>
      <c r="AV35" s="168">
        <v>10.68</v>
      </c>
      <c r="AW35" s="8" t="s">
        <v>624</v>
      </c>
      <c r="AX35" s="12">
        <v>0.45</v>
      </c>
    </row>
    <row r="36" spans="1:50" ht="14.4">
      <c r="A36" s="19" t="s">
        <v>625</v>
      </c>
      <c r="B36" s="304" t="s">
        <v>626</v>
      </c>
      <c r="C36" s="42">
        <v>0.10199999999999999</v>
      </c>
      <c r="D36" s="43">
        <v>0.03</v>
      </c>
      <c r="E36" s="233">
        <v>2.4E-2</v>
      </c>
      <c r="F36" s="263" t="s">
        <v>627</v>
      </c>
      <c r="G36" s="236" t="s">
        <v>272</v>
      </c>
      <c r="H36" s="225" t="s">
        <v>273</v>
      </c>
      <c r="I36" s="237" t="s">
        <v>274</v>
      </c>
      <c r="J36" s="191">
        <f t="shared" si="1"/>
        <v>0.10199999999999999</v>
      </c>
      <c r="K36" s="43">
        <f t="shared" si="2"/>
        <v>0.126</v>
      </c>
      <c r="L36" s="233">
        <f t="shared" si="3"/>
        <v>0.156</v>
      </c>
      <c r="M36" s="408" t="s">
        <v>287</v>
      </c>
      <c r="N36" s="288" t="s">
        <v>347</v>
      </c>
      <c r="O36" s="69"/>
      <c r="P36" s="19" t="s">
        <v>625</v>
      </c>
      <c r="Q36" s="263" t="s">
        <v>628</v>
      </c>
      <c r="R36" s="42" t="s">
        <v>290</v>
      </c>
      <c r="S36" s="43" t="s">
        <v>311</v>
      </c>
      <c r="T36" s="43"/>
      <c r="U36" s="233"/>
      <c r="V36" s="41"/>
      <c r="W36" s="263" t="s">
        <v>629</v>
      </c>
      <c r="X36" s="42" t="s">
        <v>425</v>
      </c>
      <c r="Y36" s="233" t="s">
        <v>465</v>
      </c>
      <c r="Z36" s="43" t="s">
        <v>293</v>
      </c>
      <c r="AA36" s="43" t="s">
        <v>313</v>
      </c>
      <c r="AB36" s="275" t="s">
        <v>295</v>
      </c>
      <c r="AC36" s="226" t="s">
        <v>296</v>
      </c>
      <c r="AD36" s="258" t="s">
        <v>630</v>
      </c>
      <c r="AE36" s="42" t="s">
        <v>315</v>
      </c>
      <c r="AF36" s="43" t="s">
        <v>316</v>
      </c>
      <c r="AG36" s="43" t="s">
        <v>317</v>
      </c>
      <c r="AH36" s="226" t="s">
        <v>296</v>
      </c>
      <c r="AJ36" s="4" t="s">
        <v>631</v>
      </c>
      <c r="AL36" s="4" t="s">
        <v>275</v>
      </c>
      <c r="AM36" s="4" t="s">
        <v>632</v>
      </c>
      <c r="AO36" s="8" t="s">
        <v>600</v>
      </c>
      <c r="AP36" s="12">
        <v>0.15</v>
      </c>
      <c r="AQ36" s="153" t="s">
        <v>278</v>
      </c>
      <c r="AR36" s="145" t="s">
        <v>633</v>
      </c>
      <c r="AS36" s="157" t="str">
        <f t="shared" si="0"/>
        <v>東京都八王子市</v>
      </c>
      <c r="AT36" s="143">
        <v>11.05</v>
      </c>
      <c r="AU36" s="145">
        <v>10.83</v>
      </c>
      <c r="AV36" s="168">
        <v>10.68</v>
      </c>
      <c r="AW36" s="19" t="s">
        <v>634</v>
      </c>
      <c r="AX36" s="12">
        <v>0.45</v>
      </c>
    </row>
    <row r="37" spans="1:50" ht="14.4">
      <c r="A37" s="19" t="s">
        <v>634</v>
      </c>
      <c r="B37" s="304" t="s">
        <v>635</v>
      </c>
      <c r="C37" s="42">
        <v>7.8E-2</v>
      </c>
      <c r="D37" s="43">
        <v>1.7999999999999999E-2</v>
      </c>
      <c r="E37" s="233">
        <v>1.2E-2</v>
      </c>
      <c r="F37" s="263" t="s">
        <v>636</v>
      </c>
      <c r="G37" s="236" t="s">
        <v>272</v>
      </c>
      <c r="H37" s="225" t="s">
        <v>273</v>
      </c>
      <c r="I37" s="237" t="s">
        <v>274</v>
      </c>
      <c r="J37" s="191">
        <f t="shared" ref="J37" si="34">C37</f>
        <v>7.8E-2</v>
      </c>
      <c r="K37" s="43">
        <f t="shared" ref="K37" si="35">SUM(C37,E37)</f>
        <v>0.09</v>
      </c>
      <c r="L37" s="233">
        <f t="shared" ref="L37" si="36">SUM(C37:E37)</f>
        <v>0.108</v>
      </c>
      <c r="M37" s="408" t="s">
        <v>287</v>
      </c>
      <c r="N37" s="288" t="s">
        <v>288</v>
      </c>
      <c r="O37" s="69"/>
      <c r="P37" s="19" t="s">
        <v>634</v>
      </c>
      <c r="Q37" s="263" t="s">
        <v>637</v>
      </c>
      <c r="R37" s="42" t="s">
        <v>290</v>
      </c>
      <c r="S37" s="43" t="s">
        <v>311</v>
      </c>
      <c r="T37" s="43"/>
      <c r="U37" s="233"/>
      <c r="V37" s="41"/>
      <c r="W37" s="263" t="s">
        <v>638</v>
      </c>
      <c r="X37" s="42" t="s">
        <v>425</v>
      </c>
      <c r="Y37" s="233" t="s">
        <v>465</v>
      </c>
      <c r="Z37" s="43" t="s">
        <v>293</v>
      </c>
      <c r="AA37" s="43" t="s">
        <v>313</v>
      </c>
      <c r="AB37" s="275" t="s">
        <v>295</v>
      </c>
      <c r="AC37" s="226" t="s">
        <v>296</v>
      </c>
      <c r="AD37" s="258" t="s">
        <v>639</v>
      </c>
      <c r="AE37" s="42" t="s">
        <v>315</v>
      </c>
      <c r="AF37" s="43" t="s">
        <v>316</v>
      </c>
      <c r="AG37" s="43" t="s">
        <v>317</v>
      </c>
      <c r="AH37" s="226" t="s">
        <v>296</v>
      </c>
      <c r="AJ37" s="4" t="s">
        <v>640</v>
      </c>
      <c r="AL37" s="4" t="s">
        <v>275</v>
      </c>
      <c r="AM37" s="4" t="s">
        <v>641</v>
      </c>
      <c r="AO37" s="8" t="s">
        <v>600</v>
      </c>
      <c r="AP37" s="12">
        <v>0.15</v>
      </c>
      <c r="AQ37" s="153" t="s">
        <v>278</v>
      </c>
      <c r="AR37" s="145" t="s">
        <v>642</v>
      </c>
      <c r="AS37" s="157" t="str">
        <f t="shared" si="0"/>
        <v>東京都武蔵野市</v>
      </c>
      <c r="AT37" s="143">
        <v>11.05</v>
      </c>
      <c r="AU37" s="145">
        <v>10.83</v>
      </c>
      <c r="AV37" s="168">
        <v>10.68</v>
      </c>
      <c r="AW37" s="19" t="s">
        <v>643</v>
      </c>
      <c r="AX37" s="12">
        <v>0.45</v>
      </c>
    </row>
    <row r="38" spans="1:50" ht="14.4">
      <c r="A38" s="19" t="s">
        <v>643</v>
      </c>
      <c r="B38" s="304" t="s">
        <v>644</v>
      </c>
      <c r="C38" s="42">
        <v>7.8E-2</v>
      </c>
      <c r="D38" s="43">
        <v>1.7999999999999999E-2</v>
      </c>
      <c r="E38" s="233">
        <v>1.2E-2</v>
      </c>
      <c r="F38" s="263" t="s">
        <v>645</v>
      </c>
      <c r="G38" s="236" t="s">
        <v>272</v>
      </c>
      <c r="H38" s="225" t="s">
        <v>273</v>
      </c>
      <c r="I38" s="237" t="s">
        <v>274</v>
      </c>
      <c r="J38" s="191">
        <f t="shared" si="1"/>
        <v>7.8E-2</v>
      </c>
      <c r="K38" s="43">
        <f t="shared" si="2"/>
        <v>0.09</v>
      </c>
      <c r="L38" s="233">
        <f t="shared" si="3"/>
        <v>0.108</v>
      </c>
      <c r="M38" s="408" t="s">
        <v>287</v>
      </c>
      <c r="N38" s="288" t="s">
        <v>347</v>
      </c>
      <c r="O38" s="69"/>
      <c r="P38" s="19" t="s">
        <v>643</v>
      </c>
      <c r="Q38" s="263" t="s">
        <v>646</v>
      </c>
      <c r="R38" s="42" t="s">
        <v>290</v>
      </c>
      <c r="S38" s="43" t="s">
        <v>311</v>
      </c>
      <c r="T38" s="43"/>
      <c r="U38" s="233"/>
      <c r="V38" s="41"/>
      <c r="W38" s="263" t="s">
        <v>647</v>
      </c>
      <c r="X38" s="42" t="s">
        <v>425</v>
      </c>
      <c r="Y38" s="233" t="s">
        <v>465</v>
      </c>
      <c r="Z38" s="43" t="s">
        <v>293</v>
      </c>
      <c r="AA38" s="43" t="s">
        <v>313</v>
      </c>
      <c r="AB38" s="275" t="s">
        <v>295</v>
      </c>
      <c r="AC38" s="226" t="s">
        <v>296</v>
      </c>
      <c r="AD38" s="258" t="s">
        <v>648</v>
      </c>
      <c r="AE38" s="42" t="s">
        <v>315</v>
      </c>
      <c r="AF38" s="43" t="s">
        <v>316</v>
      </c>
      <c r="AG38" s="43" t="s">
        <v>317</v>
      </c>
      <c r="AH38" s="226" t="s">
        <v>296</v>
      </c>
      <c r="AJ38" s="4" t="s">
        <v>649</v>
      </c>
      <c r="AL38" s="4" t="s">
        <v>275</v>
      </c>
      <c r="AM38" s="4" t="s">
        <v>650</v>
      </c>
      <c r="AO38" s="8" t="s">
        <v>600</v>
      </c>
      <c r="AP38" s="12">
        <v>0.15</v>
      </c>
      <c r="AQ38" s="153" t="s">
        <v>278</v>
      </c>
      <c r="AR38" s="145" t="s">
        <v>651</v>
      </c>
      <c r="AS38" s="157" t="str">
        <f t="shared" si="0"/>
        <v>東京都三鷹市</v>
      </c>
      <c r="AT38" s="143">
        <v>11.05</v>
      </c>
      <c r="AU38" s="145">
        <v>10.83</v>
      </c>
      <c r="AV38" s="168">
        <v>10.68</v>
      </c>
      <c r="AW38" s="8" t="s">
        <v>652</v>
      </c>
      <c r="AX38" s="12">
        <v>0.45</v>
      </c>
    </row>
    <row r="39" spans="1:50" ht="14.4">
      <c r="A39" s="295" t="s">
        <v>653</v>
      </c>
      <c r="B39" s="304" t="s">
        <v>654</v>
      </c>
      <c r="C39" s="198">
        <v>7.8E-2</v>
      </c>
      <c r="D39" s="277">
        <v>1.7999999999999999E-2</v>
      </c>
      <c r="E39" s="231">
        <v>1.2E-2</v>
      </c>
      <c r="F39" s="295" t="s">
        <v>655</v>
      </c>
      <c r="G39" s="239" t="s">
        <v>272</v>
      </c>
      <c r="H39" s="240" t="s">
        <v>273</v>
      </c>
      <c r="I39" s="241" t="s">
        <v>274</v>
      </c>
      <c r="J39" s="283">
        <f t="shared" ref="J39:J40" si="37">C39</f>
        <v>7.8E-2</v>
      </c>
      <c r="K39" s="277">
        <f t="shared" ref="K39:K40" si="38">SUM(C39,E39)</f>
        <v>0.09</v>
      </c>
      <c r="L39" s="231">
        <f t="shared" ref="L39:L40" si="39">SUM(C39:E39)</f>
        <v>0.108</v>
      </c>
      <c r="M39" s="408" t="s">
        <v>287</v>
      </c>
      <c r="N39" s="288" t="s">
        <v>288</v>
      </c>
      <c r="O39" s="69"/>
      <c r="P39" s="295" t="s">
        <v>653</v>
      </c>
      <c r="Q39" s="295" t="s">
        <v>656</v>
      </c>
      <c r="R39" s="198" t="s">
        <v>290</v>
      </c>
      <c r="S39" s="277" t="s">
        <v>311</v>
      </c>
      <c r="T39" s="277"/>
      <c r="U39" s="231"/>
      <c r="V39" s="226"/>
      <c r="W39" s="295" t="s">
        <v>657</v>
      </c>
      <c r="X39" s="198" t="s">
        <v>425</v>
      </c>
      <c r="Y39" s="231" t="s">
        <v>465</v>
      </c>
      <c r="Z39" s="277" t="s">
        <v>295</v>
      </c>
      <c r="AA39" s="277" t="s">
        <v>296</v>
      </c>
      <c r="AB39" s="278"/>
      <c r="AC39" s="279"/>
      <c r="AD39" s="340" t="s">
        <v>658</v>
      </c>
      <c r="AE39" s="198" t="s">
        <v>315</v>
      </c>
      <c r="AF39" s="277" t="s">
        <v>316</v>
      </c>
      <c r="AG39" s="277" t="s">
        <v>317</v>
      </c>
      <c r="AH39" s="279" t="s">
        <v>296</v>
      </c>
      <c r="AJ39" s="4" t="s">
        <v>659</v>
      </c>
      <c r="AL39" s="4" t="s">
        <v>275</v>
      </c>
      <c r="AM39" s="4" t="s">
        <v>660</v>
      </c>
      <c r="AO39" s="8" t="s">
        <v>600</v>
      </c>
      <c r="AP39" s="12">
        <v>0.15</v>
      </c>
      <c r="AQ39" s="153" t="s">
        <v>278</v>
      </c>
      <c r="AR39" s="145" t="s">
        <v>661</v>
      </c>
      <c r="AS39" s="157" t="str">
        <f t="shared" si="0"/>
        <v>東京都青梅市</v>
      </c>
      <c r="AT39" s="143">
        <v>11.05</v>
      </c>
      <c r="AU39" s="145">
        <v>10.83</v>
      </c>
      <c r="AV39" s="168">
        <v>10.68</v>
      </c>
      <c r="AW39" s="13" t="s">
        <v>662</v>
      </c>
      <c r="AX39" s="14">
        <v>0.45</v>
      </c>
    </row>
    <row r="40" spans="1:50" ht="15" thickBot="1">
      <c r="A40" s="190" t="s">
        <v>662</v>
      </c>
      <c r="B40" s="303" t="s">
        <v>663</v>
      </c>
      <c r="C40" s="198">
        <v>7.8E-2</v>
      </c>
      <c r="D40" s="277">
        <v>1.7999999999999999E-2</v>
      </c>
      <c r="E40" s="231">
        <v>1.2E-2</v>
      </c>
      <c r="F40" s="263" t="s">
        <v>664</v>
      </c>
      <c r="G40" s="239" t="s">
        <v>272</v>
      </c>
      <c r="H40" s="240" t="s">
        <v>273</v>
      </c>
      <c r="I40" s="241" t="s">
        <v>274</v>
      </c>
      <c r="J40" s="283">
        <f t="shared" si="37"/>
        <v>7.8E-2</v>
      </c>
      <c r="K40" s="277">
        <f t="shared" si="38"/>
        <v>0.09</v>
      </c>
      <c r="L40" s="231">
        <f t="shared" si="39"/>
        <v>0.108</v>
      </c>
      <c r="M40" s="408" t="s">
        <v>287</v>
      </c>
      <c r="N40" s="288" t="s">
        <v>288</v>
      </c>
      <c r="O40" s="69"/>
      <c r="P40" s="190" t="s">
        <v>662</v>
      </c>
      <c r="Q40" s="263" t="s">
        <v>665</v>
      </c>
      <c r="R40" s="198" t="s">
        <v>290</v>
      </c>
      <c r="S40" s="277" t="s">
        <v>311</v>
      </c>
      <c r="T40" s="277"/>
      <c r="U40" s="231"/>
      <c r="V40" s="226"/>
      <c r="W40" s="263" t="s">
        <v>666</v>
      </c>
      <c r="X40" s="198" t="s">
        <v>425</v>
      </c>
      <c r="Y40" s="231" t="s">
        <v>465</v>
      </c>
      <c r="Z40" s="43" t="s">
        <v>293</v>
      </c>
      <c r="AA40" s="43" t="s">
        <v>313</v>
      </c>
      <c r="AB40" s="278" t="s">
        <v>295</v>
      </c>
      <c r="AC40" s="279" t="s">
        <v>296</v>
      </c>
      <c r="AD40" s="341" t="s">
        <v>667</v>
      </c>
      <c r="AE40" s="198" t="s">
        <v>315</v>
      </c>
      <c r="AF40" s="277" t="s">
        <v>316</v>
      </c>
      <c r="AG40" s="277" t="s">
        <v>317</v>
      </c>
      <c r="AH40" s="279" t="s">
        <v>296</v>
      </c>
      <c r="AJ40" s="4" t="s">
        <v>668</v>
      </c>
      <c r="AL40" s="4" t="s">
        <v>275</v>
      </c>
      <c r="AM40" s="4" t="s">
        <v>669</v>
      </c>
      <c r="AO40" s="8" t="s">
        <v>600</v>
      </c>
      <c r="AP40" s="12">
        <v>0.15</v>
      </c>
      <c r="AQ40" s="153" t="s">
        <v>278</v>
      </c>
      <c r="AR40" s="145" t="s">
        <v>670</v>
      </c>
      <c r="AS40" s="157" t="str">
        <f t="shared" si="0"/>
        <v>東京都府中市</v>
      </c>
      <c r="AT40" s="143">
        <v>11.05</v>
      </c>
      <c r="AU40" s="145">
        <v>10.83</v>
      </c>
      <c r="AV40" s="157">
        <v>10.68</v>
      </c>
      <c r="AW40" s="13" t="s">
        <v>671</v>
      </c>
      <c r="AX40" s="14">
        <v>0.45</v>
      </c>
    </row>
    <row r="41" spans="1:50" ht="15" thickBot="1">
      <c r="A41" s="19" t="s">
        <v>671</v>
      </c>
      <c r="B41" s="305" t="s">
        <v>672</v>
      </c>
      <c r="C41" s="198">
        <v>7.8E-2</v>
      </c>
      <c r="D41" s="277">
        <v>1.7999999999999999E-2</v>
      </c>
      <c r="E41" s="231">
        <v>1.2E-2</v>
      </c>
      <c r="F41" s="280" t="s">
        <v>673</v>
      </c>
      <c r="G41" s="239" t="s">
        <v>272</v>
      </c>
      <c r="H41" s="240" t="s">
        <v>273</v>
      </c>
      <c r="I41" s="241" t="s">
        <v>274</v>
      </c>
      <c r="J41" s="283">
        <f t="shared" si="1"/>
        <v>7.8E-2</v>
      </c>
      <c r="K41" s="277">
        <f t="shared" si="2"/>
        <v>0.09</v>
      </c>
      <c r="L41" s="231">
        <f t="shared" si="3"/>
        <v>0.108</v>
      </c>
      <c r="M41" s="409" t="s">
        <v>287</v>
      </c>
      <c r="N41" s="289" t="s">
        <v>347</v>
      </c>
      <c r="O41" s="69"/>
      <c r="P41" s="19" t="s">
        <v>671</v>
      </c>
      <c r="Q41" s="263" t="s">
        <v>674</v>
      </c>
      <c r="R41" s="198" t="s">
        <v>290</v>
      </c>
      <c r="S41" s="277" t="s">
        <v>311</v>
      </c>
      <c r="T41" s="277"/>
      <c r="U41" s="231"/>
      <c r="V41" s="268"/>
      <c r="W41" s="263" t="s">
        <v>675</v>
      </c>
      <c r="X41" s="44" t="s">
        <v>425</v>
      </c>
      <c r="Y41" s="234" t="s">
        <v>465</v>
      </c>
      <c r="Z41" s="45" t="s">
        <v>293</v>
      </c>
      <c r="AA41" s="45" t="s">
        <v>313</v>
      </c>
      <c r="AB41" s="345" t="s">
        <v>295</v>
      </c>
      <c r="AC41" s="227" t="s">
        <v>296</v>
      </c>
      <c r="AD41" s="341" t="s">
        <v>676</v>
      </c>
      <c r="AE41" s="198" t="s">
        <v>315</v>
      </c>
      <c r="AF41" s="277" t="s">
        <v>316</v>
      </c>
      <c r="AG41" s="277" t="s">
        <v>317</v>
      </c>
      <c r="AH41" s="279" t="s">
        <v>296</v>
      </c>
      <c r="AJ41" s="4" t="s">
        <v>677</v>
      </c>
      <c r="AL41" s="4" t="s">
        <v>275</v>
      </c>
      <c r="AM41" s="4" t="s">
        <v>678</v>
      </c>
      <c r="AO41" s="8" t="s">
        <v>600</v>
      </c>
      <c r="AP41" s="12">
        <v>0.15</v>
      </c>
      <c r="AQ41" s="153" t="s">
        <v>278</v>
      </c>
      <c r="AR41" s="145" t="s">
        <v>679</v>
      </c>
      <c r="AS41" s="157" t="str">
        <f t="shared" si="0"/>
        <v>東京都小金井市</v>
      </c>
      <c r="AT41" s="143">
        <v>11.05</v>
      </c>
      <c r="AU41" s="145">
        <v>10.83</v>
      </c>
      <c r="AV41" s="157">
        <v>10.68</v>
      </c>
      <c r="AW41" s="321" t="s">
        <v>680</v>
      </c>
      <c r="AX41" s="298">
        <v>0.7</v>
      </c>
    </row>
    <row r="42" spans="1:50" ht="14.4">
      <c r="A42" s="300" t="s">
        <v>680</v>
      </c>
      <c r="B42" s="303" t="s">
        <v>681</v>
      </c>
      <c r="C42" s="194">
        <v>0.156</v>
      </c>
      <c r="D42" s="195">
        <v>0.06</v>
      </c>
      <c r="E42" s="197">
        <v>4.8000000000000001E-2</v>
      </c>
      <c r="F42" s="285" t="s">
        <v>682</v>
      </c>
      <c r="G42" s="242" t="s">
        <v>272</v>
      </c>
      <c r="H42" s="244" t="s">
        <v>273</v>
      </c>
      <c r="I42" s="245" t="s">
        <v>274</v>
      </c>
      <c r="J42" s="194">
        <f>C42</f>
        <v>0.156</v>
      </c>
      <c r="K42" s="195">
        <f t="shared" ref="K42" si="40">SUM(C42,E42)</f>
        <v>0.20400000000000001</v>
      </c>
      <c r="L42" s="232">
        <f t="shared" ref="L42" si="41">SUM(C42:E42)</f>
        <v>0.26400000000000001</v>
      </c>
      <c r="M42" s="407" t="s">
        <v>287</v>
      </c>
      <c r="N42" s="327" t="s">
        <v>683</v>
      </c>
      <c r="O42" s="69"/>
      <c r="P42" s="6" t="s">
        <v>680</v>
      </c>
      <c r="Q42" s="265" t="s">
        <v>684</v>
      </c>
      <c r="R42" s="196" t="s">
        <v>685</v>
      </c>
      <c r="S42" s="195" t="s">
        <v>311</v>
      </c>
      <c r="T42" s="195"/>
      <c r="U42" s="195"/>
      <c r="V42" s="197"/>
      <c r="W42" s="265" t="s">
        <v>686</v>
      </c>
      <c r="X42" s="194" t="s">
        <v>293</v>
      </c>
      <c r="Y42" s="195" t="s">
        <v>294</v>
      </c>
      <c r="Z42" s="195" t="s">
        <v>295</v>
      </c>
      <c r="AA42" s="195" t="s">
        <v>296</v>
      </c>
      <c r="AB42" s="276"/>
      <c r="AC42" s="232"/>
      <c r="AD42" s="265" t="s">
        <v>687</v>
      </c>
      <c r="AE42" s="196" t="s">
        <v>298</v>
      </c>
      <c r="AF42" s="195" t="s">
        <v>299</v>
      </c>
      <c r="AG42" s="195" t="s">
        <v>317</v>
      </c>
      <c r="AH42" s="197" t="s">
        <v>296</v>
      </c>
      <c r="AJ42" s="4" t="s">
        <v>688</v>
      </c>
      <c r="AL42" s="4" t="s">
        <v>275</v>
      </c>
      <c r="AM42" s="4" t="s">
        <v>689</v>
      </c>
      <c r="AO42" s="8" t="s">
        <v>600</v>
      </c>
      <c r="AP42" s="12">
        <v>0.15</v>
      </c>
      <c r="AQ42" s="153" t="s">
        <v>278</v>
      </c>
      <c r="AR42" s="145" t="s">
        <v>690</v>
      </c>
      <c r="AS42" s="157" t="str">
        <f t="shared" si="0"/>
        <v>東京都小平市</v>
      </c>
      <c r="AT42" s="143">
        <v>11.05</v>
      </c>
      <c r="AU42" s="145">
        <v>10.83</v>
      </c>
      <c r="AV42" s="157">
        <v>10.68</v>
      </c>
      <c r="AW42" s="247" t="s">
        <v>691</v>
      </c>
      <c r="AX42" s="299">
        <v>0.7</v>
      </c>
    </row>
    <row r="43" spans="1:50" ht="14.4">
      <c r="A43" s="301" t="s">
        <v>691</v>
      </c>
      <c r="B43" s="304" t="s">
        <v>692</v>
      </c>
      <c r="C43" s="42">
        <v>0.156</v>
      </c>
      <c r="D43" s="43">
        <v>0.06</v>
      </c>
      <c r="E43" s="226">
        <v>4.8000000000000001E-2</v>
      </c>
      <c r="F43" s="286" t="s">
        <v>693</v>
      </c>
      <c r="G43" s="236" t="s">
        <v>272</v>
      </c>
      <c r="H43" s="225" t="s">
        <v>273</v>
      </c>
      <c r="I43" s="237" t="s">
        <v>274</v>
      </c>
      <c r="J43" s="42">
        <f>C43</f>
        <v>0.156</v>
      </c>
      <c r="K43" s="43">
        <f t="shared" ref="K43" si="42">SUM(C43,E43)</f>
        <v>0.20400000000000001</v>
      </c>
      <c r="L43" s="233">
        <f t="shared" ref="L43" si="43">SUM(C43:E43)</f>
        <v>0.26400000000000001</v>
      </c>
      <c r="M43" s="410" t="s">
        <v>287</v>
      </c>
      <c r="N43" s="288" t="s">
        <v>683</v>
      </c>
      <c r="O43" s="69"/>
      <c r="P43" s="4" t="s">
        <v>691</v>
      </c>
      <c r="Q43" s="295" t="s">
        <v>694</v>
      </c>
      <c r="R43" s="191" t="s">
        <v>685</v>
      </c>
      <c r="S43" s="43" t="s">
        <v>311</v>
      </c>
      <c r="T43" s="43"/>
      <c r="U43" s="43"/>
      <c r="V43" s="226"/>
      <c r="W43" s="295" t="s">
        <v>695</v>
      </c>
      <c r="X43" s="42" t="s">
        <v>293</v>
      </c>
      <c r="Y43" s="43" t="s">
        <v>294</v>
      </c>
      <c r="Z43" s="43" t="s">
        <v>295</v>
      </c>
      <c r="AA43" s="43" t="s">
        <v>296</v>
      </c>
      <c r="AB43" s="275"/>
      <c r="AC43" s="233"/>
      <c r="AD43" s="295" t="s">
        <v>696</v>
      </c>
      <c r="AE43" s="191" t="s">
        <v>298</v>
      </c>
      <c r="AF43" s="43" t="s">
        <v>299</v>
      </c>
      <c r="AG43" s="43" t="s">
        <v>317</v>
      </c>
      <c r="AH43" s="226" t="s">
        <v>296</v>
      </c>
      <c r="AJ43" s="4" t="s">
        <v>697</v>
      </c>
      <c r="AL43" s="4" t="s">
        <v>275</v>
      </c>
      <c r="AM43" s="4" t="s">
        <v>698</v>
      </c>
      <c r="AO43" s="8" t="s">
        <v>600</v>
      </c>
      <c r="AP43" s="12">
        <v>0.15</v>
      </c>
      <c r="AQ43" s="153" t="s">
        <v>278</v>
      </c>
      <c r="AR43" s="145" t="s">
        <v>699</v>
      </c>
      <c r="AS43" s="157" t="str">
        <f t="shared" si="0"/>
        <v>東京都日野市</v>
      </c>
      <c r="AT43" s="143">
        <v>11.05</v>
      </c>
      <c r="AU43" s="145">
        <v>10.83</v>
      </c>
      <c r="AV43" s="157">
        <v>10.68</v>
      </c>
      <c r="AW43" s="247" t="s">
        <v>700</v>
      </c>
      <c r="AX43" s="299">
        <v>0.7</v>
      </c>
    </row>
    <row r="44" spans="1:50" ht="14.4">
      <c r="A44" s="301" t="s">
        <v>700</v>
      </c>
      <c r="B44" s="304" t="s">
        <v>701</v>
      </c>
      <c r="C44" s="42">
        <v>0.156</v>
      </c>
      <c r="D44" s="43">
        <v>0.06</v>
      </c>
      <c r="E44" s="226">
        <v>4.8000000000000001E-2</v>
      </c>
      <c r="F44" s="286" t="s">
        <v>702</v>
      </c>
      <c r="G44" s="236" t="s">
        <v>272</v>
      </c>
      <c r="H44" s="225" t="s">
        <v>273</v>
      </c>
      <c r="I44" s="237" t="s">
        <v>274</v>
      </c>
      <c r="J44" s="42">
        <f>C44</f>
        <v>0.156</v>
      </c>
      <c r="K44" s="43">
        <f t="shared" si="2"/>
        <v>0.20400000000000001</v>
      </c>
      <c r="L44" s="233">
        <f t="shared" si="3"/>
        <v>0.26400000000000001</v>
      </c>
      <c r="M44" s="410" t="s">
        <v>287</v>
      </c>
      <c r="N44" s="288" t="s">
        <v>683</v>
      </c>
      <c r="O44" s="69"/>
      <c r="P44" s="4" t="s">
        <v>700</v>
      </c>
      <c r="Q44" s="295" t="s">
        <v>703</v>
      </c>
      <c r="R44" s="191" t="s">
        <v>685</v>
      </c>
      <c r="S44" s="43" t="s">
        <v>311</v>
      </c>
      <c r="T44" s="43"/>
      <c r="U44" s="43"/>
      <c r="V44" s="226"/>
      <c r="W44" s="295" t="s">
        <v>704</v>
      </c>
      <c r="X44" s="42" t="s">
        <v>293</v>
      </c>
      <c r="Y44" s="43" t="s">
        <v>294</v>
      </c>
      <c r="Z44" s="43" t="s">
        <v>295</v>
      </c>
      <c r="AA44" s="43" t="s">
        <v>296</v>
      </c>
      <c r="AB44" s="275"/>
      <c r="AC44" s="233"/>
      <c r="AD44" s="295" t="s">
        <v>705</v>
      </c>
      <c r="AE44" s="191" t="s">
        <v>298</v>
      </c>
      <c r="AF44" s="43" t="s">
        <v>299</v>
      </c>
      <c r="AG44" s="43" t="s">
        <v>317</v>
      </c>
      <c r="AH44" s="226" t="s">
        <v>296</v>
      </c>
      <c r="AJ44" s="4" t="s">
        <v>706</v>
      </c>
      <c r="AL44" s="4" t="s">
        <v>275</v>
      </c>
      <c r="AM44" s="4" t="s">
        <v>707</v>
      </c>
      <c r="AO44" s="8" t="s">
        <v>600</v>
      </c>
      <c r="AP44" s="12">
        <v>0.15</v>
      </c>
      <c r="AQ44" s="153" t="s">
        <v>278</v>
      </c>
      <c r="AR44" s="145" t="s">
        <v>708</v>
      </c>
      <c r="AS44" s="157" t="str">
        <f t="shared" si="0"/>
        <v>東京都東村山市</v>
      </c>
      <c r="AT44" s="143">
        <v>11.05</v>
      </c>
      <c r="AU44" s="145">
        <v>10.83</v>
      </c>
      <c r="AV44" s="157">
        <v>10.68</v>
      </c>
      <c r="AW44" s="247" t="s">
        <v>709</v>
      </c>
      <c r="AX44" s="12">
        <v>0.45</v>
      </c>
    </row>
    <row r="45" spans="1:50" ht="14.4">
      <c r="A45" s="301" t="s">
        <v>709</v>
      </c>
      <c r="B45" s="304" t="s">
        <v>710</v>
      </c>
      <c r="C45" s="42">
        <v>0.126</v>
      </c>
      <c r="D45" s="43">
        <v>3.5999999999999997E-2</v>
      </c>
      <c r="E45" s="226">
        <v>0.03</v>
      </c>
      <c r="F45" s="286" t="s">
        <v>711</v>
      </c>
      <c r="G45" s="236" t="s">
        <v>272</v>
      </c>
      <c r="H45" s="225" t="s">
        <v>273</v>
      </c>
      <c r="I45" s="237" t="s">
        <v>274</v>
      </c>
      <c r="J45" s="42">
        <f t="shared" ref="J45" si="44">C45</f>
        <v>0.126</v>
      </c>
      <c r="K45" s="43">
        <f t="shared" si="2"/>
        <v>0.156</v>
      </c>
      <c r="L45" s="233">
        <f t="shared" si="3"/>
        <v>0.192</v>
      </c>
      <c r="M45" s="411" t="s">
        <v>287</v>
      </c>
      <c r="N45" s="288" t="s">
        <v>683</v>
      </c>
      <c r="O45" s="69"/>
      <c r="P45" s="4" t="s">
        <v>709</v>
      </c>
      <c r="Q45" s="295" t="s">
        <v>712</v>
      </c>
      <c r="R45" s="191" t="s">
        <v>685</v>
      </c>
      <c r="S45" s="43" t="s">
        <v>311</v>
      </c>
      <c r="T45" s="43"/>
      <c r="U45" s="43"/>
      <c r="V45" s="226"/>
      <c r="W45" s="295" t="s">
        <v>713</v>
      </c>
      <c r="X45" s="42" t="s">
        <v>293</v>
      </c>
      <c r="Y45" s="43" t="s">
        <v>714</v>
      </c>
      <c r="Z45" s="43" t="s">
        <v>295</v>
      </c>
      <c r="AA45" s="43" t="s">
        <v>296</v>
      </c>
      <c r="AB45" s="275"/>
      <c r="AC45" s="233"/>
      <c r="AD45" s="295" t="s">
        <v>715</v>
      </c>
      <c r="AE45" s="191" t="s">
        <v>298</v>
      </c>
      <c r="AF45" s="43" t="s">
        <v>299</v>
      </c>
      <c r="AG45" s="43" t="s">
        <v>467</v>
      </c>
      <c r="AH45" s="226" t="s">
        <v>296</v>
      </c>
      <c r="AJ45" s="4" t="s">
        <v>716</v>
      </c>
      <c r="AL45" s="4" t="s">
        <v>275</v>
      </c>
      <c r="AM45" s="4" t="s">
        <v>717</v>
      </c>
      <c r="AO45" s="8" t="s">
        <v>600</v>
      </c>
      <c r="AP45" s="12">
        <v>0.15</v>
      </c>
      <c r="AQ45" s="153" t="s">
        <v>278</v>
      </c>
      <c r="AR45" s="145" t="s">
        <v>718</v>
      </c>
      <c r="AS45" s="157" t="str">
        <f t="shared" si="0"/>
        <v>東京都国分寺市</v>
      </c>
      <c r="AT45" s="143">
        <v>11.05</v>
      </c>
      <c r="AU45" s="145">
        <v>10.83</v>
      </c>
      <c r="AV45" s="157">
        <v>10.68</v>
      </c>
      <c r="AW45" s="247" t="s">
        <v>719</v>
      </c>
      <c r="AX45" s="12">
        <v>0.45</v>
      </c>
    </row>
    <row r="46" spans="1:50" ht="14.4">
      <c r="A46" s="301" t="s">
        <v>719</v>
      </c>
      <c r="B46" s="304" t="s">
        <v>720</v>
      </c>
      <c r="C46" s="42">
        <v>0.126</v>
      </c>
      <c r="D46" s="43">
        <v>3.5999999999999997E-2</v>
      </c>
      <c r="E46" s="226">
        <v>0.03</v>
      </c>
      <c r="F46" s="286" t="s">
        <v>721</v>
      </c>
      <c r="G46" s="236" t="s">
        <v>272</v>
      </c>
      <c r="H46" s="225" t="s">
        <v>273</v>
      </c>
      <c r="I46" s="237" t="s">
        <v>274</v>
      </c>
      <c r="J46" s="42">
        <f t="shared" ref="J46" si="45">C46</f>
        <v>0.126</v>
      </c>
      <c r="K46" s="43">
        <f t="shared" ref="K46" si="46">SUM(C46,E46)</f>
        <v>0.156</v>
      </c>
      <c r="L46" s="233">
        <f t="shared" ref="L46" si="47">SUM(C46:E46)</f>
        <v>0.192</v>
      </c>
      <c r="M46" s="411" t="s">
        <v>287</v>
      </c>
      <c r="N46" s="288" t="s">
        <v>683</v>
      </c>
      <c r="O46" s="69"/>
      <c r="P46" s="4" t="s">
        <v>719</v>
      </c>
      <c r="Q46" s="295" t="s">
        <v>722</v>
      </c>
      <c r="R46" s="191" t="s">
        <v>685</v>
      </c>
      <c r="S46" s="43" t="s">
        <v>311</v>
      </c>
      <c r="T46" s="43"/>
      <c r="U46" s="43"/>
      <c r="V46" s="226"/>
      <c r="W46" s="295" t="s">
        <v>723</v>
      </c>
      <c r="X46" s="42" t="s">
        <v>293</v>
      </c>
      <c r="Y46" s="43" t="s">
        <v>714</v>
      </c>
      <c r="Z46" s="43" t="s">
        <v>295</v>
      </c>
      <c r="AA46" s="43" t="s">
        <v>296</v>
      </c>
      <c r="AB46" s="275"/>
      <c r="AC46" s="233"/>
      <c r="AD46" s="295" t="s">
        <v>724</v>
      </c>
      <c r="AE46" s="191" t="s">
        <v>298</v>
      </c>
      <c r="AF46" s="43" t="s">
        <v>299</v>
      </c>
      <c r="AG46" s="43" t="s">
        <v>467</v>
      </c>
      <c r="AH46" s="226" t="s">
        <v>296</v>
      </c>
      <c r="AJ46" s="4" t="s">
        <v>725</v>
      </c>
      <c r="AL46" s="4" t="s">
        <v>275</v>
      </c>
      <c r="AM46" s="4" t="s">
        <v>726</v>
      </c>
      <c r="AO46" s="8" t="s">
        <v>600</v>
      </c>
      <c r="AP46" s="12">
        <v>0.15</v>
      </c>
      <c r="AQ46" s="153" t="s">
        <v>278</v>
      </c>
      <c r="AR46" s="145" t="s">
        <v>727</v>
      </c>
      <c r="AS46" s="157" t="str">
        <f t="shared" si="0"/>
        <v>東京都国立市</v>
      </c>
      <c r="AT46" s="143">
        <v>11.05</v>
      </c>
      <c r="AU46" s="145">
        <v>10.83</v>
      </c>
      <c r="AV46" s="157">
        <v>10.68</v>
      </c>
      <c r="AW46" s="247" t="s">
        <v>728</v>
      </c>
      <c r="AX46" s="12">
        <v>0.45</v>
      </c>
    </row>
    <row r="47" spans="1:50" ht="15" thickBot="1">
      <c r="A47" s="301" t="s">
        <v>728</v>
      </c>
      <c r="B47" s="304" t="s">
        <v>729</v>
      </c>
      <c r="C47" s="42">
        <v>0.126</v>
      </c>
      <c r="D47" s="43">
        <v>3.5999999999999997E-2</v>
      </c>
      <c r="E47" s="226">
        <v>0.03</v>
      </c>
      <c r="F47" s="286" t="s">
        <v>730</v>
      </c>
      <c r="G47" s="236" t="s">
        <v>272</v>
      </c>
      <c r="H47" s="225" t="s">
        <v>273</v>
      </c>
      <c r="I47" s="237" t="s">
        <v>274</v>
      </c>
      <c r="J47" s="42">
        <f t="shared" si="1"/>
        <v>0.126</v>
      </c>
      <c r="K47" s="43">
        <f t="shared" si="2"/>
        <v>0.156</v>
      </c>
      <c r="L47" s="233">
        <f t="shared" si="3"/>
        <v>0.192</v>
      </c>
      <c r="M47" s="408" t="s">
        <v>287</v>
      </c>
      <c r="N47" s="288" t="s">
        <v>683</v>
      </c>
      <c r="O47" s="69"/>
      <c r="P47" s="4" t="s">
        <v>728</v>
      </c>
      <c r="Q47" s="295" t="s">
        <v>731</v>
      </c>
      <c r="R47" s="191" t="s">
        <v>685</v>
      </c>
      <c r="S47" s="43" t="s">
        <v>311</v>
      </c>
      <c r="T47" s="43"/>
      <c r="U47" s="43"/>
      <c r="V47" s="226"/>
      <c r="W47" s="295" t="s">
        <v>732</v>
      </c>
      <c r="X47" s="42" t="s">
        <v>293</v>
      </c>
      <c r="Y47" s="43" t="s">
        <v>714</v>
      </c>
      <c r="Z47" s="43" t="s">
        <v>295</v>
      </c>
      <c r="AA47" s="43" t="s">
        <v>296</v>
      </c>
      <c r="AB47" s="275"/>
      <c r="AC47" s="233"/>
      <c r="AD47" s="295" t="s">
        <v>733</v>
      </c>
      <c r="AE47" s="191" t="s">
        <v>298</v>
      </c>
      <c r="AF47" s="43" t="s">
        <v>299</v>
      </c>
      <c r="AG47" s="43" t="s">
        <v>467</v>
      </c>
      <c r="AH47" s="226" t="s">
        <v>296</v>
      </c>
      <c r="AJ47" s="4" t="s">
        <v>734</v>
      </c>
      <c r="AL47" s="4" t="s">
        <v>275</v>
      </c>
      <c r="AM47" s="4" t="s">
        <v>735</v>
      </c>
      <c r="AO47" s="8" t="s">
        <v>600</v>
      </c>
      <c r="AP47" s="12">
        <v>0.15</v>
      </c>
      <c r="AQ47" s="153" t="s">
        <v>278</v>
      </c>
      <c r="AR47" s="145" t="s">
        <v>736</v>
      </c>
      <c r="AS47" s="157" t="str">
        <f t="shared" si="0"/>
        <v>東京都清瀬市</v>
      </c>
      <c r="AT47" s="143">
        <v>11.05</v>
      </c>
      <c r="AU47" s="145">
        <v>10.83</v>
      </c>
      <c r="AV47" s="157">
        <v>10.68</v>
      </c>
      <c r="AW47" s="13" t="s">
        <v>737</v>
      </c>
      <c r="AX47" s="14">
        <v>0.7</v>
      </c>
    </row>
    <row r="48" spans="1:50" ht="15" thickBot="1">
      <c r="A48" s="2" t="s">
        <v>737</v>
      </c>
      <c r="B48" s="306" t="s">
        <v>738</v>
      </c>
      <c r="C48" s="269">
        <v>0.15</v>
      </c>
      <c r="D48" s="267">
        <v>0</v>
      </c>
      <c r="E48" s="268">
        <v>0</v>
      </c>
      <c r="F48" s="292" t="s">
        <v>739</v>
      </c>
      <c r="G48" s="307" t="s">
        <v>272</v>
      </c>
      <c r="H48" s="308"/>
      <c r="I48" s="297"/>
      <c r="J48" s="328">
        <f t="shared" si="1"/>
        <v>0.15</v>
      </c>
      <c r="K48" s="308">
        <f t="shared" si="2"/>
        <v>0.15</v>
      </c>
      <c r="L48" s="309">
        <f t="shared" si="3"/>
        <v>0.15</v>
      </c>
      <c r="M48" s="409" t="s">
        <v>740</v>
      </c>
      <c r="N48" s="326" t="s">
        <v>683</v>
      </c>
      <c r="O48" s="69"/>
      <c r="P48" s="316" t="s">
        <v>737</v>
      </c>
      <c r="Q48" s="264" t="s">
        <v>741</v>
      </c>
      <c r="R48" s="310" t="s">
        <v>742</v>
      </c>
      <c r="S48" s="311" t="s">
        <v>743</v>
      </c>
      <c r="T48" s="308" t="s">
        <v>293</v>
      </c>
      <c r="U48" s="309" t="s">
        <v>294</v>
      </c>
      <c r="V48" s="297" t="s">
        <v>744</v>
      </c>
      <c r="W48" s="264" t="s">
        <v>745</v>
      </c>
      <c r="X48" s="312" t="s">
        <v>87</v>
      </c>
      <c r="Y48" s="313" t="s">
        <v>87</v>
      </c>
      <c r="Z48" s="313" t="s">
        <v>87</v>
      </c>
      <c r="AA48" s="313" t="s">
        <v>87</v>
      </c>
      <c r="AB48" s="313" t="s">
        <v>87</v>
      </c>
      <c r="AC48" s="314" t="s">
        <v>87</v>
      </c>
      <c r="AD48" s="264" t="s">
        <v>746</v>
      </c>
      <c r="AE48" s="312" t="s">
        <v>87</v>
      </c>
      <c r="AF48" s="313" t="s">
        <v>87</v>
      </c>
      <c r="AG48" s="313" t="s">
        <v>87</v>
      </c>
      <c r="AH48" s="315" t="s">
        <v>87</v>
      </c>
      <c r="AJ48" s="5" t="s">
        <v>747</v>
      </c>
      <c r="AL48" s="4" t="s">
        <v>275</v>
      </c>
      <c r="AM48" s="4" t="s">
        <v>748</v>
      </c>
      <c r="AO48" s="8" t="s">
        <v>600</v>
      </c>
      <c r="AP48" s="12">
        <v>0.15</v>
      </c>
      <c r="AQ48" s="153" t="s">
        <v>278</v>
      </c>
      <c r="AR48" s="145" t="s">
        <v>749</v>
      </c>
      <c r="AS48" s="157" t="str">
        <f t="shared" si="0"/>
        <v>東京都東久留米市</v>
      </c>
      <c r="AT48" s="143">
        <v>11.05</v>
      </c>
      <c r="AU48" s="145">
        <v>10.83</v>
      </c>
      <c r="AV48" s="157">
        <v>10.68</v>
      </c>
      <c r="AW48" s="322" t="s">
        <v>750</v>
      </c>
      <c r="AX48" s="70">
        <v>0.7</v>
      </c>
    </row>
    <row r="49" spans="1:50" ht="14.4">
      <c r="A49" s="203" t="s">
        <v>750</v>
      </c>
      <c r="B49" s="265">
        <v>13</v>
      </c>
      <c r="C49" s="194">
        <v>0.13200000000000001</v>
      </c>
      <c r="D49" s="195">
        <v>0</v>
      </c>
      <c r="E49" s="197">
        <v>0</v>
      </c>
      <c r="F49" s="258" t="s">
        <v>751</v>
      </c>
      <c r="G49" s="243" t="s">
        <v>272</v>
      </c>
      <c r="H49" s="270"/>
      <c r="I49" s="41"/>
      <c r="J49" s="271">
        <f t="shared" ref="J49" si="48">C49</f>
        <v>0.13200000000000001</v>
      </c>
      <c r="K49" s="270">
        <f t="shared" ref="K49" si="49">SUM(C49,E49)</f>
        <v>0.13200000000000001</v>
      </c>
      <c r="L49" s="230">
        <f t="shared" ref="L49" si="50">SUM(C49:E49)</f>
        <v>0.13200000000000001</v>
      </c>
      <c r="M49" s="407" t="s">
        <v>752</v>
      </c>
      <c r="N49" s="290" t="s">
        <v>288</v>
      </c>
      <c r="O49" s="69"/>
      <c r="P49" s="203" t="s">
        <v>750</v>
      </c>
      <c r="Q49" s="263" t="s">
        <v>753</v>
      </c>
      <c r="R49" s="302" t="s">
        <v>742</v>
      </c>
      <c r="S49" s="146" t="s">
        <v>743</v>
      </c>
      <c r="T49" s="270" t="s">
        <v>293</v>
      </c>
      <c r="U49" s="230" t="s">
        <v>294</v>
      </c>
      <c r="V49" s="41" t="s">
        <v>744</v>
      </c>
      <c r="W49" s="263" t="s">
        <v>754</v>
      </c>
      <c r="X49" s="272" t="s">
        <v>87</v>
      </c>
      <c r="Y49" s="274" t="s">
        <v>87</v>
      </c>
      <c r="Z49" s="274" t="s">
        <v>87</v>
      </c>
      <c r="AA49" s="274" t="s">
        <v>87</v>
      </c>
      <c r="AB49" s="274" t="s">
        <v>87</v>
      </c>
      <c r="AC49" s="291" t="s">
        <v>87</v>
      </c>
      <c r="AD49" s="190" t="s">
        <v>755</v>
      </c>
      <c r="AE49" s="272" t="s">
        <v>87</v>
      </c>
      <c r="AF49" s="274" t="s">
        <v>87</v>
      </c>
      <c r="AG49" s="274" t="s">
        <v>87</v>
      </c>
      <c r="AH49" s="273" t="s">
        <v>87</v>
      </c>
      <c r="AJ49" s="2"/>
      <c r="AL49" s="4" t="s">
        <v>275</v>
      </c>
      <c r="AM49" s="4" t="s">
        <v>756</v>
      </c>
      <c r="AO49" s="8" t="s">
        <v>600</v>
      </c>
      <c r="AP49" s="12">
        <v>0.15</v>
      </c>
      <c r="AQ49" s="153" t="s">
        <v>278</v>
      </c>
      <c r="AR49" s="145" t="s">
        <v>757</v>
      </c>
      <c r="AS49" s="157" t="str">
        <f t="shared" si="0"/>
        <v>東京都稲城市</v>
      </c>
      <c r="AT49" s="143">
        <v>11.05</v>
      </c>
      <c r="AU49" s="145">
        <v>10.83</v>
      </c>
      <c r="AV49" s="157">
        <v>10.68</v>
      </c>
      <c r="AW49" s="323" t="s">
        <v>758</v>
      </c>
      <c r="AX49" s="12">
        <v>0.7</v>
      </c>
    </row>
    <row r="50" spans="1:50" ht="14.4">
      <c r="A50" s="284" t="s">
        <v>758</v>
      </c>
      <c r="B50" s="295">
        <v>63</v>
      </c>
      <c r="C50" s="42">
        <v>0.13200000000000001</v>
      </c>
      <c r="D50" s="43">
        <v>0</v>
      </c>
      <c r="E50" s="226">
        <v>0</v>
      </c>
      <c r="F50" s="286" t="s">
        <v>759</v>
      </c>
      <c r="G50" s="236" t="s">
        <v>272</v>
      </c>
      <c r="H50" s="43"/>
      <c r="I50" s="226"/>
      <c r="J50" s="191">
        <f t="shared" si="1"/>
        <v>0.13200000000000001</v>
      </c>
      <c r="K50" s="43">
        <f t="shared" si="2"/>
        <v>0.13200000000000001</v>
      </c>
      <c r="L50" s="233">
        <f t="shared" si="3"/>
        <v>0.13200000000000001</v>
      </c>
      <c r="M50" s="408" t="s">
        <v>752</v>
      </c>
      <c r="N50" s="288" t="s">
        <v>347</v>
      </c>
      <c r="O50" s="69"/>
      <c r="P50" s="284" t="s">
        <v>758</v>
      </c>
      <c r="Q50" s="295" t="s">
        <v>760</v>
      </c>
      <c r="R50" s="293" t="s">
        <v>742</v>
      </c>
      <c r="S50" s="145" t="s">
        <v>743</v>
      </c>
      <c r="T50" s="43" t="s">
        <v>293</v>
      </c>
      <c r="U50" s="233" t="s">
        <v>294</v>
      </c>
      <c r="V50" s="41" t="s">
        <v>744</v>
      </c>
      <c r="W50" s="263" t="s">
        <v>761</v>
      </c>
      <c r="X50" s="204" t="s">
        <v>87</v>
      </c>
      <c r="Y50" s="199" t="s">
        <v>87</v>
      </c>
      <c r="Z50" s="274" t="s">
        <v>87</v>
      </c>
      <c r="AA50" s="274" t="s">
        <v>87</v>
      </c>
      <c r="AB50" s="199" t="s">
        <v>87</v>
      </c>
      <c r="AC50" s="281" t="s">
        <v>87</v>
      </c>
      <c r="AD50" s="19" t="s">
        <v>762</v>
      </c>
      <c r="AE50" s="204" t="s">
        <v>87</v>
      </c>
      <c r="AF50" s="199" t="s">
        <v>87</v>
      </c>
      <c r="AG50" s="199" t="s">
        <v>87</v>
      </c>
      <c r="AH50" s="200" t="s">
        <v>87</v>
      </c>
      <c r="AJ50" s="2"/>
      <c r="AL50" s="4" t="s">
        <v>275</v>
      </c>
      <c r="AM50" s="4" t="s">
        <v>763</v>
      </c>
      <c r="AO50" s="8" t="s">
        <v>600</v>
      </c>
      <c r="AP50" s="12">
        <v>0.15</v>
      </c>
      <c r="AQ50" s="153" t="s">
        <v>278</v>
      </c>
      <c r="AR50" s="145" t="s">
        <v>764</v>
      </c>
      <c r="AS50" s="157" t="str">
        <f t="shared" si="0"/>
        <v>東京都西東京市</v>
      </c>
      <c r="AT50" s="143">
        <v>11.05</v>
      </c>
      <c r="AU50" s="145">
        <v>10.83</v>
      </c>
      <c r="AV50" s="157">
        <v>10.68</v>
      </c>
      <c r="AW50" s="324" t="s">
        <v>765</v>
      </c>
      <c r="AX50" s="12">
        <v>0.55000000000000004</v>
      </c>
    </row>
    <row r="51" spans="1:50" ht="14.4">
      <c r="A51" s="19" t="s">
        <v>765</v>
      </c>
      <c r="B51" s="295">
        <v>14</v>
      </c>
      <c r="C51" s="42">
        <v>0.108</v>
      </c>
      <c r="D51" s="43">
        <v>0</v>
      </c>
      <c r="E51" s="226">
        <v>0</v>
      </c>
      <c r="F51" s="286" t="s">
        <v>766</v>
      </c>
      <c r="G51" s="236" t="s">
        <v>272</v>
      </c>
      <c r="H51" s="43"/>
      <c r="I51" s="226"/>
      <c r="J51" s="191">
        <f t="shared" ref="J51" si="51">C51</f>
        <v>0.108</v>
      </c>
      <c r="K51" s="43">
        <f t="shared" ref="K51" si="52">SUM(C51,E51)</f>
        <v>0.108</v>
      </c>
      <c r="L51" s="233">
        <f t="shared" ref="L51" si="53">SUM(C51:E51)</f>
        <v>0.108</v>
      </c>
      <c r="M51" s="408" t="s">
        <v>740</v>
      </c>
      <c r="N51" s="288" t="s">
        <v>288</v>
      </c>
      <c r="O51" s="69"/>
      <c r="P51" s="19" t="s">
        <v>765</v>
      </c>
      <c r="Q51" s="295" t="s">
        <v>767</v>
      </c>
      <c r="R51" s="293" t="s">
        <v>742</v>
      </c>
      <c r="S51" s="145" t="s">
        <v>743</v>
      </c>
      <c r="T51" s="43" t="s">
        <v>293</v>
      </c>
      <c r="U51" s="233" t="s">
        <v>294</v>
      </c>
      <c r="V51" s="41" t="s">
        <v>744</v>
      </c>
      <c r="W51" s="263" t="s">
        <v>768</v>
      </c>
      <c r="X51" s="204" t="s">
        <v>87</v>
      </c>
      <c r="Y51" s="199" t="s">
        <v>87</v>
      </c>
      <c r="Z51" s="274" t="s">
        <v>87</v>
      </c>
      <c r="AA51" s="274" t="s">
        <v>87</v>
      </c>
      <c r="AB51" s="199" t="s">
        <v>87</v>
      </c>
      <c r="AC51" s="281" t="s">
        <v>87</v>
      </c>
      <c r="AD51" s="19" t="s">
        <v>769</v>
      </c>
      <c r="AE51" s="204" t="s">
        <v>87</v>
      </c>
      <c r="AF51" s="199" t="s">
        <v>87</v>
      </c>
      <c r="AG51" s="199" t="s">
        <v>87</v>
      </c>
      <c r="AH51" s="200" t="s">
        <v>87</v>
      </c>
      <c r="AJ51" s="2"/>
      <c r="AL51" s="4" t="s">
        <v>275</v>
      </c>
      <c r="AM51" s="4" t="s">
        <v>770</v>
      </c>
      <c r="AO51" s="8" t="s">
        <v>600</v>
      </c>
      <c r="AP51" s="12">
        <v>0.15</v>
      </c>
      <c r="AQ51" s="153" t="s">
        <v>569</v>
      </c>
      <c r="AR51" s="145" t="s">
        <v>771</v>
      </c>
      <c r="AS51" s="157" t="str">
        <f t="shared" si="0"/>
        <v>神奈川県鎌倉市</v>
      </c>
      <c r="AT51" s="143">
        <v>11.05</v>
      </c>
      <c r="AU51" s="145">
        <v>10.83</v>
      </c>
      <c r="AV51" s="157">
        <v>10.68</v>
      </c>
      <c r="AW51" s="324" t="s">
        <v>772</v>
      </c>
      <c r="AX51" s="12">
        <v>0.55000000000000004</v>
      </c>
    </row>
    <row r="52" spans="1:50" ht="14.4">
      <c r="A52" s="19" t="s">
        <v>772</v>
      </c>
      <c r="B52" s="295">
        <v>64</v>
      </c>
      <c r="C52" s="42">
        <v>0.108</v>
      </c>
      <c r="D52" s="43">
        <v>0</v>
      </c>
      <c r="E52" s="226">
        <v>0</v>
      </c>
      <c r="F52" s="286" t="s">
        <v>773</v>
      </c>
      <c r="G52" s="236" t="s">
        <v>272</v>
      </c>
      <c r="H52" s="43"/>
      <c r="I52" s="226"/>
      <c r="J52" s="191">
        <f t="shared" si="1"/>
        <v>0.108</v>
      </c>
      <c r="K52" s="43">
        <f t="shared" si="2"/>
        <v>0.108</v>
      </c>
      <c r="L52" s="233">
        <f t="shared" si="3"/>
        <v>0.108</v>
      </c>
      <c r="M52" s="408" t="s">
        <v>740</v>
      </c>
      <c r="N52" s="288" t="s">
        <v>347</v>
      </c>
      <c r="O52" s="69"/>
      <c r="P52" s="19" t="s">
        <v>772</v>
      </c>
      <c r="Q52" s="295" t="s">
        <v>774</v>
      </c>
      <c r="R52" s="293" t="s">
        <v>742</v>
      </c>
      <c r="S52" s="145" t="s">
        <v>743</v>
      </c>
      <c r="T52" s="43" t="s">
        <v>293</v>
      </c>
      <c r="U52" s="233" t="s">
        <v>294</v>
      </c>
      <c r="V52" s="41" t="s">
        <v>744</v>
      </c>
      <c r="W52" s="263" t="s">
        <v>775</v>
      </c>
      <c r="X52" s="204" t="s">
        <v>87</v>
      </c>
      <c r="Y52" s="199" t="s">
        <v>87</v>
      </c>
      <c r="Z52" s="274" t="s">
        <v>87</v>
      </c>
      <c r="AA52" s="274" t="s">
        <v>87</v>
      </c>
      <c r="AB52" s="199" t="s">
        <v>87</v>
      </c>
      <c r="AC52" s="281" t="s">
        <v>87</v>
      </c>
      <c r="AD52" s="19" t="s">
        <v>776</v>
      </c>
      <c r="AE52" s="204" t="s">
        <v>87</v>
      </c>
      <c r="AF52" s="199" t="s">
        <v>87</v>
      </c>
      <c r="AG52" s="199" t="s">
        <v>87</v>
      </c>
      <c r="AH52" s="200" t="s">
        <v>87</v>
      </c>
      <c r="AJ52" s="2"/>
      <c r="AL52" s="4" t="s">
        <v>275</v>
      </c>
      <c r="AM52" s="4" t="s">
        <v>777</v>
      </c>
      <c r="AO52" s="8" t="s">
        <v>600</v>
      </c>
      <c r="AP52" s="12">
        <v>0.15</v>
      </c>
      <c r="AQ52" s="153" t="s">
        <v>569</v>
      </c>
      <c r="AR52" s="145" t="s">
        <v>778</v>
      </c>
      <c r="AS52" s="157" t="str">
        <f t="shared" si="0"/>
        <v>神奈川県厚木市</v>
      </c>
      <c r="AT52" s="143">
        <v>11.05</v>
      </c>
      <c r="AU52" s="145">
        <v>10.83</v>
      </c>
      <c r="AV52" s="157">
        <v>10.68</v>
      </c>
      <c r="AW52" s="324" t="s">
        <v>779</v>
      </c>
      <c r="AX52" s="12">
        <v>0.7</v>
      </c>
    </row>
    <row r="53" spans="1:50" ht="15" thickBot="1">
      <c r="A53" s="19" t="s">
        <v>779</v>
      </c>
      <c r="B53" s="295">
        <v>43</v>
      </c>
      <c r="C53" s="42">
        <v>0.15</v>
      </c>
      <c r="D53" s="43">
        <v>0</v>
      </c>
      <c r="E53" s="226">
        <v>0</v>
      </c>
      <c r="F53" s="286" t="s">
        <v>780</v>
      </c>
      <c r="G53" s="236" t="s">
        <v>272</v>
      </c>
      <c r="H53" s="43"/>
      <c r="I53" s="226"/>
      <c r="J53" s="191">
        <f t="shared" si="1"/>
        <v>0.15</v>
      </c>
      <c r="K53" s="43">
        <f t="shared" si="2"/>
        <v>0.15</v>
      </c>
      <c r="L53" s="233">
        <f t="shared" si="3"/>
        <v>0.15</v>
      </c>
      <c r="M53" s="408" t="s">
        <v>740</v>
      </c>
      <c r="N53" s="288" t="s">
        <v>288</v>
      </c>
      <c r="O53" s="69"/>
      <c r="P53" s="19" t="s">
        <v>779</v>
      </c>
      <c r="Q53" s="295" t="s">
        <v>781</v>
      </c>
      <c r="R53" s="293" t="s">
        <v>742</v>
      </c>
      <c r="S53" s="145" t="s">
        <v>743</v>
      </c>
      <c r="T53" s="43" t="s">
        <v>293</v>
      </c>
      <c r="U53" s="233" t="s">
        <v>294</v>
      </c>
      <c r="V53" s="41" t="s">
        <v>744</v>
      </c>
      <c r="W53" s="263" t="s">
        <v>782</v>
      </c>
      <c r="X53" s="204" t="s">
        <v>87</v>
      </c>
      <c r="Y53" s="199" t="s">
        <v>87</v>
      </c>
      <c r="Z53" s="199" t="s">
        <v>87</v>
      </c>
      <c r="AA53" s="199" t="s">
        <v>87</v>
      </c>
      <c r="AB53" s="199" t="s">
        <v>87</v>
      </c>
      <c r="AC53" s="281" t="s">
        <v>87</v>
      </c>
      <c r="AD53" s="19" t="s">
        <v>783</v>
      </c>
      <c r="AE53" s="204" t="s">
        <v>87</v>
      </c>
      <c r="AF53" s="199" t="s">
        <v>87</v>
      </c>
      <c r="AG53" s="199" t="s">
        <v>87</v>
      </c>
      <c r="AH53" s="200" t="s">
        <v>87</v>
      </c>
      <c r="AJ53" s="2"/>
      <c r="AL53" s="4" t="s">
        <v>275</v>
      </c>
      <c r="AM53" s="4" t="s">
        <v>784</v>
      </c>
      <c r="AO53" s="8" t="s">
        <v>600</v>
      </c>
      <c r="AP53" s="12">
        <v>0.15</v>
      </c>
      <c r="AQ53" s="153" t="s">
        <v>785</v>
      </c>
      <c r="AR53" s="145" t="s">
        <v>786</v>
      </c>
      <c r="AS53" s="157" t="str">
        <f t="shared" si="0"/>
        <v>愛知県名古屋市</v>
      </c>
      <c r="AT53" s="143">
        <v>11.05</v>
      </c>
      <c r="AU53" s="145">
        <v>10.83</v>
      </c>
      <c r="AV53" s="168">
        <v>10.68</v>
      </c>
      <c r="AW53" s="325" t="s">
        <v>787</v>
      </c>
      <c r="AX53" s="149">
        <v>0.7</v>
      </c>
    </row>
    <row r="54" spans="1:50" ht="15" thickBot="1">
      <c r="A54" s="67" t="s">
        <v>787</v>
      </c>
      <c r="B54" s="264">
        <v>46</v>
      </c>
      <c r="C54" s="44">
        <v>0.15</v>
      </c>
      <c r="D54" s="45">
        <v>0</v>
      </c>
      <c r="E54" s="227">
        <v>0</v>
      </c>
      <c r="F54" s="287" t="s">
        <v>788</v>
      </c>
      <c r="G54" s="238" t="s">
        <v>272</v>
      </c>
      <c r="H54" s="45"/>
      <c r="I54" s="227"/>
      <c r="J54" s="192">
        <f t="shared" ref="J54" si="54">C54</f>
        <v>0.15</v>
      </c>
      <c r="K54" s="45">
        <f t="shared" ref="K54" si="55">SUM(C54,E54)</f>
        <v>0.15</v>
      </c>
      <c r="L54" s="234">
        <f t="shared" ref="L54" si="56">SUM(C54:E54)</f>
        <v>0.15</v>
      </c>
      <c r="M54" s="412" t="s">
        <v>740</v>
      </c>
      <c r="N54" s="289" t="s">
        <v>347</v>
      </c>
      <c r="O54" s="69"/>
      <c r="P54" s="67" t="s">
        <v>787</v>
      </c>
      <c r="Q54" s="296" t="s">
        <v>789</v>
      </c>
      <c r="R54" s="294" t="s">
        <v>742</v>
      </c>
      <c r="S54" s="148" t="s">
        <v>743</v>
      </c>
      <c r="T54" s="45" t="s">
        <v>293</v>
      </c>
      <c r="U54" s="234" t="s">
        <v>294</v>
      </c>
      <c r="V54" s="297" t="s">
        <v>744</v>
      </c>
      <c r="W54" s="264" t="s">
        <v>790</v>
      </c>
      <c r="X54" s="205" t="s">
        <v>87</v>
      </c>
      <c r="Y54" s="201" t="s">
        <v>87</v>
      </c>
      <c r="Z54" s="313" t="s">
        <v>87</v>
      </c>
      <c r="AA54" s="313" t="s">
        <v>87</v>
      </c>
      <c r="AB54" s="201" t="s">
        <v>87</v>
      </c>
      <c r="AC54" s="282" t="s">
        <v>87</v>
      </c>
      <c r="AD54" s="67" t="s">
        <v>791</v>
      </c>
      <c r="AE54" s="205" t="s">
        <v>87</v>
      </c>
      <c r="AF54" s="201" t="s">
        <v>87</v>
      </c>
      <c r="AG54" s="201" t="s">
        <v>87</v>
      </c>
      <c r="AH54" s="202" t="s">
        <v>87</v>
      </c>
      <c r="AJ54" s="2"/>
      <c r="AL54" s="4" t="s">
        <v>275</v>
      </c>
      <c r="AM54" s="4" t="s">
        <v>792</v>
      </c>
      <c r="AO54" s="8" t="s">
        <v>600</v>
      </c>
      <c r="AP54" s="12">
        <v>0.15</v>
      </c>
      <c r="AQ54" s="153" t="s">
        <v>785</v>
      </c>
      <c r="AR54" s="145" t="s">
        <v>793</v>
      </c>
      <c r="AS54" s="157" t="str">
        <f t="shared" si="0"/>
        <v>愛知県刈谷市</v>
      </c>
      <c r="AT54" s="143">
        <v>11.05</v>
      </c>
      <c r="AU54" s="145">
        <v>10.83</v>
      </c>
      <c r="AV54" s="168">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275</v>
      </c>
      <c r="AM55" s="4" t="s">
        <v>794</v>
      </c>
      <c r="AO55" s="8" t="s">
        <v>600</v>
      </c>
      <c r="AP55" s="12">
        <v>0.15</v>
      </c>
      <c r="AQ55" s="153" t="s">
        <v>785</v>
      </c>
      <c r="AR55" s="145" t="s">
        <v>795</v>
      </c>
      <c r="AS55" s="157" t="str">
        <f t="shared" si="0"/>
        <v>愛知県豊田市</v>
      </c>
      <c r="AT55" s="143">
        <v>11.05</v>
      </c>
      <c r="AU55" s="145">
        <v>10.83</v>
      </c>
      <c r="AV55" s="168">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275</v>
      </c>
      <c r="AM56" s="4" t="s">
        <v>796</v>
      </c>
      <c r="AO56" s="8" t="s">
        <v>600</v>
      </c>
      <c r="AP56" s="12">
        <v>0.15</v>
      </c>
      <c r="AQ56" s="153" t="s">
        <v>589</v>
      </c>
      <c r="AR56" s="145" t="s">
        <v>797</v>
      </c>
      <c r="AS56" s="157" t="str">
        <f t="shared" si="0"/>
        <v>大阪府守口市</v>
      </c>
      <c r="AT56" s="143">
        <v>11.05</v>
      </c>
      <c r="AU56" s="145">
        <v>10.83</v>
      </c>
      <c r="AV56" s="168">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275</v>
      </c>
      <c r="AM57" s="4" t="s">
        <v>798</v>
      </c>
      <c r="AO57" s="8" t="s">
        <v>600</v>
      </c>
      <c r="AP57" s="12">
        <v>0.15</v>
      </c>
      <c r="AQ57" s="153" t="s">
        <v>589</v>
      </c>
      <c r="AR57" s="145" t="s">
        <v>799</v>
      </c>
      <c r="AS57" s="157" t="str">
        <f t="shared" si="0"/>
        <v>大阪府大東市</v>
      </c>
      <c r="AT57" s="143">
        <v>11.05</v>
      </c>
      <c r="AU57" s="145">
        <v>10.83</v>
      </c>
      <c r="AV57" s="168">
        <v>10.68</v>
      </c>
    </row>
    <row r="58" spans="1:50" ht="14.4">
      <c r="E58" s="65"/>
      <c r="F58" s="65"/>
      <c r="G58" s="65"/>
      <c r="H58" s="65"/>
      <c r="I58" s="65"/>
      <c r="AJ58" s="2"/>
      <c r="AL58" s="4" t="s">
        <v>275</v>
      </c>
      <c r="AM58" s="4" t="s">
        <v>800</v>
      </c>
      <c r="AO58" s="8" t="s">
        <v>600</v>
      </c>
      <c r="AP58" s="12">
        <v>0.15</v>
      </c>
      <c r="AQ58" s="153" t="s">
        <v>589</v>
      </c>
      <c r="AR58" s="145" t="s">
        <v>801</v>
      </c>
      <c r="AS58" s="157" t="str">
        <f t="shared" si="0"/>
        <v>大阪府門真市</v>
      </c>
      <c r="AT58" s="143">
        <v>11.05</v>
      </c>
      <c r="AU58" s="145">
        <v>10.83</v>
      </c>
      <c r="AV58" s="168">
        <v>10.68</v>
      </c>
    </row>
    <row r="59" spans="1:50" ht="14.4">
      <c r="E59" s="65"/>
      <c r="F59" s="65"/>
      <c r="G59" s="65"/>
      <c r="H59" s="65"/>
      <c r="I59" s="65"/>
      <c r="AJ59" s="2"/>
      <c r="AL59" s="4" t="s">
        <v>275</v>
      </c>
      <c r="AM59" s="4" t="s">
        <v>802</v>
      </c>
      <c r="AO59" s="8" t="s">
        <v>600</v>
      </c>
      <c r="AP59" s="12">
        <v>0.15</v>
      </c>
      <c r="AQ59" s="153" t="s">
        <v>803</v>
      </c>
      <c r="AR59" s="145" t="s">
        <v>804</v>
      </c>
      <c r="AS59" s="157" t="str">
        <f t="shared" si="0"/>
        <v>兵庫県西宮市</v>
      </c>
      <c r="AT59" s="143">
        <v>11.05</v>
      </c>
      <c r="AU59" s="145">
        <v>10.83</v>
      </c>
      <c r="AV59" s="168">
        <v>10.68</v>
      </c>
    </row>
    <row r="60" spans="1:50" ht="14.4">
      <c r="E60" s="65"/>
      <c r="F60" s="65"/>
      <c r="G60" s="65"/>
      <c r="H60" s="65"/>
      <c r="I60" s="65"/>
      <c r="AJ60" s="2"/>
      <c r="AL60" s="4" t="s">
        <v>275</v>
      </c>
      <c r="AM60" s="4" t="s">
        <v>805</v>
      </c>
      <c r="AO60" s="8" t="s">
        <v>600</v>
      </c>
      <c r="AP60" s="12">
        <v>0.15</v>
      </c>
      <c r="AQ60" s="153" t="s">
        <v>803</v>
      </c>
      <c r="AR60" s="145" t="s">
        <v>806</v>
      </c>
      <c r="AS60" s="157" t="str">
        <f t="shared" si="0"/>
        <v>兵庫県芦屋市</v>
      </c>
      <c r="AT60" s="143">
        <v>11.05</v>
      </c>
      <c r="AU60" s="145">
        <v>10.83</v>
      </c>
      <c r="AV60" s="168">
        <v>10.68</v>
      </c>
    </row>
    <row r="61" spans="1:50" ht="15" thickBot="1">
      <c r="E61" s="65"/>
      <c r="F61" s="65"/>
      <c r="G61" s="65"/>
      <c r="H61" s="65"/>
      <c r="I61" s="65"/>
      <c r="AJ61" s="2"/>
      <c r="AL61" s="4" t="s">
        <v>275</v>
      </c>
      <c r="AM61" s="4" t="s">
        <v>807</v>
      </c>
      <c r="AO61" s="9" t="s">
        <v>600</v>
      </c>
      <c r="AP61" s="149">
        <v>0.15</v>
      </c>
      <c r="AQ61" s="154" t="s">
        <v>803</v>
      </c>
      <c r="AR61" s="148" t="s">
        <v>808</v>
      </c>
      <c r="AS61" s="174" t="str">
        <f t="shared" si="0"/>
        <v>兵庫県宝塚市</v>
      </c>
      <c r="AT61" s="147">
        <v>11.05</v>
      </c>
      <c r="AU61" s="148">
        <v>10.83</v>
      </c>
      <c r="AV61" s="214">
        <v>10.68</v>
      </c>
    </row>
    <row r="62" spans="1:50" ht="14.4">
      <c r="E62" s="65"/>
      <c r="F62" s="65"/>
      <c r="G62" s="65"/>
      <c r="H62" s="65"/>
      <c r="I62" s="65"/>
      <c r="AJ62" s="2"/>
      <c r="AL62" s="4" t="s">
        <v>275</v>
      </c>
      <c r="AM62" s="4" t="s">
        <v>809</v>
      </c>
      <c r="AO62" s="10" t="s">
        <v>810</v>
      </c>
      <c r="AP62" s="70">
        <v>0.12</v>
      </c>
      <c r="AQ62" s="215" t="s">
        <v>369</v>
      </c>
      <c r="AR62" s="167" t="s">
        <v>811</v>
      </c>
      <c r="AS62" s="213" t="str">
        <f t="shared" si="0"/>
        <v>茨城県牛久市</v>
      </c>
      <c r="AT62" s="178">
        <v>10.84</v>
      </c>
      <c r="AU62" s="167">
        <v>10.66</v>
      </c>
      <c r="AV62" s="213">
        <v>10.54</v>
      </c>
    </row>
    <row r="63" spans="1:50" ht="14.4">
      <c r="E63" s="65"/>
      <c r="F63" s="65"/>
      <c r="G63" s="65"/>
      <c r="H63" s="65"/>
      <c r="I63" s="65"/>
      <c r="AJ63" s="2"/>
      <c r="AL63" s="4" t="s">
        <v>275</v>
      </c>
      <c r="AM63" s="4" t="s">
        <v>812</v>
      </c>
      <c r="AO63" s="8" t="s">
        <v>810</v>
      </c>
      <c r="AP63" s="12">
        <v>0.12</v>
      </c>
      <c r="AQ63" s="216" t="s">
        <v>398</v>
      </c>
      <c r="AR63" s="145" t="s">
        <v>813</v>
      </c>
      <c r="AS63" s="168" t="str">
        <f t="shared" si="0"/>
        <v>埼玉県朝霞市</v>
      </c>
      <c r="AT63" s="143">
        <v>10.84</v>
      </c>
      <c r="AU63" s="145">
        <v>10.66</v>
      </c>
      <c r="AV63" s="168">
        <v>10.54</v>
      </c>
    </row>
    <row r="64" spans="1:50" ht="14.4">
      <c r="E64" s="65"/>
      <c r="F64" s="65"/>
      <c r="G64" s="65"/>
      <c r="H64" s="65"/>
      <c r="I64" s="65"/>
      <c r="AJ64" s="2"/>
      <c r="AL64" s="4" t="s">
        <v>275</v>
      </c>
      <c r="AM64" s="4" t="s">
        <v>814</v>
      </c>
      <c r="AO64" s="8" t="s">
        <v>810</v>
      </c>
      <c r="AP64" s="12">
        <v>0.12</v>
      </c>
      <c r="AQ64" s="216" t="s">
        <v>398</v>
      </c>
      <c r="AR64" s="145" t="s">
        <v>815</v>
      </c>
      <c r="AS64" s="168" t="str">
        <f t="shared" si="0"/>
        <v>埼玉県志木市</v>
      </c>
      <c r="AT64" s="143">
        <v>10.84</v>
      </c>
      <c r="AU64" s="145">
        <v>10.66</v>
      </c>
      <c r="AV64" s="168">
        <v>10.54</v>
      </c>
    </row>
    <row r="65" spans="5:48" ht="14.4">
      <c r="E65" s="65"/>
      <c r="F65" s="65"/>
      <c r="G65" s="65"/>
      <c r="H65" s="65"/>
      <c r="I65" s="65"/>
      <c r="AJ65" s="2"/>
      <c r="AL65" s="4" t="s">
        <v>275</v>
      </c>
      <c r="AM65" s="4" t="s">
        <v>816</v>
      </c>
      <c r="AO65" s="8" t="s">
        <v>810</v>
      </c>
      <c r="AP65" s="12">
        <v>0.12</v>
      </c>
      <c r="AQ65" s="216" t="s">
        <v>398</v>
      </c>
      <c r="AR65" s="145" t="s">
        <v>817</v>
      </c>
      <c r="AS65" s="168" t="str">
        <f t="shared" si="0"/>
        <v>埼玉県和光市</v>
      </c>
      <c r="AT65" s="143">
        <v>10.84</v>
      </c>
      <c r="AU65" s="145">
        <v>10.66</v>
      </c>
      <c r="AV65" s="168">
        <v>10.54</v>
      </c>
    </row>
    <row r="66" spans="5:48" ht="14.4">
      <c r="E66" s="65"/>
      <c r="F66" s="65"/>
      <c r="G66" s="65"/>
      <c r="H66" s="65"/>
      <c r="I66" s="65"/>
      <c r="AJ66" s="2"/>
      <c r="AL66" s="4" t="s">
        <v>275</v>
      </c>
      <c r="AM66" s="4" t="s">
        <v>818</v>
      </c>
      <c r="AO66" s="8" t="s">
        <v>810</v>
      </c>
      <c r="AP66" s="12">
        <v>0.12</v>
      </c>
      <c r="AQ66" s="216" t="s">
        <v>408</v>
      </c>
      <c r="AR66" s="145" t="s">
        <v>819</v>
      </c>
      <c r="AS66" s="168" t="str">
        <f t="shared" si="0"/>
        <v>千葉県船橋市</v>
      </c>
      <c r="AT66" s="143">
        <v>10.84</v>
      </c>
      <c r="AU66" s="145">
        <v>10.66</v>
      </c>
      <c r="AV66" s="168">
        <v>10.54</v>
      </c>
    </row>
    <row r="67" spans="5:48" ht="14.4">
      <c r="E67" s="65"/>
      <c r="F67" s="65"/>
      <c r="G67" s="65"/>
      <c r="H67" s="65"/>
      <c r="I67" s="65"/>
      <c r="AJ67" s="2"/>
      <c r="AL67" s="4" t="s">
        <v>275</v>
      </c>
      <c r="AM67" s="4" t="s">
        <v>820</v>
      </c>
      <c r="AO67" s="8" t="s">
        <v>810</v>
      </c>
      <c r="AP67" s="12">
        <v>0.12</v>
      </c>
      <c r="AQ67" s="216" t="s">
        <v>408</v>
      </c>
      <c r="AR67" s="145" t="s">
        <v>821</v>
      </c>
      <c r="AS67" s="168" t="str">
        <f t="shared" si="0"/>
        <v>千葉県成田市</v>
      </c>
      <c r="AT67" s="143">
        <v>10.84</v>
      </c>
      <c r="AU67" s="145">
        <v>10.66</v>
      </c>
      <c r="AV67" s="168">
        <v>10.54</v>
      </c>
    </row>
    <row r="68" spans="5:48" ht="14.4">
      <c r="E68" s="65"/>
      <c r="F68" s="65"/>
      <c r="G68" s="65"/>
      <c r="H68" s="65"/>
      <c r="I68" s="65"/>
      <c r="AJ68" s="2"/>
      <c r="AL68" s="4" t="s">
        <v>275</v>
      </c>
      <c r="AM68" s="4" t="s">
        <v>822</v>
      </c>
      <c r="AO68" s="8" t="s">
        <v>810</v>
      </c>
      <c r="AP68" s="12">
        <v>0.12</v>
      </c>
      <c r="AQ68" s="216" t="s">
        <v>408</v>
      </c>
      <c r="AR68" s="145" t="s">
        <v>823</v>
      </c>
      <c r="AS68" s="168" t="str">
        <f t="shared" ref="AS68:AS131" si="57">AQ68&amp;AR68</f>
        <v>千葉県習志野市</v>
      </c>
      <c r="AT68" s="143">
        <v>10.84</v>
      </c>
      <c r="AU68" s="145">
        <v>10.66</v>
      </c>
      <c r="AV68" s="168">
        <v>10.54</v>
      </c>
    </row>
    <row r="69" spans="5:48" ht="14.4">
      <c r="E69" s="65"/>
      <c r="F69" s="65"/>
      <c r="G69" s="65"/>
      <c r="H69" s="65"/>
      <c r="I69" s="65"/>
      <c r="AJ69" s="2"/>
      <c r="AL69" s="4" t="s">
        <v>275</v>
      </c>
      <c r="AM69" s="4" t="s">
        <v>824</v>
      </c>
      <c r="AO69" s="8" t="s">
        <v>810</v>
      </c>
      <c r="AP69" s="12">
        <v>0.12</v>
      </c>
      <c r="AQ69" s="216" t="s">
        <v>417</v>
      </c>
      <c r="AR69" s="145" t="s">
        <v>825</v>
      </c>
      <c r="AS69" s="168" t="str">
        <f t="shared" si="57"/>
        <v>東京都立川市</v>
      </c>
      <c r="AT69" s="143">
        <v>10.84</v>
      </c>
      <c r="AU69" s="145">
        <v>10.66</v>
      </c>
      <c r="AV69" s="168">
        <v>10.54</v>
      </c>
    </row>
    <row r="70" spans="5:48" ht="14.4">
      <c r="E70" s="65"/>
      <c r="F70" s="65"/>
      <c r="G70" s="65"/>
      <c r="H70" s="65"/>
      <c r="I70" s="65"/>
      <c r="AJ70" s="2"/>
      <c r="AL70" s="4" t="s">
        <v>275</v>
      </c>
      <c r="AM70" s="4" t="s">
        <v>826</v>
      </c>
      <c r="AO70" s="8" t="s">
        <v>810</v>
      </c>
      <c r="AP70" s="12">
        <v>0.12</v>
      </c>
      <c r="AQ70" s="216" t="s">
        <v>417</v>
      </c>
      <c r="AR70" s="145" t="s">
        <v>827</v>
      </c>
      <c r="AS70" s="168" t="str">
        <f t="shared" si="57"/>
        <v>東京都昭島市</v>
      </c>
      <c r="AT70" s="143">
        <v>10.84</v>
      </c>
      <c r="AU70" s="145">
        <v>10.66</v>
      </c>
      <c r="AV70" s="168">
        <v>10.54</v>
      </c>
    </row>
    <row r="71" spans="5:48">
      <c r="AJ71" s="2"/>
      <c r="AL71" s="4" t="s">
        <v>275</v>
      </c>
      <c r="AM71" s="4" t="s">
        <v>828</v>
      </c>
      <c r="AO71" s="8" t="s">
        <v>810</v>
      </c>
      <c r="AP71" s="12">
        <v>0.12</v>
      </c>
      <c r="AQ71" s="216" t="s">
        <v>417</v>
      </c>
      <c r="AR71" s="145" t="s">
        <v>829</v>
      </c>
      <c r="AS71" s="168" t="str">
        <f t="shared" si="57"/>
        <v>東京都東大和市</v>
      </c>
      <c r="AT71" s="143">
        <v>10.84</v>
      </c>
      <c r="AU71" s="145">
        <v>10.66</v>
      </c>
      <c r="AV71" s="168">
        <v>10.54</v>
      </c>
    </row>
    <row r="72" spans="5:48">
      <c r="AJ72" s="2"/>
      <c r="AL72" s="4" t="s">
        <v>275</v>
      </c>
      <c r="AM72" s="4" t="s">
        <v>830</v>
      </c>
      <c r="AO72" s="8" t="s">
        <v>810</v>
      </c>
      <c r="AP72" s="12">
        <v>0.12</v>
      </c>
      <c r="AQ72" s="216" t="s">
        <v>428</v>
      </c>
      <c r="AR72" s="145" t="s">
        <v>831</v>
      </c>
      <c r="AS72" s="168" t="str">
        <f t="shared" si="57"/>
        <v>神奈川県相模原市</v>
      </c>
      <c r="AT72" s="143">
        <v>10.84</v>
      </c>
      <c r="AU72" s="145">
        <v>10.66</v>
      </c>
      <c r="AV72" s="168">
        <v>10.54</v>
      </c>
    </row>
    <row r="73" spans="5:48">
      <c r="AJ73" s="2"/>
      <c r="AL73" s="4" t="s">
        <v>275</v>
      </c>
      <c r="AM73" s="4" t="s">
        <v>832</v>
      </c>
      <c r="AO73" s="8" t="s">
        <v>810</v>
      </c>
      <c r="AP73" s="12">
        <v>0.12</v>
      </c>
      <c r="AQ73" s="216" t="s">
        <v>428</v>
      </c>
      <c r="AR73" s="145" t="s">
        <v>833</v>
      </c>
      <c r="AS73" s="168" t="str">
        <f t="shared" si="57"/>
        <v>神奈川県横須賀市</v>
      </c>
      <c r="AT73" s="143">
        <v>10.84</v>
      </c>
      <c r="AU73" s="145">
        <v>10.66</v>
      </c>
      <c r="AV73" s="168">
        <v>10.54</v>
      </c>
    </row>
    <row r="74" spans="5:48">
      <c r="J74" s="2"/>
      <c r="K74" s="2"/>
      <c r="L74" s="2"/>
      <c r="M74" s="2"/>
      <c r="N74" s="2"/>
      <c r="AJ74" s="2"/>
      <c r="AL74" s="4" t="s">
        <v>275</v>
      </c>
      <c r="AM74" s="4" t="s">
        <v>834</v>
      </c>
      <c r="AO74" s="8" t="s">
        <v>810</v>
      </c>
      <c r="AP74" s="12">
        <v>0.12</v>
      </c>
      <c r="AQ74" s="216" t="s">
        <v>428</v>
      </c>
      <c r="AR74" s="145" t="s">
        <v>835</v>
      </c>
      <c r="AS74" s="168" t="str">
        <f t="shared" si="57"/>
        <v>神奈川県藤沢市</v>
      </c>
      <c r="AT74" s="143">
        <v>10.84</v>
      </c>
      <c r="AU74" s="145">
        <v>10.66</v>
      </c>
      <c r="AV74" s="168">
        <v>10.54</v>
      </c>
    </row>
    <row r="75" spans="5:48">
      <c r="J75" s="2"/>
      <c r="K75" s="2"/>
      <c r="L75" s="2"/>
      <c r="M75" s="2"/>
      <c r="N75" s="2"/>
      <c r="AJ75" s="2"/>
      <c r="AL75" s="4" t="s">
        <v>275</v>
      </c>
      <c r="AM75" s="4" t="s">
        <v>836</v>
      </c>
      <c r="AO75" s="8" t="s">
        <v>810</v>
      </c>
      <c r="AP75" s="12">
        <v>0.12</v>
      </c>
      <c r="AQ75" s="216" t="s">
        <v>428</v>
      </c>
      <c r="AR75" s="145" t="s">
        <v>837</v>
      </c>
      <c r="AS75" s="168" t="str">
        <f t="shared" si="57"/>
        <v>神奈川県逗子市</v>
      </c>
      <c r="AT75" s="143">
        <v>10.84</v>
      </c>
      <c r="AU75" s="145">
        <v>10.66</v>
      </c>
      <c r="AV75" s="168">
        <v>10.54</v>
      </c>
    </row>
    <row r="76" spans="5:48">
      <c r="J76" s="2"/>
      <c r="K76" s="2"/>
      <c r="L76" s="2"/>
      <c r="M76" s="2"/>
      <c r="N76" s="2"/>
      <c r="AJ76" s="2"/>
      <c r="AL76" s="4" t="s">
        <v>275</v>
      </c>
      <c r="AM76" s="4" t="s">
        <v>838</v>
      </c>
      <c r="AO76" s="8" t="s">
        <v>810</v>
      </c>
      <c r="AP76" s="12">
        <v>0.12</v>
      </c>
      <c r="AQ76" s="216" t="s">
        <v>428</v>
      </c>
      <c r="AR76" s="145" t="s">
        <v>839</v>
      </c>
      <c r="AS76" s="168" t="str">
        <f t="shared" si="57"/>
        <v>神奈川県三浦市</v>
      </c>
      <c r="AT76" s="143">
        <v>10.84</v>
      </c>
      <c r="AU76" s="145">
        <v>10.66</v>
      </c>
      <c r="AV76" s="168">
        <v>10.54</v>
      </c>
    </row>
    <row r="77" spans="5:48">
      <c r="J77" s="2"/>
      <c r="K77" s="2"/>
      <c r="L77" s="2"/>
      <c r="M77" s="2"/>
      <c r="N77" s="2"/>
      <c r="AJ77" s="2"/>
      <c r="AL77" s="4" t="s">
        <v>275</v>
      </c>
      <c r="AM77" s="4" t="s">
        <v>840</v>
      </c>
      <c r="AO77" s="8" t="s">
        <v>810</v>
      </c>
      <c r="AP77" s="12">
        <v>0.12</v>
      </c>
      <c r="AQ77" s="216" t="s">
        <v>428</v>
      </c>
      <c r="AR77" s="145" t="s">
        <v>841</v>
      </c>
      <c r="AS77" s="168" t="str">
        <f t="shared" si="57"/>
        <v>神奈川県海老名市</v>
      </c>
      <c r="AT77" s="143">
        <v>10.84</v>
      </c>
      <c r="AU77" s="145">
        <v>10.66</v>
      </c>
      <c r="AV77" s="168">
        <v>10.54</v>
      </c>
    </row>
    <row r="78" spans="5:48">
      <c r="J78" s="2"/>
      <c r="K78" s="2"/>
      <c r="L78" s="2"/>
      <c r="M78" s="2"/>
      <c r="N78" s="2"/>
      <c r="AJ78" s="2"/>
      <c r="AL78" s="4" t="s">
        <v>275</v>
      </c>
      <c r="AM78" s="4" t="s">
        <v>842</v>
      </c>
      <c r="AO78" s="8" t="s">
        <v>810</v>
      </c>
      <c r="AP78" s="12">
        <v>0.12</v>
      </c>
      <c r="AQ78" s="216" t="s">
        <v>547</v>
      </c>
      <c r="AR78" s="145" t="s">
        <v>843</v>
      </c>
      <c r="AS78" s="168" t="str">
        <f t="shared" si="57"/>
        <v>大阪府豊中市</v>
      </c>
      <c r="AT78" s="143">
        <v>10.84</v>
      </c>
      <c r="AU78" s="145">
        <v>10.66</v>
      </c>
      <c r="AV78" s="168">
        <v>10.54</v>
      </c>
    </row>
    <row r="79" spans="5:48">
      <c r="J79" s="2"/>
      <c r="K79" s="2"/>
      <c r="L79" s="2"/>
      <c r="M79" s="2"/>
      <c r="N79" s="2"/>
      <c r="AJ79" s="2"/>
      <c r="AL79" s="4" t="s">
        <v>275</v>
      </c>
      <c r="AM79" s="4" t="s">
        <v>844</v>
      </c>
      <c r="AO79" s="8" t="s">
        <v>810</v>
      </c>
      <c r="AP79" s="12">
        <v>0.12</v>
      </c>
      <c r="AQ79" s="216" t="s">
        <v>547</v>
      </c>
      <c r="AR79" s="145" t="s">
        <v>845</v>
      </c>
      <c r="AS79" s="168" t="str">
        <f t="shared" si="57"/>
        <v>大阪府池田市</v>
      </c>
      <c r="AT79" s="143">
        <v>10.84</v>
      </c>
      <c r="AU79" s="145">
        <v>10.66</v>
      </c>
      <c r="AV79" s="168">
        <v>10.54</v>
      </c>
    </row>
    <row r="80" spans="5:48">
      <c r="J80" s="2"/>
      <c r="K80" s="2"/>
      <c r="L80" s="2"/>
      <c r="M80" s="2"/>
      <c r="N80" s="2"/>
      <c r="AJ80" s="2"/>
      <c r="AL80" s="4" t="s">
        <v>275</v>
      </c>
      <c r="AM80" s="4" t="s">
        <v>846</v>
      </c>
      <c r="AO80" s="8" t="s">
        <v>810</v>
      </c>
      <c r="AP80" s="12">
        <v>0.12</v>
      </c>
      <c r="AQ80" s="216" t="s">
        <v>547</v>
      </c>
      <c r="AR80" s="145" t="s">
        <v>847</v>
      </c>
      <c r="AS80" s="168" t="str">
        <f t="shared" si="57"/>
        <v>大阪府吹田市</v>
      </c>
      <c r="AT80" s="143">
        <v>10.84</v>
      </c>
      <c r="AU80" s="145">
        <v>10.66</v>
      </c>
      <c r="AV80" s="168">
        <v>10.54</v>
      </c>
    </row>
    <row r="81" spans="10:48">
      <c r="J81" s="2"/>
      <c r="K81" s="2"/>
      <c r="L81" s="2"/>
      <c r="M81" s="2"/>
      <c r="N81" s="2"/>
      <c r="AJ81" s="2"/>
      <c r="AL81" s="4" t="s">
        <v>275</v>
      </c>
      <c r="AM81" s="4" t="s">
        <v>848</v>
      </c>
      <c r="AO81" s="8" t="s">
        <v>810</v>
      </c>
      <c r="AP81" s="12">
        <v>0.12</v>
      </c>
      <c r="AQ81" s="216" t="s">
        <v>547</v>
      </c>
      <c r="AR81" s="145" t="s">
        <v>849</v>
      </c>
      <c r="AS81" s="168" t="str">
        <f t="shared" si="57"/>
        <v>大阪府高槻市</v>
      </c>
      <c r="AT81" s="143">
        <v>10.84</v>
      </c>
      <c r="AU81" s="145">
        <v>10.66</v>
      </c>
      <c r="AV81" s="168">
        <v>10.54</v>
      </c>
    </row>
    <row r="82" spans="10:48">
      <c r="J82" s="2"/>
      <c r="K82" s="2"/>
      <c r="L82" s="2"/>
      <c r="M82" s="2"/>
      <c r="N82" s="2"/>
      <c r="AJ82" s="2"/>
      <c r="AL82" s="4" t="s">
        <v>275</v>
      </c>
      <c r="AM82" s="4" t="s">
        <v>850</v>
      </c>
      <c r="AO82" s="8" t="s">
        <v>810</v>
      </c>
      <c r="AP82" s="12">
        <v>0.12</v>
      </c>
      <c r="AQ82" s="216" t="s">
        <v>547</v>
      </c>
      <c r="AR82" s="145" t="s">
        <v>851</v>
      </c>
      <c r="AS82" s="168" t="str">
        <f t="shared" si="57"/>
        <v>大阪府寝屋川市</v>
      </c>
      <c r="AT82" s="143">
        <v>10.84</v>
      </c>
      <c r="AU82" s="145">
        <v>10.66</v>
      </c>
      <c r="AV82" s="168">
        <v>10.54</v>
      </c>
    </row>
    <row r="83" spans="10:48">
      <c r="J83" s="2"/>
      <c r="K83" s="2"/>
      <c r="L83" s="2"/>
      <c r="M83" s="2"/>
      <c r="N83" s="2"/>
      <c r="AJ83" s="2"/>
      <c r="AL83" s="4" t="s">
        <v>275</v>
      </c>
      <c r="AM83" s="4" t="s">
        <v>852</v>
      </c>
      <c r="AO83" s="8" t="s">
        <v>810</v>
      </c>
      <c r="AP83" s="12">
        <v>0.12</v>
      </c>
      <c r="AQ83" s="216" t="s">
        <v>547</v>
      </c>
      <c r="AR83" s="145" t="s">
        <v>853</v>
      </c>
      <c r="AS83" s="168" t="str">
        <f t="shared" si="57"/>
        <v>大阪府箕面市</v>
      </c>
      <c r="AT83" s="143">
        <v>10.84</v>
      </c>
      <c r="AU83" s="145">
        <v>10.66</v>
      </c>
      <c r="AV83" s="168">
        <v>10.54</v>
      </c>
    </row>
    <row r="84" spans="10:48">
      <c r="J84" s="2"/>
      <c r="K84" s="2"/>
      <c r="L84" s="2"/>
      <c r="M84" s="2"/>
      <c r="N84" s="2"/>
      <c r="AJ84" s="2"/>
      <c r="AL84" s="4" t="s">
        <v>275</v>
      </c>
      <c r="AM84" s="4" t="s">
        <v>854</v>
      </c>
      <c r="AO84" s="8" t="s">
        <v>810</v>
      </c>
      <c r="AP84" s="12">
        <v>0.12</v>
      </c>
      <c r="AQ84" s="216" t="s">
        <v>547</v>
      </c>
      <c r="AR84" s="145" t="s">
        <v>855</v>
      </c>
      <c r="AS84" s="168" t="str">
        <f t="shared" si="57"/>
        <v>大阪府四條畷市</v>
      </c>
      <c r="AT84" s="143">
        <v>10.84</v>
      </c>
      <c r="AU84" s="145">
        <v>10.66</v>
      </c>
      <c r="AV84" s="168">
        <v>10.54</v>
      </c>
    </row>
    <row r="85" spans="10:48" ht="13.8" thickBot="1">
      <c r="J85" s="2"/>
      <c r="K85" s="2"/>
      <c r="L85" s="2"/>
      <c r="M85" s="2"/>
      <c r="N85" s="2"/>
      <c r="AJ85" s="2"/>
      <c r="AL85" s="4" t="s">
        <v>275</v>
      </c>
      <c r="AM85" s="4" t="s">
        <v>856</v>
      </c>
      <c r="AO85" s="9" t="s">
        <v>810</v>
      </c>
      <c r="AP85" s="149">
        <v>0.12</v>
      </c>
      <c r="AQ85" s="217" t="s">
        <v>557</v>
      </c>
      <c r="AR85" s="148" t="s">
        <v>857</v>
      </c>
      <c r="AS85" s="214" t="str">
        <f t="shared" si="57"/>
        <v>兵庫県神戸市</v>
      </c>
      <c r="AT85" s="147">
        <v>10.84</v>
      </c>
      <c r="AU85" s="148">
        <v>10.66</v>
      </c>
      <c r="AV85" s="214">
        <v>10.54</v>
      </c>
    </row>
    <row r="86" spans="10:48">
      <c r="J86" s="2"/>
      <c r="K86" s="2"/>
      <c r="L86" s="2"/>
      <c r="M86" s="2"/>
      <c r="N86" s="2"/>
      <c r="AJ86" s="2"/>
      <c r="AL86" s="4" t="s">
        <v>275</v>
      </c>
      <c r="AM86" s="4" t="s">
        <v>858</v>
      </c>
      <c r="AO86" s="10" t="s">
        <v>859</v>
      </c>
      <c r="AP86" s="70">
        <v>0.1</v>
      </c>
      <c r="AQ86" s="215" t="s">
        <v>369</v>
      </c>
      <c r="AR86" s="167" t="s">
        <v>860</v>
      </c>
      <c r="AS86" s="171" t="str">
        <f t="shared" si="57"/>
        <v>茨城県水戸市</v>
      </c>
      <c r="AT86" s="142">
        <v>10.7</v>
      </c>
      <c r="AU86" s="146">
        <v>10.55</v>
      </c>
      <c r="AV86" s="170">
        <v>10.45</v>
      </c>
    </row>
    <row r="87" spans="10:48">
      <c r="J87" s="2"/>
      <c r="K87" s="2"/>
      <c r="L87" s="2"/>
      <c r="M87" s="2"/>
      <c r="N87" s="2"/>
      <c r="AJ87" s="2"/>
      <c r="AL87" s="4" t="s">
        <v>275</v>
      </c>
      <c r="AM87" s="4" t="s">
        <v>861</v>
      </c>
      <c r="AO87" s="8" t="s">
        <v>859</v>
      </c>
      <c r="AP87" s="12">
        <v>0.1</v>
      </c>
      <c r="AQ87" s="216" t="s">
        <v>369</v>
      </c>
      <c r="AR87" s="145" t="s">
        <v>862</v>
      </c>
      <c r="AS87" s="157" t="str">
        <f t="shared" si="57"/>
        <v>茨城県日立市</v>
      </c>
      <c r="AT87" s="143">
        <v>10.7</v>
      </c>
      <c r="AU87" s="145">
        <v>10.55</v>
      </c>
      <c r="AV87" s="168">
        <v>10.45</v>
      </c>
    </row>
    <row r="88" spans="10:48">
      <c r="J88" s="2"/>
      <c r="K88" s="2"/>
      <c r="L88" s="2"/>
      <c r="M88" s="2"/>
      <c r="N88" s="2"/>
      <c r="AJ88" s="2"/>
      <c r="AL88" s="4" t="s">
        <v>275</v>
      </c>
      <c r="AM88" s="4" t="s">
        <v>863</v>
      </c>
      <c r="AO88" s="8" t="s">
        <v>859</v>
      </c>
      <c r="AP88" s="12">
        <v>0.1</v>
      </c>
      <c r="AQ88" s="216" t="s">
        <v>369</v>
      </c>
      <c r="AR88" s="145" t="s">
        <v>864</v>
      </c>
      <c r="AS88" s="157" t="str">
        <f t="shared" si="57"/>
        <v>茨城県龍ケ崎市</v>
      </c>
      <c r="AT88" s="143">
        <v>10.7</v>
      </c>
      <c r="AU88" s="145">
        <v>10.55</v>
      </c>
      <c r="AV88" s="168">
        <v>10.45</v>
      </c>
    </row>
    <row r="89" spans="10:48">
      <c r="J89" s="2"/>
      <c r="K89" s="2"/>
      <c r="L89" s="2"/>
      <c r="M89" s="2"/>
      <c r="N89" s="2"/>
      <c r="AJ89" s="2"/>
      <c r="AL89" s="4" t="s">
        <v>275</v>
      </c>
      <c r="AM89" s="4" t="s">
        <v>865</v>
      </c>
      <c r="AO89" s="8" t="s">
        <v>859</v>
      </c>
      <c r="AP89" s="12">
        <v>0.1</v>
      </c>
      <c r="AQ89" s="216" t="s">
        <v>369</v>
      </c>
      <c r="AR89" s="145" t="s">
        <v>866</v>
      </c>
      <c r="AS89" s="157" t="str">
        <f t="shared" si="57"/>
        <v>茨城県取手市</v>
      </c>
      <c r="AT89" s="143">
        <v>10.7</v>
      </c>
      <c r="AU89" s="145">
        <v>10.55</v>
      </c>
      <c r="AV89" s="168">
        <v>10.45</v>
      </c>
    </row>
    <row r="90" spans="10:48">
      <c r="J90" s="2"/>
      <c r="K90" s="2"/>
      <c r="L90" s="2"/>
      <c r="M90" s="2"/>
      <c r="N90" s="2"/>
      <c r="AJ90" s="2"/>
      <c r="AL90" s="4" t="s">
        <v>275</v>
      </c>
      <c r="AM90" s="4" t="s">
        <v>867</v>
      </c>
      <c r="AO90" s="8" t="s">
        <v>859</v>
      </c>
      <c r="AP90" s="12">
        <v>0.1</v>
      </c>
      <c r="AQ90" s="216" t="s">
        <v>369</v>
      </c>
      <c r="AR90" s="145" t="s">
        <v>868</v>
      </c>
      <c r="AS90" s="157" t="str">
        <f t="shared" si="57"/>
        <v>茨城県つくば市</v>
      </c>
      <c r="AT90" s="143">
        <v>10.7</v>
      </c>
      <c r="AU90" s="145">
        <v>10.55</v>
      </c>
      <c r="AV90" s="168">
        <v>10.45</v>
      </c>
    </row>
    <row r="91" spans="10:48">
      <c r="J91" s="2"/>
      <c r="K91" s="2"/>
      <c r="L91" s="2"/>
      <c r="M91" s="2"/>
      <c r="N91" s="2"/>
      <c r="AJ91" s="2"/>
      <c r="AL91" s="4" t="s">
        <v>275</v>
      </c>
      <c r="AM91" s="4" t="s">
        <v>869</v>
      </c>
      <c r="AO91" s="8" t="s">
        <v>859</v>
      </c>
      <c r="AP91" s="12">
        <v>0.1</v>
      </c>
      <c r="AQ91" s="216" t="s">
        <v>369</v>
      </c>
      <c r="AR91" s="145" t="s">
        <v>870</v>
      </c>
      <c r="AS91" s="157" t="str">
        <f t="shared" si="57"/>
        <v>茨城県守谷市</v>
      </c>
      <c r="AT91" s="143">
        <v>10.7</v>
      </c>
      <c r="AU91" s="145">
        <v>10.55</v>
      </c>
      <c r="AV91" s="168">
        <v>10.45</v>
      </c>
    </row>
    <row r="92" spans="10:48">
      <c r="J92" s="2"/>
      <c r="K92" s="2"/>
      <c r="L92" s="2"/>
      <c r="M92" s="2"/>
      <c r="N92" s="2"/>
      <c r="AJ92" s="2"/>
      <c r="AL92" s="4" t="s">
        <v>275</v>
      </c>
      <c r="AM92" s="4" t="s">
        <v>871</v>
      </c>
      <c r="AO92" s="8" t="s">
        <v>859</v>
      </c>
      <c r="AP92" s="12">
        <v>0.1</v>
      </c>
      <c r="AQ92" s="216" t="s">
        <v>398</v>
      </c>
      <c r="AR92" s="145" t="s">
        <v>872</v>
      </c>
      <c r="AS92" s="157" t="str">
        <f t="shared" si="57"/>
        <v>埼玉県川口市</v>
      </c>
      <c r="AT92" s="143">
        <v>10.7</v>
      </c>
      <c r="AU92" s="145">
        <v>10.55</v>
      </c>
      <c r="AV92" s="168">
        <v>10.45</v>
      </c>
    </row>
    <row r="93" spans="10:48">
      <c r="J93" s="2"/>
      <c r="K93" s="2"/>
      <c r="L93" s="2"/>
      <c r="M93" s="2"/>
      <c r="N93" s="2"/>
      <c r="AJ93" s="2"/>
      <c r="AL93" s="4" t="s">
        <v>275</v>
      </c>
      <c r="AM93" s="4" t="s">
        <v>873</v>
      </c>
      <c r="AO93" s="8" t="s">
        <v>859</v>
      </c>
      <c r="AP93" s="12">
        <v>0.1</v>
      </c>
      <c r="AQ93" s="216" t="s">
        <v>398</v>
      </c>
      <c r="AR93" s="145" t="s">
        <v>874</v>
      </c>
      <c r="AS93" s="157" t="str">
        <f t="shared" si="57"/>
        <v>埼玉県草加市</v>
      </c>
      <c r="AT93" s="143">
        <v>10.7</v>
      </c>
      <c r="AU93" s="145">
        <v>10.55</v>
      </c>
      <c r="AV93" s="168">
        <v>10.45</v>
      </c>
    </row>
    <row r="94" spans="10:48">
      <c r="J94" s="2"/>
      <c r="K94" s="2"/>
      <c r="L94" s="2"/>
      <c r="M94" s="2"/>
      <c r="N94" s="2"/>
      <c r="AJ94" s="2"/>
      <c r="AL94" s="4" t="s">
        <v>275</v>
      </c>
      <c r="AM94" s="4" t="s">
        <v>875</v>
      </c>
      <c r="AO94" s="8" t="s">
        <v>859</v>
      </c>
      <c r="AP94" s="12">
        <v>0.1</v>
      </c>
      <c r="AQ94" s="216" t="s">
        <v>398</v>
      </c>
      <c r="AR94" s="145" t="s">
        <v>876</v>
      </c>
      <c r="AS94" s="157" t="str">
        <f t="shared" si="57"/>
        <v>埼玉県戸田市</v>
      </c>
      <c r="AT94" s="143">
        <v>10.7</v>
      </c>
      <c r="AU94" s="145">
        <v>10.55</v>
      </c>
      <c r="AV94" s="168">
        <v>10.45</v>
      </c>
    </row>
    <row r="95" spans="10:48">
      <c r="J95" s="2"/>
      <c r="K95" s="2"/>
      <c r="L95" s="2"/>
      <c r="M95" s="2"/>
      <c r="N95" s="2"/>
      <c r="AJ95" s="2"/>
      <c r="AL95" s="4" t="s">
        <v>275</v>
      </c>
      <c r="AM95" s="4" t="s">
        <v>877</v>
      </c>
      <c r="AO95" s="8" t="s">
        <v>859</v>
      </c>
      <c r="AP95" s="12">
        <v>0.1</v>
      </c>
      <c r="AQ95" s="216" t="s">
        <v>398</v>
      </c>
      <c r="AR95" s="145" t="s">
        <v>878</v>
      </c>
      <c r="AS95" s="157" t="str">
        <f t="shared" si="57"/>
        <v>埼玉県新座市</v>
      </c>
      <c r="AT95" s="143">
        <v>10.7</v>
      </c>
      <c r="AU95" s="145">
        <v>10.55</v>
      </c>
      <c r="AV95" s="168">
        <v>10.45</v>
      </c>
    </row>
    <row r="96" spans="10:48">
      <c r="J96" s="2"/>
      <c r="K96" s="2"/>
      <c r="L96" s="2"/>
      <c r="M96" s="2"/>
      <c r="N96" s="2"/>
      <c r="AJ96" s="2"/>
      <c r="AL96" s="4" t="s">
        <v>275</v>
      </c>
      <c r="AM96" s="4" t="s">
        <v>879</v>
      </c>
      <c r="AO96" s="8" t="s">
        <v>859</v>
      </c>
      <c r="AP96" s="12">
        <v>0.1</v>
      </c>
      <c r="AQ96" s="216" t="s">
        <v>398</v>
      </c>
      <c r="AR96" s="145" t="s">
        <v>880</v>
      </c>
      <c r="AS96" s="157" t="str">
        <f t="shared" si="57"/>
        <v>埼玉県八潮市</v>
      </c>
      <c r="AT96" s="143">
        <v>10.7</v>
      </c>
      <c r="AU96" s="145">
        <v>10.55</v>
      </c>
      <c r="AV96" s="168">
        <v>10.45</v>
      </c>
    </row>
    <row r="97" spans="10:48">
      <c r="J97" s="2"/>
      <c r="K97" s="2"/>
      <c r="L97" s="2"/>
      <c r="M97" s="2"/>
      <c r="N97" s="2"/>
      <c r="AJ97" s="2"/>
      <c r="AL97" s="4" t="s">
        <v>275</v>
      </c>
      <c r="AM97" s="4" t="s">
        <v>881</v>
      </c>
      <c r="AO97" s="8" t="s">
        <v>859</v>
      </c>
      <c r="AP97" s="12">
        <v>0.1</v>
      </c>
      <c r="AQ97" s="216" t="s">
        <v>398</v>
      </c>
      <c r="AR97" s="145" t="s">
        <v>882</v>
      </c>
      <c r="AS97" s="157" t="str">
        <f t="shared" si="57"/>
        <v>埼玉県ふじみ野市</v>
      </c>
      <c r="AT97" s="143">
        <v>10.7</v>
      </c>
      <c r="AU97" s="145">
        <v>10.55</v>
      </c>
      <c r="AV97" s="168">
        <v>10.45</v>
      </c>
    </row>
    <row r="98" spans="10:48">
      <c r="J98" s="2"/>
      <c r="K98" s="2"/>
      <c r="L98" s="2"/>
      <c r="M98" s="2"/>
      <c r="N98" s="2"/>
      <c r="AJ98" s="2"/>
      <c r="AL98" s="4" t="s">
        <v>275</v>
      </c>
      <c r="AM98" s="4" t="s">
        <v>883</v>
      </c>
      <c r="AO98" s="8" t="s">
        <v>859</v>
      </c>
      <c r="AP98" s="12">
        <v>0.1</v>
      </c>
      <c r="AQ98" s="216" t="s">
        <v>408</v>
      </c>
      <c r="AR98" s="145" t="s">
        <v>884</v>
      </c>
      <c r="AS98" s="157" t="str">
        <f t="shared" si="57"/>
        <v>千葉県市川市</v>
      </c>
      <c r="AT98" s="143">
        <v>10.7</v>
      </c>
      <c r="AU98" s="145">
        <v>10.55</v>
      </c>
      <c r="AV98" s="168">
        <v>10.45</v>
      </c>
    </row>
    <row r="99" spans="10:48">
      <c r="J99" s="2"/>
      <c r="K99" s="2"/>
      <c r="L99" s="2"/>
      <c r="M99" s="2"/>
      <c r="N99" s="2"/>
      <c r="AJ99" s="2"/>
      <c r="AL99" s="4" t="s">
        <v>275</v>
      </c>
      <c r="AM99" s="4" t="s">
        <v>885</v>
      </c>
      <c r="AO99" s="8" t="s">
        <v>859</v>
      </c>
      <c r="AP99" s="12">
        <v>0.1</v>
      </c>
      <c r="AQ99" s="216" t="s">
        <v>408</v>
      </c>
      <c r="AR99" s="145" t="s">
        <v>886</v>
      </c>
      <c r="AS99" s="157" t="str">
        <f t="shared" si="57"/>
        <v>千葉県松戸市</v>
      </c>
      <c r="AT99" s="143">
        <v>10.7</v>
      </c>
      <c r="AU99" s="145">
        <v>10.55</v>
      </c>
      <c r="AV99" s="168">
        <v>10.45</v>
      </c>
    </row>
    <row r="100" spans="10:48">
      <c r="J100" s="2"/>
      <c r="K100" s="2"/>
      <c r="L100" s="2"/>
      <c r="M100" s="2"/>
      <c r="N100" s="2"/>
      <c r="AJ100" s="2"/>
      <c r="AL100" s="4" t="s">
        <v>275</v>
      </c>
      <c r="AM100" s="4" t="s">
        <v>887</v>
      </c>
      <c r="AO100" s="8" t="s">
        <v>859</v>
      </c>
      <c r="AP100" s="12">
        <v>0.1</v>
      </c>
      <c r="AQ100" s="216" t="s">
        <v>408</v>
      </c>
      <c r="AR100" s="145" t="s">
        <v>888</v>
      </c>
      <c r="AS100" s="157" t="str">
        <f t="shared" si="57"/>
        <v>千葉県佐倉市</v>
      </c>
      <c r="AT100" s="143">
        <v>10.7</v>
      </c>
      <c r="AU100" s="145">
        <v>10.55</v>
      </c>
      <c r="AV100" s="168">
        <v>10.45</v>
      </c>
    </row>
    <row r="101" spans="10:48">
      <c r="J101" s="2"/>
      <c r="K101" s="2"/>
      <c r="L101" s="2"/>
      <c r="M101" s="2"/>
      <c r="N101" s="2"/>
      <c r="AJ101" s="2"/>
      <c r="AL101" s="4" t="s">
        <v>275</v>
      </c>
      <c r="AM101" s="4" t="s">
        <v>889</v>
      </c>
      <c r="AO101" s="8" t="s">
        <v>859</v>
      </c>
      <c r="AP101" s="12">
        <v>0.1</v>
      </c>
      <c r="AQ101" s="216" t="s">
        <v>408</v>
      </c>
      <c r="AR101" s="145" t="s">
        <v>890</v>
      </c>
      <c r="AS101" s="157" t="str">
        <f t="shared" si="57"/>
        <v>千葉県市原市</v>
      </c>
      <c r="AT101" s="143">
        <v>10.7</v>
      </c>
      <c r="AU101" s="145">
        <v>10.55</v>
      </c>
      <c r="AV101" s="168">
        <v>10.45</v>
      </c>
    </row>
    <row r="102" spans="10:48">
      <c r="J102" s="2"/>
      <c r="K102" s="2"/>
      <c r="L102" s="2"/>
      <c r="M102" s="2"/>
      <c r="N102" s="2"/>
      <c r="AJ102" s="2"/>
      <c r="AL102" s="4" t="s">
        <v>275</v>
      </c>
      <c r="AM102" s="4" t="s">
        <v>891</v>
      </c>
      <c r="AO102" s="8" t="s">
        <v>859</v>
      </c>
      <c r="AP102" s="12">
        <v>0.1</v>
      </c>
      <c r="AQ102" s="216" t="s">
        <v>892</v>
      </c>
      <c r="AR102" s="145" t="s">
        <v>893</v>
      </c>
      <c r="AS102" s="157" t="str">
        <f t="shared" si="57"/>
        <v>千葉県八千代市</v>
      </c>
      <c r="AT102" s="143">
        <v>10.7</v>
      </c>
      <c r="AU102" s="145">
        <v>10.55</v>
      </c>
      <c r="AV102" s="168">
        <v>10.45</v>
      </c>
    </row>
    <row r="103" spans="10:48">
      <c r="J103" s="2"/>
      <c r="K103" s="2"/>
      <c r="L103" s="2"/>
      <c r="M103" s="2"/>
      <c r="N103" s="2"/>
      <c r="AJ103" s="2"/>
      <c r="AL103" s="4" t="s">
        <v>275</v>
      </c>
      <c r="AM103" s="4" t="s">
        <v>894</v>
      </c>
      <c r="AO103" s="8" t="s">
        <v>859</v>
      </c>
      <c r="AP103" s="12">
        <v>0.1</v>
      </c>
      <c r="AQ103" s="216" t="s">
        <v>408</v>
      </c>
      <c r="AR103" s="145" t="s">
        <v>895</v>
      </c>
      <c r="AS103" s="157" t="str">
        <f t="shared" si="57"/>
        <v>千葉県四街道市</v>
      </c>
      <c r="AT103" s="143">
        <v>10.7</v>
      </c>
      <c r="AU103" s="145">
        <v>10.55</v>
      </c>
      <c r="AV103" s="168">
        <v>10.45</v>
      </c>
    </row>
    <row r="104" spans="10:48">
      <c r="J104" s="2"/>
      <c r="K104" s="2"/>
      <c r="L104" s="2"/>
      <c r="M104" s="2"/>
      <c r="N104" s="2"/>
      <c r="AJ104" s="2"/>
      <c r="AL104" s="4" t="s">
        <v>275</v>
      </c>
      <c r="AM104" s="4" t="s">
        <v>896</v>
      </c>
      <c r="AO104" s="8" t="s">
        <v>859</v>
      </c>
      <c r="AP104" s="12">
        <v>0.1</v>
      </c>
      <c r="AQ104" s="216" t="s">
        <v>408</v>
      </c>
      <c r="AR104" s="145" t="s">
        <v>897</v>
      </c>
      <c r="AS104" s="157" t="str">
        <f t="shared" si="57"/>
        <v>千葉県袖ケ浦市</v>
      </c>
      <c r="AT104" s="143">
        <v>10.7</v>
      </c>
      <c r="AU104" s="145">
        <v>10.55</v>
      </c>
      <c r="AV104" s="168">
        <v>10.45</v>
      </c>
    </row>
    <row r="105" spans="10:48">
      <c r="J105" s="2"/>
      <c r="K105" s="2"/>
      <c r="L105" s="2"/>
      <c r="M105" s="2"/>
      <c r="N105" s="2"/>
      <c r="AJ105" s="2"/>
      <c r="AL105" s="4" t="s">
        <v>275</v>
      </c>
      <c r="AM105" s="4" t="s">
        <v>898</v>
      </c>
      <c r="AO105" s="8" t="s">
        <v>859</v>
      </c>
      <c r="AP105" s="12">
        <v>0.1</v>
      </c>
      <c r="AQ105" s="216" t="s">
        <v>408</v>
      </c>
      <c r="AR105" s="145" t="s">
        <v>899</v>
      </c>
      <c r="AS105" s="157" t="str">
        <f t="shared" si="57"/>
        <v>千葉県印西市</v>
      </c>
      <c r="AT105" s="143">
        <v>10.7</v>
      </c>
      <c r="AU105" s="145">
        <v>10.55</v>
      </c>
      <c r="AV105" s="168">
        <v>10.45</v>
      </c>
    </row>
    <row r="106" spans="10:48">
      <c r="J106" s="2"/>
      <c r="K106" s="2"/>
      <c r="L106" s="2"/>
      <c r="M106" s="2"/>
      <c r="N106" s="2"/>
      <c r="AJ106" s="2"/>
      <c r="AL106" s="4" t="s">
        <v>275</v>
      </c>
      <c r="AM106" s="4" t="s">
        <v>900</v>
      </c>
      <c r="AO106" s="8" t="s">
        <v>859</v>
      </c>
      <c r="AP106" s="12">
        <v>0.1</v>
      </c>
      <c r="AQ106" s="216" t="s">
        <v>408</v>
      </c>
      <c r="AR106" s="145" t="s">
        <v>901</v>
      </c>
      <c r="AS106" s="157" t="str">
        <f t="shared" si="57"/>
        <v>千葉県栄町</v>
      </c>
      <c r="AT106" s="143">
        <v>10.7</v>
      </c>
      <c r="AU106" s="145">
        <v>10.55</v>
      </c>
      <c r="AV106" s="168">
        <v>10.45</v>
      </c>
    </row>
    <row r="107" spans="10:48">
      <c r="J107" s="2"/>
      <c r="K107" s="2"/>
      <c r="L107" s="2"/>
      <c r="M107" s="2"/>
      <c r="N107" s="2"/>
      <c r="AJ107" s="2"/>
      <c r="AL107" s="4" t="s">
        <v>275</v>
      </c>
      <c r="AM107" s="4" t="s">
        <v>902</v>
      </c>
      <c r="AO107" s="8" t="s">
        <v>859</v>
      </c>
      <c r="AP107" s="12">
        <v>0.1</v>
      </c>
      <c r="AQ107" s="216" t="s">
        <v>417</v>
      </c>
      <c r="AR107" s="145" t="s">
        <v>903</v>
      </c>
      <c r="AS107" s="157" t="str">
        <f t="shared" si="57"/>
        <v>東京都福生市</v>
      </c>
      <c r="AT107" s="143">
        <v>10.7</v>
      </c>
      <c r="AU107" s="145">
        <v>10.55</v>
      </c>
      <c r="AV107" s="168">
        <v>10.45</v>
      </c>
    </row>
    <row r="108" spans="10:48">
      <c r="J108" s="2"/>
      <c r="K108" s="2"/>
      <c r="L108" s="2"/>
      <c r="M108" s="2"/>
      <c r="N108" s="2"/>
      <c r="AJ108" s="2"/>
      <c r="AL108" s="4" t="s">
        <v>275</v>
      </c>
      <c r="AM108" s="4" t="s">
        <v>904</v>
      </c>
      <c r="AO108" s="8" t="s">
        <v>859</v>
      </c>
      <c r="AP108" s="12">
        <v>0.1</v>
      </c>
      <c r="AQ108" s="216" t="s">
        <v>417</v>
      </c>
      <c r="AR108" s="145" t="s">
        <v>905</v>
      </c>
      <c r="AS108" s="157" t="str">
        <f t="shared" si="57"/>
        <v>東京都あきる野市</v>
      </c>
      <c r="AT108" s="143">
        <v>10.7</v>
      </c>
      <c r="AU108" s="145">
        <v>10.55</v>
      </c>
      <c r="AV108" s="168">
        <v>10.45</v>
      </c>
    </row>
    <row r="109" spans="10:48">
      <c r="J109" s="2"/>
      <c r="K109" s="2"/>
      <c r="L109" s="2"/>
      <c r="M109" s="2"/>
      <c r="N109" s="2"/>
      <c r="AJ109" s="2"/>
      <c r="AL109" s="4" t="s">
        <v>275</v>
      </c>
      <c r="AM109" s="4" t="s">
        <v>906</v>
      </c>
      <c r="AO109" s="8" t="s">
        <v>859</v>
      </c>
      <c r="AP109" s="12">
        <v>0.1</v>
      </c>
      <c r="AQ109" s="216" t="s">
        <v>417</v>
      </c>
      <c r="AR109" s="145" t="s">
        <v>907</v>
      </c>
      <c r="AS109" s="157" t="str">
        <f t="shared" si="57"/>
        <v>東京都日の出町</v>
      </c>
      <c r="AT109" s="143">
        <v>10.7</v>
      </c>
      <c r="AU109" s="145">
        <v>10.55</v>
      </c>
      <c r="AV109" s="168">
        <v>10.45</v>
      </c>
    </row>
    <row r="110" spans="10:48">
      <c r="J110" s="2"/>
      <c r="K110" s="2"/>
      <c r="L110" s="2"/>
      <c r="M110" s="2"/>
      <c r="N110" s="2"/>
      <c r="AJ110" s="2"/>
      <c r="AL110" s="4" t="s">
        <v>275</v>
      </c>
      <c r="AM110" s="4" t="s">
        <v>908</v>
      </c>
      <c r="AO110" s="8" t="s">
        <v>859</v>
      </c>
      <c r="AP110" s="12">
        <v>0.1</v>
      </c>
      <c r="AQ110" s="216" t="s">
        <v>428</v>
      </c>
      <c r="AR110" s="145" t="s">
        <v>909</v>
      </c>
      <c r="AS110" s="157" t="str">
        <f t="shared" si="57"/>
        <v>神奈川県平塚市</v>
      </c>
      <c r="AT110" s="143">
        <v>10.7</v>
      </c>
      <c r="AU110" s="145">
        <v>10.55</v>
      </c>
      <c r="AV110" s="168">
        <v>10.45</v>
      </c>
    </row>
    <row r="111" spans="10:48">
      <c r="J111" s="2"/>
      <c r="K111" s="2"/>
      <c r="L111" s="2"/>
      <c r="M111" s="2"/>
      <c r="N111" s="2"/>
      <c r="AJ111" s="2"/>
      <c r="AL111" s="4" t="s">
        <v>275</v>
      </c>
      <c r="AM111" s="4" t="s">
        <v>910</v>
      </c>
      <c r="AO111" s="8" t="s">
        <v>859</v>
      </c>
      <c r="AP111" s="12">
        <v>0.1</v>
      </c>
      <c r="AQ111" s="216" t="s">
        <v>428</v>
      </c>
      <c r="AR111" s="145" t="s">
        <v>911</v>
      </c>
      <c r="AS111" s="157" t="str">
        <f t="shared" si="57"/>
        <v>神奈川県小田原市</v>
      </c>
      <c r="AT111" s="143">
        <v>10.7</v>
      </c>
      <c r="AU111" s="145">
        <v>10.55</v>
      </c>
      <c r="AV111" s="168">
        <v>10.45</v>
      </c>
    </row>
    <row r="112" spans="10:48">
      <c r="J112" s="2"/>
      <c r="K112" s="2"/>
      <c r="L112" s="2"/>
      <c r="M112" s="2"/>
      <c r="N112" s="2"/>
      <c r="AJ112" s="2"/>
      <c r="AL112" s="4" t="s">
        <v>275</v>
      </c>
      <c r="AM112" s="4" t="s">
        <v>912</v>
      </c>
      <c r="AO112" s="8" t="s">
        <v>859</v>
      </c>
      <c r="AP112" s="12">
        <v>0.1</v>
      </c>
      <c r="AQ112" s="216" t="s">
        <v>428</v>
      </c>
      <c r="AR112" s="145" t="s">
        <v>913</v>
      </c>
      <c r="AS112" s="157" t="str">
        <f t="shared" si="57"/>
        <v>神奈川県茅ヶ崎市</v>
      </c>
      <c r="AT112" s="143">
        <v>10.7</v>
      </c>
      <c r="AU112" s="145">
        <v>10.55</v>
      </c>
      <c r="AV112" s="168">
        <v>10.45</v>
      </c>
    </row>
    <row r="113" spans="10:48">
      <c r="J113" s="2"/>
      <c r="K113" s="2"/>
      <c r="L113" s="2"/>
      <c r="M113" s="2"/>
      <c r="N113" s="2"/>
      <c r="AJ113" s="2"/>
      <c r="AL113" s="4" t="s">
        <v>275</v>
      </c>
      <c r="AM113" s="4" t="s">
        <v>914</v>
      </c>
      <c r="AO113" s="8" t="s">
        <v>859</v>
      </c>
      <c r="AP113" s="12">
        <v>0.1</v>
      </c>
      <c r="AQ113" s="216" t="s">
        <v>428</v>
      </c>
      <c r="AR113" s="145" t="s">
        <v>915</v>
      </c>
      <c r="AS113" s="157" t="str">
        <f t="shared" si="57"/>
        <v>神奈川県大和市</v>
      </c>
      <c r="AT113" s="143">
        <v>10.7</v>
      </c>
      <c r="AU113" s="145">
        <v>10.55</v>
      </c>
      <c r="AV113" s="168">
        <v>10.45</v>
      </c>
    </row>
    <row r="114" spans="10:48">
      <c r="J114" s="2"/>
      <c r="K114" s="2"/>
      <c r="L114" s="2"/>
      <c r="M114" s="2"/>
      <c r="N114" s="2"/>
      <c r="AJ114" s="2"/>
      <c r="AL114" s="4" t="s">
        <v>275</v>
      </c>
      <c r="AM114" s="4" t="s">
        <v>916</v>
      </c>
      <c r="AO114" s="8" t="s">
        <v>859</v>
      </c>
      <c r="AP114" s="12">
        <v>0.1</v>
      </c>
      <c r="AQ114" s="216" t="s">
        <v>428</v>
      </c>
      <c r="AR114" s="145" t="s">
        <v>917</v>
      </c>
      <c r="AS114" s="157" t="str">
        <f t="shared" si="57"/>
        <v>神奈川県伊勢原市</v>
      </c>
      <c r="AT114" s="143">
        <v>10.7</v>
      </c>
      <c r="AU114" s="145">
        <v>10.55</v>
      </c>
      <c r="AV114" s="168">
        <v>10.45</v>
      </c>
    </row>
    <row r="115" spans="10:48">
      <c r="J115" s="2"/>
      <c r="K115" s="2"/>
      <c r="L115" s="2"/>
      <c r="M115" s="2"/>
      <c r="N115" s="2"/>
      <c r="AJ115" s="2"/>
      <c r="AL115" s="4" t="s">
        <v>275</v>
      </c>
      <c r="AM115" s="4" t="s">
        <v>918</v>
      </c>
      <c r="AO115" s="8" t="s">
        <v>859</v>
      </c>
      <c r="AP115" s="12">
        <v>0.1</v>
      </c>
      <c r="AQ115" s="216" t="s">
        <v>428</v>
      </c>
      <c r="AR115" s="145" t="s">
        <v>919</v>
      </c>
      <c r="AS115" s="157" t="str">
        <f t="shared" si="57"/>
        <v>神奈川県座間市</v>
      </c>
      <c r="AT115" s="143">
        <v>10.7</v>
      </c>
      <c r="AU115" s="145">
        <v>10.55</v>
      </c>
      <c r="AV115" s="168">
        <v>10.45</v>
      </c>
    </row>
    <row r="116" spans="10:48">
      <c r="J116" s="2"/>
      <c r="K116" s="2"/>
      <c r="L116" s="2"/>
      <c r="M116" s="2"/>
      <c r="N116" s="2"/>
      <c r="AJ116" s="2"/>
      <c r="AL116" s="4" t="s">
        <v>275</v>
      </c>
      <c r="AM116" s="4" t="s">
        <v>920</v>
      </c>
      <c r="AO116" s="8" t="s">
        <v>859</v>
      </c>
      <c r="AP116" s="12">
        <v>0.1</v>
      </c>
      <c r="AQ116" s="216" t="s">
        <v>428</v>
      </c>
      <c r="AR116" s="145" t="s">
        <v>921</v>
      </c>
      <c r="AS116" s="157" t="str">
        <f t="shared" si="57"/>
        <v>神奈川県綾瀬市</v>
      </c>
      <c r="AT116" s="143">
        <v>10.7</v>
      </c>
      <c r="AU116" s="145">
        <v>10.55</v>
      </c>
      <c r="AV116" s="168">
        <v>10.45</v>
      </c>
    </row>
    <row r="117" spans="10:48">
      <c r="J117" s="2"/>
      <c r="K117" s="2"/>
      <c r="L117" s="2"/>
      <c r="M117" s="2"/>
      <c r="N117" s="2"/>
      <c r="AJ117" s="2"/>
      <c r="AL117" s="4" t="s">
        <v>275</v>
      </c>
      <c r="AM117" s="4" t="s">
        <v>922</v>
      </c>
      <c r="AO117" s="8" t="s">
        <v>859</v>
      </c>
      <c r="AP117" s="12">
        <v>0.1</v>
      </c>
      <c r="AQ117" s="216" t="s">
        <v>428</v>
      </c>
      <c r="AR117" s="145" t="s">
        <v>923</v>
      </c>
      <c r="AS117" s="157" t="str">
        <f t="shared" si="57"/>
        <v>神奈川県葉山町</v>
      </c>
      <c r="AT117" s="143">
        <v>10.7</v>
      </c>
      <c r="AU117" s="145">
        <v>10.55</v>
      </c>
      <c r="AV117" s="168">
        <v>10.45</v>
      </c>
    </row>
    <row r="118" spans="10:48">
      <c r="J118" s="2"/>
      <c r="K118" s="2"/>
      <c r="L118" s="2"/>
      <c r="M118" s="2"/>
      <c r="N118" s="2"/>
      <c r="AJ118" s="2"/>
      <c r="AL118" s="4" t="s">
        <v>275</v>
      </c>
      <c r="AM118" s="4" t="s">
        <v>924</v>
      </c>
      <c r="AO118" s="8" t="s">
        <v>859</v>
      </c>
      <c r="AP118" s="12">
        <v>0.1</v>
      </c>
      <c r="AQ118" s="216" t="s">
        <v>428</v>
      </c>
      <c r="AR118" s="145" t="s">
        <v>925</v>
      </c>
      <c r="AS118" s="157" t="str">
        <f t="shared" si="57"/>
        <v>神奈川県寒川町</v>
      </c>
      <c r="AT118" s="143">
        <v>10.7</v>
      </c>
      <c r="AU118" s="145">
        <v>10.55</v>
      </c>
      <c r="AV118" s="168">
        <v>10.45</v>
      </c>
    </row>
    <row r="119" spans="10:48">
      <c r="J119" s="2"/>
      <c r="K119" s="2"/>
      <c r="L119" s="2"/>
      <c r="M119" s="2"/>
      <c r="N119" s="2"/>
      <c r="AJ119" s="2"/>
      <c r="AL119" s="4" t="s">
        <v>275</v>
      </c>
      <c r="AM119" s="4" t="s">
        <v>926</v>
      </c>
      <c r="AO119" s="8" t="s">
        <v>859</v>
      </c>
      <c r="AP119" s="12">
        <v>0.1</v>
      </c>
      <c r="AQ119" s="216" t="s">
        <v>428</v>
      </c>
      <c r="AR119" s="145" t="s">
        <v>927</v>
      </c>
      <c r="AS119" s="157" t="str">
        <f t="shared" si="57"/>
        <v>神奈川県愛川町</v>
      </c>
      <c r="AT119" s="143">
        <v>10.7</v>
      </c>
      <c r="AU119" s="145">
        <v>10.55</v>
      </c>
      <c r="AV119" s="168">
        <v>10.45</v>
      </c>
    </row>
    <row r="120" spans="10:48">
      <c r="J120" s="2"/>
      <c r="K120" s="2"/>
      <c r="L120" s="2"/>
      <c r="M120" s="2"/>
      <c r="N120" s="2"/>
      <c r="AJ120" s="2"/>
      <c r="AL120" s="4" t="s">
        <v>275</v>
      </c>
      <c r="AM120" s="4" t="s">
        <v>928</v>
      </c>
      <c r="AO120" s="8" t="s">
        <v>859</v>
      </c>
      <c r="AP120" s="12">
        <v>0.1</v>
      </c>
      <c r="AQ120" s="216" t="s">
        <v>929</v>
      </c>
      <c r="AR120" s="145" t="s">
        <v>930</v>
      </c>
      <c r="AS120" s="157" t="str">
        <f t="shared" si="57"/>
        <v>愛知県知立市</v>
      </c>
      <c r="AT120" s="143">
        <v>10.7</v>
      </c>
      <c r="AU120" s="145">
        <v>10.55</v>
      </c>
      <c r="AV120" s="168">
        <v>10.45</v>
      </c>
    </row>
    <row r="121" spans="10:48">
      <c r="J121" s="2"/>
      <c r="K121" s="2"/>
      <c r="L121" s="2"/>
      <c r="M121" s="2"/>
      <c r="N121" s="2"/>
      <c r="AJ121" s="2"/>
      <c r="AL121" s="4" t="s">
        <v>275</v>
      </c>
      <c r="AM121" s="4" t="s">
        <v>931</v>
      </c>
      <c r="AO121" s="8" t="s">
        <v>859</v>
      </c>
      <c r="AP121" s="12">
        <v>0.1</v>
      </c>
      <c r="AQ121" s="216" t="s">
        <v>929</v>
      </c>
      <c r="AR121" s="145" t="s">
        <v>932</v>
      </c>
      <c r="AS121" s="157" t="str">
        <f t="shared" si="57"/>
        <v>愛知県豊明市</v>
      </c>
      <c r="AT121" s="143">
        <v>10.7</v>
      </c>
      <c r="AU121" s="145">
        <v>10.55</v>
      </c>
      <c r="AV121" s="168">
        <v>10.45</v>
      </c>
    </row>
    <row r="122" spans="10:48">
      <c r="J122" s="2"/>
      <c r="K122" s="2"/>
      <c r="L122" s="2"/>
      <c r="M122" s="2"/>
      <c r="N122" s="2"/>
      <c r="AJ122" s="2"/>
      <c r="AL122" s="4" t="s">
        <v>275</v>
      </c>
      <c r="AM122" s="4" t="s">
        <v>933</v>
      </c>
      <c r="AO122" s="8" t="s">
        <v>859</v>
      </c>
      <c r="AP122" s="12">
        <v>0.1</v>
      </c>
      <c r="AQ122" s="216" t="s">
        <v>929</v>
      </c>
      <c r="AR122" s="145" t="s">
        <v>934</v>
      </c>
      <c r="AS122" s="157" t="str">
        <f t="shared" si="57"/>
        <v>愛知県みよし市</v>
      </c>
      <c r="AT122" s="143">
        <v>10.7</v>
      </c>
      <c r="AU122" s="145">
        <v>10.55</v>
      </c>
      <c r="AV122" s="168">
        <v>10.45</v>
      </c>
    </row>
    <row r="123" spans="10:48">
      <c r="J123" s="2"/>
      <c r="K123" s="2"/>
      <c r="L123" s="2"/>
      <c r="M123" s="2"/>
      <c r="N123" s="2"/>
      <c r="AJ123" s="2"/>
      <c r="AL123" s="4" t="s">
        <v>275</v>
      </c>
      <c r="AM123" s="4" t="s">
        <v>935</v>
      </c>
      <c r="AO123" s="8" t="s">
        <v>859</v>
      </c>
      <c r="AP123" s="12">
        <v>0.1</v>
      </c>
      <c r="AQ123" s="216" t="s">
        <v>527</v>
      </c>
      <c r="AR123" s="145" t="s">
        <v>936</v>
      </c>
      <c r="AS123" s="157" t="str">
        <f t="shared" si="57"/>
        <v>滋賀県大津市</v>
      </c>
      <c r="AT123" s="143">
        <v>10.7</v>
      </c>
      <c r="AU123" s="145">
        <v>10.55</v>
      </c>
      <c r="AV123" s="168">
        <v>10.45</v>
      </c>
    </row>
    <row r="124" spans="10:48">
      <c r="J124" s="2"/>
      <c r="K124" s="2"/>
      <c r="L124" s="2"/>
      <c r="M124" s="2"/>
      <c r="N124" s="2"/>
      <c r="AJ124" s="2"/>
      <c r="AL124" s="4" t="s">
        <v>275</v>
      </c>
      <c r="AM124" s="4" t="s">
        <v>937</v>
      </c>
      <c r="AO124" s="8" t="s">
        <v>859</v>
      </c>
      <c r="AP124" s="12">
        <v>0.1</v>
      </c>
      <c r="AQ124" s="216" t="s">
        <v>527</v>
      </c>
      <c r="AR124" s="145" t="s">
        <v>938</v>
      </c>
      <c r="AS124" s="157" t="str">
        <f t="shared" si="57"/>
        <v>滋賀県草津市</v>
      </c>
      <c r="AT124" s="143">
        <v>10.7</v>
      </c>
      <c r="AU124" s="145">
        <v>10.55</v>
      </c>
      <c r="AV124" s="168">
        <v>10.45</v>
      </c>
    </row>
    <row r="125" spans="10:48">
      <c r="J125" s="2"/>
      <c r="K125" s="2"/>
      <c r="L125" s="2"/>
      <c r="M125" s="2"/>
      <c r="N125" s="2"/>
      <c r="AJ125" s="2"/>
      <c r="AL125" s="4" t="s">
        <v>275</v>
      </c>
      <c r="AM125" s="4" t="s">
        <v>939</v>
      </c>
      <c r="AO125" s="8" t="s">
        <v>859</v>
      </c>
      <c r="AP125" s="12">
        <v>0.1</v>
      </c>
      <c r="AQ125" s="216" t="s">
        <v>527</v>
      </c>
      <c r="AR125" s="145" t="s">
        <v>940</v>
      </c>
      <c r="AS125" s="157" t="str">
        <f t="shared" si="57"/>
        <v>滋賀県栗東市</v>
      </c>
      <c r="AT125" s="143">
        <v>10.7</v>
      </c>
      <c r="AU125" s="145">
        <v>10.55</v>
      </c>
      <c r="AV125" s="168">
        <v>10.45</v>
      </c>
    </row>
    <row r="126" spans="10:48">
      <c r="J126" s="2"/>
      <c r="K126" s="2"/>
      <c r="L126" s="2"/>
      <c r="M126" s="2"/>
      <c r="N126" s="2"/>
      <c r="AJ126" s="2"/>
      <c r="AL126" s="4" t="s">
        <v>275</v>
      </c>
      <c r="AM126" s="4" t="s">
        <v>941</v>
      </c>
      <c r="AO126" s="8" t="s">
        <v>859</v>
      </c>
      <c r="AP126" s="12">
        <v>0.1</v>
      </c>
      <c r="AQ126" s="216" t="s">
        <v>537</v>
      </c>
      <c r="AR126" s="145" t="s">
        <v>942</v>
      </c>
      <c r="AS126" s="157" t="str">
        <f t="shared" si="57"/>
        <v>京都府京都市</v>
      </c>
      <c r="AT126" s="143">
        <v>10.7</v>
      </c>
      <c r="AU126" s="145">
        <v>10.55</v>
      </c>
      <c r="AV126" s="168">
        <v>10.45</v>
      </c>
    </row>
    <row r="127" spans="10:48">
      <c r="J127" s="2"/>
      <c r="K127" s="2"/>
      <c r="L127" s="2"/>
      <c r="M127" s="2"/>
      <c r="N127" s="2"/>
      <c r="AJ127" s="2"/>
      <c r="AL127" s="4" t="s">
        <v>275</v>
      </c>
      <c r="AM127" s="4" t="s">
        <v>943</v>
      </c>
      <c r="AO127" s="8" t="s">
        <v>859</v>
      </c>
      <c r="AP127" s="12">
        <v>0.1</v>
      </c>
      <c r="AQ127" s="216" t="s">
        <v>537</v>
      </c>
      <c r="AR127" s="145" t="s">
        <v>944</v>
      </c>
      <c r="AS127" s="157" t="str">
        <f t="shared" si="57"/>
        <v>京都府長岡京市</v>
      </c>
      <c r="AT127" s="143">
        <v>10.7</v>
      </c>
      <c r="AU127" s="145">
        <v>10.55</v>
      </c>
      <c r="AV127" s="168">
        <v>10.45</v>
      </c>
    </row>
    <row r="128" spans="10:48">
      <c r="J128" s="2"/>
      <c r="K128" s="2"/>
      <c r="L128" s="2"/>
      <c r="M128" s="2"/>
      <c r="N128" s="2"/>
      <c r="AJ128" s="2"/>
      <c r="AL128" s="4" t="s">
        <v>275</v>
      </c>
      <c r="AM128" s="4" t="s">
        <v>945</v>
      </c>
      <c r="AO128" s="8" t="s">
        <v>859</v>
      </c>
      <c r="AP128" s="12">
        <v>0.1</v>
      </c>
      <c r="AQ128" s="216" t="s">
        <v>547</v>
      </c>
      <c r="AR128" s="145" t="s">
        <v>946</v>
      </c>
      <c r="AS128" s="157" t="str">
        <f t="shared" si="57"/>
        <v>大阪府堺市</v>
      </c>
      <c r="AT128" s="143">
        <v>10.7</v>
      </c>
      <c r="AU128" s="145">
        <v>10.55</v>
      </c>
      <c r="AV128" s="168">
        <v>10.45</v>
      </c>
    </row>
    <row r="129" spans="10:48">
      <c r="J129" s="2"/>
      <c r="K129" s="2"/>
      <c r="L129" s="2"/>
      <c r="M129" s="2"/>
      <c r="N129" s="2"/>
      <c r="AJ129" s="2"/>
      <c r="AL129" s="4" t="s">
        <v>275</v>
      </c>
      <c r="AM129" s="4" t="s">
        <v>947</v>
      </c>
      <c r="AO129" s="8" t="s">
        <v>859</v>
      </c>
      <c r="AP129" s="12">
        <v>0.1</v>
      </c>
      <c r="AQ129" s="216" t="s">
        <v>547</v>
      </c>
      <c r="AR129" s="145" t="s">
        <v>948</v>
      </c>
      <c r="AS129" s="157" t="str">
        <f t="shared" si="57"/>
        <v>大阪府枚方市</v>
      </c>
      <c r="AT129" s="143">
        <v>10.7</v>
      </c>
      <c r="AU129" s="145">
        <v>10.55</v>
      </c>
      <c r="AV129" s="168">
        <v>10.45</v>
      </c>
    </row>
    <row r="130" spans="10:48">
      <c r="J130" s="2"/>
      <c r="K130" s="2"/>
      <c r="L130" s="2"/>
      <c r="M130" s="2"/>
      <c r="N130" s="2"/>
      <c r="AJ130" s="2"/>
      <c r="AL130" s="4" t="s">
        <v>275</v>
      </c>
      <c r="AM130" s="4" t="s">
        <v>949</v>
      </c>
      <c r="AO130" s="8" t="s">
        <v>859</v>
      </c>
      <c r="AP130" s="12">
        <v>0.1</v>
      </c>
      <c r="AQ130" s="216" t="s">
        <v>547</v>
      </c>
      <c r="AR130" s="145" t="s">
        <v>950</v>
      </c>
      <c r="AS130" s="157" t="str">
        <f t="shared" si="57"/>
        <v>大阪府茨木市</v>
      </c>
      <c r="AT130" s="143">
        <v>10.7</v>
      </c>
      <c r="AU130" s="145">
        <v>10.55</v>
      </c>
      <c r="AV130" s="168">
        <v>10.45</v>
      </c>
    </row>
    <row r="131" spans="10:48">
      <c r="J131" s="2"/>
      <c r="K131" s="2"/>
      <c r="L131" s="2"/>
      <c r="M131" s="2"/>
      <c r="N131" s="2"/>
      <c r="AJ131" s="2"/>
      <c r="AL131" s="4" t="s">
        <v>275</v>
      </c>
      <c r="AM131" s="4" t="s">
        <v>951</v>
      </c>
      <c r="AO131" s="8" t="s">
        <v>859</v>
      </c>
      <c r="AP131" s="12">
        <v>0.1</v>
      </c>
      <c r="AQ131" s="216" t="s">
        <v>547</v>
      </c>
      <c r="AR131" s="145" t="s">
        <v>952</v>
      </c>
      <c r="AS131" s="157" t="str">
        <f t="shared" si="57"/>
        <v>大阪府八尾市</v>
      </c>
      <c r="AT131" s="143">
        <v>10.7</v>
      </c>
      <c r="AU131" s="145">
        <v>10.55</v>
      </c>
      <c r="AV131" s="168">
        <v>10.45</v>
      </c>
    </row>
    <row r="132" spans="10:48">
      <c r="J132" s="2"/>
      <c r="K132" s="2"/>
      <c r="L132" s="2"/>
      <c r="M132" s="2"/>
      <c r="N132" s="2"/>
      <c r="AJ132" s="2"/>
      <c r="AL132" s="4" t="s">
        <v>275</v>
      </c>
      <c r="AM132" s="4" t="s">
        <v>953</v>
      </c>
      <c r="AO132" s="8" t="s">
        <v>859</v>
      </c>
      <c r="AP132" s="12">
        <v>0.1</v>
      </c>
      <c r="AQ132" s="216" t="s">
        <v>547</v>
      </c>
      <c r="AR132" s="145" t="s">
        <v>954</v>
      </c>
      <c r="AS132" s="157" t="str">
        <f t="shared" ref="AS132:AS195" si="58">AQ132&amp;AR132</f>
        <v>大阪府松原市</v>
      </c>
      <c r="AT132" s="143">
        <v>10.7</v>
      </c>
      <c r="AU132" s="145">
        <v>10.55</v>
      </c>
      <c r="AV132" s="168">
        <v>10.45</v>
      </c>
    </row>
    <row r="133" spans="10:48">
      <c r="J133" s="2"/>
      <c r="K133" s="2"/>
      <c r="L133" s="2"/>
      <c r="M133" s="2"/>
      <c r="N133" s="2"/>
      <c r="AJ133" s="2"/>
      <c r="AL133" s="4" t="s">
        <v>275</v>
      </c>
      <c r="AM133" s="4" t="s">
        <v>955</v>
      </c>
      <c r="AO133" s="8" t="s">
        <v>859</v>
      </c>
      <c r="AP133" s="12">
        <v>0.1</v>
      </c>
      <c r="AQ133" s="216" t="s">
        <v>547</v>
      </c>
      <c r="AR133" s="145" t="s">
        <v>956</v>
      </c>
      <c r="AS133" s="157" t="str">
        <f t="shared" si="58"/>
        <v>大阪府摂津市</v>
      </c>
      <c r="AT133" s="143">
        <v>10.7</v>
      </c>
      <c r="AU133" s="145">
        <v>10.55</v>
      </c>
      <c r="AV133" s="168">
        <v>10.45</v>
      </c>
    </row>
    <row r="134" spans="10:48">
      <c r="J134" s="2"/>
      <c r="K134" s="2"/>
      <c r="L134" s="2"/>
      <c r="M134" s="2"/>
      <c r="N134" s="2"/>
      <c r="AJ134" s="2"/>
      <c r="AL134" s="4" t="s">
        <v>275</v>
      </c>
      <c r="AM134" s="4" t="s">
        <v>957</v>
      </c>
      <c r="AO134" s="8" t="s">
        <v>859</v>
      </c>
      <c r="AP134" s="12">
        <v>0.1</v>
      </c>
      <c r="AQ134" s="216" t="s">
        <v>547</v>
      </c>
      <c r="AR134" s="145" t="s">
        <v>958</v>
      </c>
      <c r="AS134" s="157" t="str">
        <f t="shared" si="58"/>
        <v>大阪府高石市</v>
      </c>
      <c r="AT134" s="143">
        <v>10.7</v>
      </c>
      <c r="AU134" s="145">
        <v>10.55</v>
      </c>
      <c r="AV134" s="168">
        <v>10.45</v>
      </c>
    </row>
    <row r="135" spans="10:48">
      <c r="J135" s="2"/>
      <c r="K135" s="2"/>
      <c r="L135" s="2"/>
      <c r="M135" s="2"/>
      <c r="N135" s="2"/>
      <c r="AJ135" s="2"/>
      <c r="AL135" s="4" t="s">
        <v>275</v>
      </c>
      <c r="AM135" s="4" t="s">
        <v>959</v>
      </c>
      <c r="AO135" s="8" t="s">
        <v>859</v>
      </c>
      <c r="AP135" s="12">
        <v>0.1</v>
      </c>
      <c r="AQ135" s="216" t="s">
        <v>547</v>
      </c>
      <c r="AR135" s="145" t="s">
        <v>960</v>
      </c>
      <c r="AS135" s="157" t="str">
        <f t="shared" si="58"/>
        <v>大阪府東大阪市</v>
      </c>
      <c r="AT135" s="143">
        <v>10.7</v>
      </c>
      <c r="AU135" s="145">
        <v>10.55</v>
      </c>
      <c r="AV135" s="168">
        <v>10.45</v>
      </c>
    </row>
    <row r="136" spans="10:48">
      <c r="J136" s="2"/>
      <c r="K136" s="2"/>
      <c r="L136" s="2"/>
      <c r="M136" s="2"/>
      <c r="N136" s="2"/>
      <c r="AJ136" s="2"/>
      <c r="AL136" s="4" t="s">
        <v>275</v>
      </c>
      <c r="AM136" s="4" t="s">
        <v>961</v>
      </c>
      <c r="AO136" s="8" t="s">
        <v>859</v>
      </c>
      <c r="AP136" s="12">
        <v>0.1</v>
      </c>
      <c r="AQ136" s="216" t="s">
        <v>547</v>
      </c>
      <c r="AR136" s="145" t="s">
        <v>962</v>
      </c>
      <c r="AS136" s="157" t="str">
        <f t="shared" si="58"/>
        <v>大阪府交野市</v>
      </c>
      <c r="AT136" s="143">
        <v>10.7</v>
      </c>
      <c r="AU136" s="145">
        <v>10.55</v>
      </c>
      <c r="AV136" s="168">
        <v>10.45</v>
      </c>
    </row>
    <row r="137" spans="10:48">
      <c r="J137" s="2"/>
      <c r="K137" s="2"/>
      <c r="L137" s="2"/>
      <c r="M137" s="2"/>
      <c r="N137" s="2"/>
      <c r="AJ137" s="2"/>
      <c r="AL137" s="4" t="s">
        <v>275</v>
      </c>
      <c r="AM137" s="4" t="s">
        <v>963</v>
      </c>
      <c r="AO137" s="8" t="s">
        <v>859</v>
      </c>
      <c r="AP137" s="12">
        <v>0.1</v>
      </c>
      <c r="AQ137" s="216" t="s">
        <v>557</v>
      </c>
      <c r="AR137" s="145" t="s">
        <v>964</v>
      </c>
      <c r="AS137" s="157" t="str">
        <f t="shared" si="58"/>
        <v>兵庫県尼崎市</v>
      </c>
      <c r="AT137" s="143">
        <v>10.7</v>
      </c>
      <c r="AU137" s="145">
        <v>10.55</v>
      </c>
      <c r="AV137" s="168">
        <v>10.45</v>
      </c>
    </row>
    <row r="138" spans="10:48">
      <c r="J138" s="2"/>
      <c r="K138" s="2"/>
      <c r="L138" s="2"/>
      <c r="M138" s="2"/>
      <c r="N138" s="2"/>
      <c r="AJ138" s="2"/>
      <c r="AL138" s="4" t="s">
        <v>275</v>
      </c>
      <c r="AM138" s="4" t="s">
        <v>965</v>
      </c>
      <c r="AO138" s="8" t="s">
        <v>859</v>
      </c>
      <c r="AP138" s="12">
        <v>0.1</v>
      </c>
      <c r="AQ138" s="216" t="s">
        <v>557</v>
      </c>
      <c r="AR138" s="145" t="s">
        <v>966</v>
      </c>
      <c r="AS138" s="157" t="str">
        <f t="shared" si="58"/>
        <v>兵庫県伊丹市</v>
      </c>
      <c r="AT138" s="143">
        <v>10.7</v>
      </c>
      <c r="AU138" s="145">
        <v>10.55</v>
      </c>
      <c r="AV138" s="168">
        <v>10.45</v>
      </c>
    </row>
    <row r="139" spans="10:48">
      <c r="J139" s="2"/>
      <c r="K139" s="2"/>
      <c r="L139" s="2"/>
      <c r="M139" s="2"/>
      <c r="N139" s="2"/>
      <c r="AJ139" s="2"/>
      <c r="AL139" s="4" t="s">
        <v>275</v>
      </c>
      <c r="AM139" s="4" t="s">
        <v>967</v>
      </c>
      <c r="AO139" s="8" t="s">
        <v>859</v>
      </c>
      <c r="AP139" s="12">
        <v>0.1</v>
      </c>
      <c r="AQ139" s="216" t="s">
        <v>557</v>
      </c>
      <c r="AR139" s="145" t="s">
        <v>968</v>
      </c>
      <c r="AS139" s="157" t="str">
        <f t="shared" si="58"/>
        <v>兵庫県川西市</v>
      </c>
      <c r="AT139" s="143">
        <v>10.7</v>
      </c>
      <c r="AU139" s="145">
        <v>10.55</v>
      </c>
      <c r="AV139" s="168">
        <v>10.45</v>
      </c>
    </row>
    <row r="140" spans="10:48">
      <c r="J140" s="2"/>
      <c r="K140" s="2"/>
      <c r="L140" s="2"/>
      <c r="M140" s="2"/>
      <c r="N140" s="2"/>
      <c r="AJ140" s="2"/>
      <c r="AL140" s="4" t="s">
        <v>275</v>
      </c>
      <c r="AM140" s="4" t="s">
        <v>969</v>
      </c>
      <c r="AO140" s="8" t="s">
        <v>859</v>
      </c>
      <c r="AP140" s="12">
        <v>0.1</v>
      </c>
      <c r="AQ140" s="216" t="s">
        <v>557</v>
      </c>
      <c r="AR140" s="145" t="s">
        <v>970</v>
      </c>
      <c r="AS140" s="157" t="str">
        <f t="shared" si="58"/>
        <v>兵庫県三田市</v>
      </c>
      <c r="AT140" s="143">
        <v>10.7</v>
      </c>
      <c r="AU140" s="145">
        <v>10.55</v>
      </c>
      <c r="AV140" s="168">
        <v>10.45</v>
      </c>
    </row>
    <row r="141" spans="10:48">
      <c r="J141" s="2"/>
      <c r="K141" s="2"/>
      <c r="L141" s="2"/>
      <c r="M141" s="2"/>
      <c r="N141" s="2"/>
      <c r="AJ141" s="2"/>
      <c r="AL141" s="4" t="s">
        <v>275</v>
      </c>
      <c r="AM141" s="4" t="s">
        <v>971</v>
      </c>
      <c r="AO141" s="8" t="s">
        <v>859</v>
      </c>
      <c r="AP141" s="12">
        <v>0.1</v>
      </c>
      <c r="AQ141" s="216" t="s">
        <v>621</v>
      </c>
      <c r="AR141" s="145" t="s">
        <v>972</v>
      </c>
      <c r="AS141" s="157" t="str">
        <f t="shared" si="58"/>
        <v>広島県広島市</v>
      </c>
      <c r="AT141" s="143">
        <v>10.7</v>
      </c>
      <c r="AU141" s="145">
        <v>10.55</v>
      </c>
      <c r="AV141" s="168">
        <v>10.45</v>
      </c>
    </row>
    <row r="142" spans="10:48">
      <c r="J142" s="2"/>
      <c r="K142" s="2"/>
      <c r="L142" s="2"/>
      <c r="M142" s="2"/>
      <c r="N142" s="2"/>
      <c r="AJ142" s="2"/>
      <c r="AL142" s="4" t="s">
        <v>275</v>
      </c>
      <c r="AM142" s="4" t="s">
        <v>973</v>
      </c>
      <c r="AO142" s="8" t="s">
        <v>859</v>
      </c>
      <c r="AP142" s="12">
        <v>0.1</v>
      </c>
      <c r="AQ142" s="216" t="s">
        <v>621</v>
      </c>
      <c r="AR142" s="145" t="s">
        <v>974</v>
      </c>
      <c r="AS142" s="157" t="str">
        <f t="shared" si="58"/>
        <v>広島県府中町</v>
      </c>
      <c r="AT142" s="143">
        <v>10.7</v>
      </c>
      <c r="AU142" s="145">
        <v>10.55</v>
      </c>
      <c r="AV142" s="168">
        <v>10.45</v>
      </c>
    </row>
    <row r="143" spans="10:48">
      <c r="J143" s="2"/>
      <c r="K143" s="2"/>
      <c r="L143" s="2"/>
      <c r="M143" s="2"/>
      <c r="N143" s="2"/>
      <c r="AJ143" s="2"/>
      <c r="AL143" s="4" t="s">
        <v>275</v>
      </c>
      <c r="AM143" s="4" t="s">
        <v>975</v>
      </c>
      <c r="AO143" s="8" t="s">
        <v>859</v>
      </c>
      <c r="AP143" s="12">
        <v>0.1</v>
      </c>
      <c r="AQ143" s="216" t="s">
        <v>677</v>
      </c>
      <c r="AR143" s="145" t="s">
        <v>976</v>
      </c>
      <c r="AS143" s="157" t="str">
        <f t="shared" si="58"/>
        <v>福岡県福岡市</v>
      </c>
      <c r="AT143" s="143">
        <v>10.7</v>
      </c>
      <c r="AU143" s="145">
        <v>10.55</v>
      </c>
      <c r="AV143" s="168">
        <v>10.45</v>
      </c>
    </row>
    <row r="144" spans="10:48" ht="13.8" thickBot="1">
      <c r="J144" s="2"/>
      <c r="K144" s="2"/>
      <c r="L144" s="2"/>
      <c r="M144" s="2"/>
      <c r="N144" s="2"/>
      <c r="AJ144" s="2"/>
      <c r="AL144" s="4" t="s">
        <v>275</v>
      </c>
      <c r="AM144" s="4" t="s">
        <v>977</v>
      </c>
      <c r="AO144" s="9" t="s">
        <v>859</v>
      </c>
      <c r="AP144" s="149">
        <v>0.1</v>
      </c>
      <c r="AQ144" s="217" t="s">
        <v>677</v>
      </c>
      <c r="AR144" s="148" t="s">
        <v>978</v>
      </c>
      <c r="AS144" s="174" t="str">
        <f t="shared" si="58"/>
        <v>福岡県春日市</v>
      </c>
      <c r="AT144" s="147">
        <v>10.7</v>
      </c>
      <c r="AU144" s="148">
        <v>10.55</v>
      </c>
      <c r="AV144" s="214">
        <v>10.45</v>
      </c>
    </row>
    <row r="145" spans="10:48">
      <c r="J145" s="2"/>
      <c r="K145" s="2"/>
      <c r="L145" s="2"/>
      <c r="M145" s="2"/>
      <c r="N145" s="2"/>
      <c r="AJ145" s="2"/>
      <c r="AL145" s="4" t="s">
        <v>275</v>
      </c>
      <c r="AM145" s="4" t="s">
        <v>979</v>
      </c>
      <c r="AO145" s="140" t="s">
        <v>980</v>
      </c>
      <c r="AP145" s="163">
        <v>0.06</v>
      </c>
      <c r="AQ145" s="218" t="s">
        <v>330</v>
      </c>
      <c r="AR145" s="146" t="s">
        <v>981</v>
      </c>
      <c r="AS145" s="170" t="str">
        <f t="shared" si="58"/>
        <v>宮城県仙台市</v>
      </c>
      <c r="AT145" s="142">
        <v>10.42</v>
      </c>
      <c r="AU145" s="146">
        <v>10.33</v>
      </c>
      <c r="AV145" s="170">
        <v>10.27</v>
      </c>
    </row>
    <row r="146" spans="10:48">
      <c r="J146" s="2"/>
      <c r="K146" s="2"/>
      <c r="L146" s="2"/>
      <c r="M146" s="2"/>
      <c r="N146" s="2"/>
      <c r="AJ146" s="2"/>
      <c r="AL146" s="4" t="s">
        <v>275</v>
      </c>
      <c r="AM146" s="4" t="s">
        <v>982</v>
      </c>
      <c r="AO146" s="8" t="s">
        <v>980</v>
      </c>
      <c r="AP146" s="12">
        <v>0.06</v>
      </c>
      <c r="AQ146" s="216" t="s">
        <v>330</v>
      </c>
      <c r="AR146" s="145" t="s">
        <v>983</v>
      </c>
      <c r="AS146" s="168" t="str">
        <f t="shared" si="58"/>
        <v>宮城県多賀城市</v>
      </c>
      <c r="AT146" s="143">
        <v>10.42</v>
      </c>
      <c r="AU146" s="145">
        <v>10.33</v>
      </c>
      <c r="AV146" s="168">
        <v>10.27</v>
      </c>
    </row>
    <row r="147" spans="10:48">
      <c r="J147" s="2"/>
      <c r="K147" s="2"/>
      <c r="L147" s="2"/>
      <c r="M147" s="2"/>
      <c r="N147" s="2"/>
      <c r="AJ147" s="2"/>
      <c r="AL147" s="4" t="s">
        <v>275</v>
      </c>
      <c r="AM147" s="4" t="s">
        <v>984</v>
      </c>
      <c r="AO147" s="8" t="s">
        <v>980</v>
      </c>
      <c r="AP147" s="12">
        <v>0.06</v>
      </c>
      <c r="AQ147" s="216" t="s">
        <v>369</v>
      </c>
      <c r="AR147" s="145" t="s">
        <v>985</v>
      </c>
      <c r="AS147" s="168" t="str">
        <f t="shared" si="58"/>
        <v>茨城県土浦市</v>
      </c>
      <c r="AT147" s="143">
        <v>10.42</v>
      </c>
      <c r="AU147" s="145">
        <v>10.33</v>
      </c>
      <c r="AV147" s="168">
        <v>10.27</v>
      </c>
    </row>
    <row r="148" spans="10:48">
      <c r="J148" s="2"/>
      <c r="K148" s="2"/>
      <c r="L148" s="2"/>
      <c r="M148" s="2"/>
      <c r="N148" s="2"/>
      <c r="AJ148" s="2"/>
      <c r="AL148" s="4" t="s">
        <v>275</v>
      </c>
      <c r="AM148" s="4" t="s">
        <v>986</v>
      </c>
      <c r="AO148" s="8" t="s">
        <v>980</v>
      </c>
      <c r="AP148" s="12">
        <v>0.06</v>
      </c>
      <c r="AQ148" s="216" t="s">
        <v>369</v>
      </c>
      <c r="AR148" s="145" t="s">
        <v>987</v>
      </c>
      <c r="AS148" s="168" t="str">
        <f t="shared" si="58"/>
        <v>茨城県古河市</v>
      </c>
      <c r="AT148" s="143">
        <v>10.42</v>
      </c>
      <c r="AU148" s="145">
        <v>10.33</v>
      </c>
      <c r="AV148" s="168">
        <v>10.27</v>
      </c>
    </row>
    <row r="149" spans="10:48">
      <c r="J149" s="2"/>
      <c r="K149" s="2"/>
      <c r="L149" s="2"/>
      <c r="M149" s="2"/>
      <c r="N149" s="2"/>
      <c r="AJ149" s="2"/>
      <c r="AL149" s="4" t="s">
        <v>275</v>
      </c>
      <c r="AM149" s="4" t="s">
        <v>988</v>
      </c>
      <c r="AO149" s="8" t="s">
        <v>980</v>
      </c>
      <c r="AP149" s="12">
        <v>0.06</v>
      </c>
      <c r="AQ149" s="216" t="s">
        <v>369</v>
      </c>
      <c r="AR149" s="145" t="s">
        <v>989</v>
      </c>
      <c r="AS149" s="168" t="str">
        <f t="shared" si="58"/>
        <v>茨城県利根町</v>
      </c>
      <c r="AT149" s="143">
        <v>10.42</v>
      </c>
      <c r="AU149" s="145">
        <v>10.33</v>
      </c>
      <c r="AV149" s="168">
        <v>10.27</v>
      </c>
    </row>
    <row r="150" spans="10:48">
      <c r="J150" s="2"/>
      <c r="K150" s="2"/>
      <c r="L150" s="2"/>
      <c r="M150" s="2"/>
      <c r="N150" s="2"/>
      <c r="AJ150" s="2"/>
      <c r="AL150" s="4" t="s">
        <v>275</v>
      </c>
      <c r="AM150" s="4" t="s">
        <v>990</v>
      </c>
      <c r="AO150" s="8" t="s">
        <v>980</v>
      </c>
      <c r="AP150" s="12">
        <v>0.06</v>
      </c>
      <c r="AQ150" s="216" t="s">
        <v>378</v>
      </c>
      <c r="AR150" s="145" t="s">
        <v>991</v>
      </c>
      <c r="AS150" s="168" t="str">
        <f t="shared" si="58"/>
        <v>栃木県宇都宮市</v>
      </c>
      <c r="AT150" s="143">
        <v>10.42</v>
      </c>
      <c r="AU150" s="145">
        <v>10.33</v>
      </c>
      <c r="AV150" s="168">
        <v>10.27</v>
      </c>
    </row>
    <row r="151" spans="10:48">
      <c r="J151" s="2"/>
      <c r="K151" s="2"/>
      <c r="L151" s="2"/>
      <c r="M151" s="2"/>
      <c r="N151" s="2"/>
      <c r="AJ151" s="2"/>
      <c r="AL151" s="4" t="s">
        <v>275</v>
      </c>
      <c r="AM151" s="4" t="s">
        <v>992</v>
      </c>
      <c r="AO151" s="8" t="s">
        <v>980</v>
      </c>
      <c r="AP151" s="12">
        <v>0.06</v>
      </c>
      <c r="AQ151" s="216" t="s">
        <v>378</v>
      </c>
      <c r="AR151" s="145" t="s">
        <v>993</v>
      </c>
      <c r="AS151" s="168" t="str">
        <f t="shared" si="58"/>
        <v>栃木県野木町</v>
      </c>
      <c r="AT151" s="143">
        <v>10.42</v>
      </c>
      <c r="AU151" s="145">
        <v>10.33</v>
      </c>
      <c r="AV151" s="168">
        <v>10.27</v>
      </c>
    </row>
    <row r="152" spans="10:48">
      <c r="J152" s="2"/>
      <c r="K152" s="2"/>
      <c r="L152" s="2"/>
      <c r="M152" s="2"/>
      <c r="N152" s="2"/>
      <c r="AJ152" s="2"/>
      <c r="AL152" s="4" t="s">
        <v>275</v>
      </c>
      <c r="AM152" s="4" t="s">
        <v>994</v>
      </c>
      <c r="AO152" s="8" t="s">
        <v>980</v>
      </c>
      <c r="AP152" s="12">
        <v>0.06</v>
      </c>
      <c r="AQ152" s="216" t="s">
        <v>6</v>
      </c>
      <c r="AR152" s="145" t="s">
        <v>995</v>
      </c>
      <c r="AS152" s="168" t="str">
        <f t="shared" si="58"/>
        <v>群馬県高崎市</v>
      </c>
      <c r="AT152" s="143">
        <v>10.42</v>
      </c>
      <c r="AU152" s="145">
        <v>10.33</v>
      </c>
      <c r="AV152" s="168">
        <v>10.27</v>
      </c>
    </row>
    <row r="153" spans="10:48">
      <c r="J153" s="2"/>
      <c r="K153" s="2"/>
      <c r="L153" s="2"/>
      <c r="M153" s="2"/>
      <c r="N153" s="2"/>
      <c r="AJ153" s="2"/>
      <c r="AL153" s="4" t="s">
        <v>275</v>
      </c>
      <c r="AM153" s="4" t="s">
        <v>996</v>
      </c>
      <c r="AO153" s="8" t="s">
        <v>980</v>
      </c>
      <c r="AP153" s="12">
        <v>0.06</v>
      </c>
      <c r="AQ153" s="216" t="s">
        <v>398</v>
      </c>
      <c r="AR153" s="145" t="s">
        <v>997</v>
      </c>
      <c r="AS153" s="168" t="str">
        <f t="shared" si="58"/>
        <v>埼玉県川越市</v>
      </c>
      <c r="AT153" s="143">
        <v>10.42</v>
      </c>
      <c r="AU153" s="145">
        <v>10.33</v>
      </c>
      <c r="AV153" s="168">
        <v>10.27</v>
      </c>
    </row>
    <row r="154" spans="10:48">
      <c r="J154" s="2"/>
      <c r="K154" s="2"/>
      <c r="L154" s="2"/>
      <c r="M154" s="2"/>
      <c r="N154" s="2"/>
      <c r="AJ154" s="2"/>
      <c r="AL154" s="4" t="s">
        <v>275</v>
      </c>
      <c r="AM154" s="4" t="s">
        <v>998</v>
      </c>
      <c r="AO154" s="8" t="s">
        <v>980</v>
      </c>
      <c r="AP154" s="12">
        <v>0.06</v>
      </c>
      <c r="AQ154" s="216" t="s">
        <v>398</v>
      </c>
      <c r="AR154" s="145" t="s">
        <v>999</v>
      </c>
      <c r="AS154" s="168" t="str">
        <f t="shared" si="58"/>
        <v>埼玉県行田市</v>
      </c>
      <c r="AT154" s="143">
        <v>10.42</v>
      </c>
      <c r="AU154" s="145">
        <v>10.33</v>
      </c>
      <c r="AV154" s="168">
        <v>10.27</v>
      </c>
    </row>
    <row r="155" spans="10:48">
      <c r="J155" s="2"/>
      <c r="K155" s="2"/>
      <c r="L155" s="2"/>
      <c r="M155" s="2"/>
      <c r="N155" s="2"/>
      <c r="AJ155" s="2"/>
      <c r="AL155" s="4" t="s">
        <v>275</v>
      </c>
      <c r="AM155" s="4" t="s">
        <v>1000</v>
      </c>
      <c r="AO155" s="8" t="s">
        <v>980</v>
      </c>
      <c r="AP155" s="12">
        <v>0.06</v>
      </c>
      <c r="AQ155" s="216" t="s">
        <v>398</v>
      </c>
      <c r="AR155" s="145" t="s">
        <v>1001</v>
      </c>
      <c r="AS155" s="168" t="str">
        <f t="shared" si="58"/>
        <v>埼玉県所沢市</v>
      </c>
      <c r="AT155" s="143">
        <v>10.42</v>
      </c>
      <c r="AU155" s="145">
        <v>10.33</v>
      </c>
      <c r="AV155" s="168">
        <v>10.27</v>
      </c>
    </row>
    <row r="156" spans="10:48">
      <c r="J156" s="2"/>
      <c r="K156" s="2"/>
      <c r="L156" s="2"/>
      <c r="M156" s="2"/>
      <c r="N156" s="2"/>
      <c r="AJ156" s="2"/>
      <c r="AL156" s="4" t="s">
        <v>275</v>
      </c>
      <c r="AM156" s="4" t="s">
        <v>1002</v>
      </c>
      <c r="AO156" s="8" t="s">
        <v>980</v>
      </c>
      <c r="AP156" s="12">
        <v>0.06</v>
      </c>
      <c r="AQ156" s="216" t="s">
        <v>398</v>
      </c>
      <c r="AR156" s="145" t="s">
        <v>1003</v>
      </c>
      <c r="AS156" s="168" t="str">
        <f t="shared" si="58"/>
        <v>埼玉県飯能市</v>
      </c>
      <c r="AT156" s="143">
        <v>10.42</v>
      </c>
      <c r="AU156" s="145">
        <v>10.33</v>
      </c>
      <c r="AV156" s="168">
        <v>10.27</v>
      </c>
    </row>
    <row r="157" spans="10:48">
      <c r="J157" s="2"/>
      <c r="K157" s="2"/>
      <c r="L157" s="2"/>
      <c r="M157" s="2"/>
      <c r="N157" s="2"/>
      <c r="AJ157" s="2"/>
      <c r="AL157" s="4" t="s">
        <v>275</v>
      </c>
      <c r="AM157" s="4" t="s">
        <v>1004</v>
      </c>
      <c r="AO157" s="8" t="s">
        <v>980</v>
      </c>
      <c r="AP157" s="12">
        <v>0.06</v>
      </c>
      <c r="AQ157" s="216" t="s">
        <v>398</v>
      </c>
      <c r="AR157" s="145" t="s">
        <v>1005</v>
      </c>
      <c r="AS157" s="168" t="str">
        <f t="shared" si="58"/>
        <v>埼玉県加須市</v>
      </c>
      <c r="AT157" s="143">
        <v>10.42</v>
      </c>
      <c r="AU157" s="145">
        <v>10.33</v>
      </c>
      <c r="AV157" s="168">
        <v>10.27</v>
      </c>
    </row>
    <row r="158" spans="10:48">
      <c r="J158" s="2"/>
      <c r="K158" s="2"/>
      <c r="L158" s="2"/>
      <c r="M158" s="2"/>
      <c r="N158" s="2"/>
      <c r="AJ158" s="2"/>
      <c r="AL158" s="4" t="s">
        <v>275</v>
      </c>
      <c r="AM158" s="4" t="s">
        <v>1006</v>
      </c>
      <c r="AO158" s="8" t="s">
        <v>980</v>
      </c>
      <c r="AP158" s="12">
        <v>0.06</v>
      </c>
      <c r="AQ158" s="216" t="s">
        <v>398</v>
      </c>
      <c r="AR158" s="145" t="s">
        <v>1007</v>
      </c>
      <c r="AS158" s="168" t="str">
        <f t="shared" si="58"/>
        <v>埼玉県東松山市</v>
      </c>
      <c r="AT158" s="143">
        <v>10.42</v>
      </c>
      <c r="AU158" s="145">
        <v>10.33</v>
      </c>
      <c r="AV158" s="168">
        <v>10.27</v>
      </c>
    </row>
    <row r="159" spans="10:48">
      <c r="J159" s="2"/>
      <c r="K159" s="2"/>
      <c r="L159" s="2"/>
      <c r="M159" s="2"/>
      <c r="N159" s="2"/>
      <c r="AJ159" s="2"/>
      <c r="AL159" s="4" t="s">
        <v>275</v>
      </c>
      <c r="AM159" s="4" t="s">
        <v>1008</v>
      </c>
      <c r="AO159" s="8" t="s">
        <v>980</v>
      </c>
      <c r="AP159" s="12">
        <v>0.06</v>
      </c>
      <c r="AQ159" s="216" t="s">
        <v>398</v>
      </c>
      <c r="AR159" s="145" t="s">
        <v>1009</v>
      </c>
      <c r="AS159" s="168" t="str">
        <f t="shared" si="58"/>
        <v>埼玉県春日部市</v>
      </c>
      <c r="AT159" s="143">
        <v>10.42</v>
      </c>
      <c r="AU159" s="145">
        <v>10.33</v>
      </c>
      <c r="AV159" s="168">
        <v>10.27</v>
      </c>
    </row>
    <row r="160" spans="10:48">
      <c r="J160" s="2"/>
      <c r="K160" s="2"/>
      <c r="L160" s="2"/>
      <c r="M160" s="2"/>
      <c r="N160" s="2"/>
      <c r="AJ160" s="2"/>
      <c r="AL160" s="4" t="s">
        <v>275</v>
      </c>
      <c r="AM160" s="4" t="s">
        <v>1010</v>
      </c>
      <c r="AO160" s="8" t="s">
        <v>980</v>
      </c>
      <c r="AP160" s="12">
        <v>0.06</v>
      </c>
      <c r="AQ160" s="216" t="s">
        <v>398</v>
      </c>
      <c r="AR160" s="145" t="s">
        <v>1011</v>
      </c>
      <c r="AS160" s="168" t="str">
        <f t="shared" si="58"/>
        <v>埼玉県狭山市</v>
      </c>
      <c r="AT160" s="143">
        <v>10.42</v>
      </c>
      <c r="AU160" s="145">
        <v>10.33</v>
      </c>
      <c r="AV160" s="168">
        <v>10.27</v>
      </c>
    </row>
    <row r="161" spans="10:48">
      <c r="J161" s="2"/>
      <c r="K161" s="2"/>
      <c r="L161" s="2"/>
      <c r="M161" s="2"/>
      <c r="N161" s="2"/>
      <c r="AJ161" s="2"/>
      <c r="AL161" s="4" t="s">
        <v>275</v>
      </c>
      <c r="AM161" s="4" t="s">
        <v>1012</v>
      </c>
      <c r="AO161" s="8" t="s">
        <v>980</v>
      </c>
      <c r="AP161" s="12">
        <v>0.06</v>
      </c>
      <c r="AQ161" s="216" t="s">
        <v>398</v>
      </c>
      <c r="AR161" s="145" t="s">
        <v>1013</v>
      </c>
      <c r="AS161" s="168" t="str">
        <f t="shared" si="58"/>
        <v>埼玉県羽生市</v>
      </c>
      <c r="AT161" s="143">
        <v>10.42</v>
      </c>
      <c r="AU161" s="145">
        <v>10.33</v>
      </c>
      <c r="AV161" s="168">
        <v>10.27</v>
      </c>
    </row>
    <row r="162" spans="10:48">
      <c r="J162" s="2"/>
      <c r="K162" s="2"/>
      <c r="L162" s="2"/>
      <c r="M162" s="2"/>
      <c r="N162" s="2"/>
      <c r="AJ162" s="2"/>
      <c r="AL162" s="4" t="s">
        <v>275</v>
      </c>
      <c r="AM162" s="4" t="s">
        <v>1014</v>
      </c>
      <c r="AO162" s="8" t="s">
        <v>980</v>
      </c>
      <c r="AP162" s="12">
        <v>0.06</v>
      </c>
      <c r="AQ162" s="216" t="s">
        <v>398</v>
      </c>
      <c r="AR162" s="145" t="s">
        <v>1015</v>
      </c>
      <c r="AS162" s="168" t="str">
        <f t="shared" si="58"/>
        <v>埼玉県鴻巣市</v>
      </c>
      <c r="AT162" s="143">
        <v>10.42</v>
      </c>
      <c r="AU162" s="145">
        <v>10.33</v>
      </c>
      <c r="AV162" s="168">
        <v>10.27</v>
      </c>
    </row>
    <row r="163" spans="10:48">
      <c r="J163" s="2"/>
      <c r="K163" s="2"/>
      <c r="L163" s="2"/>
      <c r="M163" s="2"/>
      <c r="N163" s="2"/>
      <c r="AJ163" s="2"/>
      <c r="AL163" s="4" t="s">
        <v>275</v>
      </c>
      <c r="AM163" s="4" t="s">
        <v>1016</v>
      </c>
      <c r="AO163" s="8" t="s">
        <v>980</v>
      </c>
      <c r="AP163" s="12">
        <v>0.06</v>
      </c>
      <c r="AQ163" s="216" t="s">
        <v>398</v>
      </c>
      <c r="AR163" s="145" t="s">
        <v>1017</v>
      </c>
      <c r="AS163" s="168" t="str">
        <f t="shared" si="58"/>
        <v>埼玉県上尾市</v>
      </c>
      <c r="AT163" s="143">
        <v>10.42</v>
      </c>
      <c r="AU163" s="145">
        <v>10.33</v>
      </c>
      <c r="AV163" s="168">
        <v>10.27</v>
      </c>
    </row>
    <row r="164" spans="10:48">
      <c r="J164" s="2"/>
      <c r="K164" s="2"/>
      <c r="L164" s="2"/>
      <c r="M164" s="2"/>
      <c r="N164" s="2"/>
      <c r="AJ164" s="2"/>
      <c r="AL164" s="4" t="s">
        <v>275</v>
      </c>
      <c r="AM164" s="4" t="s">
        <v>1018</v>
      </c>
      <c r="AO164" s="8" t="s">
        <v>980</v>
      </c>
      <c r="AP164" s="12">
        <v>0.06</v>
      </c>
      <c r="AQ164" s="216" t="s">
        <v>398</v>
      </c>
      <c r="AR164" s="145" t="s">
        <v>1019</v>
      </c>
      <c r="AS164" s="168" t="str">
        <f t="shared" si="58"/>
        <v>埼玉県越谷市</v>
      </c>
      <c r="AT164" s="143">
        <v>10.42</v>
      </c>
      <c r="AU164" s="145">
        <v>10.33</v>
      </c>
      <c r="AV164" s="168">
        <v>10.27</v>
      </c>
    </row>
    <row r="165" spans="10:48">
      <c r="J165" s="2"/>
      <c r="K165" s="2"/>
      <c r="L165" s="2"/>
      <c r="M165" s="2"/>
      <c r="N165" s="2"/>
      <c r="AJ165" s="2"/>
      <c r="AL165" s="4" t="s">
        <v>275</v>
      </c>
      <c r="AM165" s="4" t="s">
        <v>1020</v>
      </c>
      <c r="AO165" s="8" t="s">
        <v>980</v>
      </c>
      <c r="AP165" s="12">
        <v>0.06</v>
      </c>
      <c r="AQ165" s="216" t="s">
        <v>398</v>
      </c>
      <c r="AR165" s="145" t="s">
        <v>1021</v>
      </c>
      <c r="AS165" s="168" t="str">
        <f t="shared" si="58"/>
        <v>埼玉県蕨市</v>
      </c>
      <c r="AT165" s="143">
        <v>10.42</v>
      </c>
      <c r="AU165" s="145">
        <v>10.33</v>
      </c>
      <c r="AV165" s="168">
        <v>10.27</v>
      </c>
    </row>
    <row r="166" spans="10:48">
      <c r="J166" s="2"/>
      <c r="K166" s="2"/>
      <c r="L166" s="2"/>
      <c r="M166" s="2"/>
      <c r="N166" s="2"/>
      <c r="AJ166" s="2"/>
      <c r="AL166" s="4" t="s">
        <v>275</v>
      </c>
      <c r="AM166" s="4" t="s">
        <v>1022</v>
      </c>
      <c r="AO166" s="8" t="s">
        <v>980</v>
      </c>
      <c r="AP166" s="12">
        <v>0.06</v>
      </c>
      <c r="AQ166" s="216" t="s">
        <v>398</v>
      </c>
      <c r="AR166" s="145" t="s">
        <v>1023</v>
      </c>
      <c r="AS166" s="168" t="str">
        <f t="shared" si="58"/>
        <v>埼玉県入間市</v>
      </c>
      <c r="AT166" s="143">
        <v>10.42</v>
      </c>
      <c r="AU166" s="145">
        <v>10.33</v>
      </c>
      <c r="AV166" s="168">
        <v>10.27</v>
      </c>
    </row>
    <row r="167" spans="10:48">
      <c r="J167" s="2"/>
      <c r="K167" s="2"/>
      <c r="L167" s="2"/>
      <c r="M167" s="2"/>
      <c r="N167" s="2"/>
      <c r="AJ167" s="2"/>
      <c r="AL167" s="4" t="s">
        <v>275</v>
      </c>
      <c r="AM167" s="4" t="s">
        <v>1024</v>
      </c>
      <c r="AO167" s="8" t="s">
        <v>980</v>
      </c>
      <c r="AP167" s="12">
        <v>0.06</v>
      </c>
      <c r="AQ167" s="216" t="s">
        <v>398</v>
      </c>
      <c r="AR167" s="145" t="s">
        <v>1025</v>
      </c>
      <c r="AS167" s="168" t="str">
        <f t="shared" si="58"/>
        <v>埼玉県桶川市</v>
      </c>
      <c r="AT167" s="143">
        <v>10.42</v>
      </c>
      <c r="AU167" s="145">
        <v>10.33</v>
      </c>
      <c r="AV167" s="168">
        <v>10.27</v>
      </c>
    </row>
    <row r="168" spans="10:48">
      <c r="J168" s="2"/>
      <c r="K168" s="2"/>
      <c r="L168" s="2"/>
      <c r="M168" s="2"/>
      <c r="N168" s="2"/>
      <c r="AJ168" s="2"/>
      <c r="AL168" s="4" t="s">
        <v>275</v>
      </c>
      <c r="AM168" s="4" t="s">
        <v>1026</v>
      </c>
      <c r="AO168" s="8" t="s">
        <v>980</v>
      </c>
      <c r="AP168" s="12">
        <v>0.06</v>
      </c>
      <c r="AQ168" s="216" t="s">
        <v>398</v>
      </c>
      <c r="AR168" s="145" t="s">
        <v>1027</v>
      </c>
      <c r="AS168" s="168" t="str">
        <f t="shared" si="58"/>
        <v>埼玉県久喜市</v>
      </c>
      <c r="AT168" s="143">
        <v>10.42</v>
      </c>
      <c r="AU168" s="145">
        <v>10.33</v>
      </c>
      <c r="AV168" s="168">
        <v>10.27</v>
      </c>
    </row>
    <row r="169" spans="10:48">
      <c r="J169" s="2"/>
      <c r="K169" s="2"/>
      <c r="L169" s="2"/>
      <c r="M169" s="2"/>
      <c r="N169" s="2"/>
      <c r="AJ169" s="2"/>
      <c r="AL169" s="4" t="s">
        <v>275</v>
      </c>
      <c r="AM169" s="4" t="s">
        <v>1028</v>
      </c>
      <c r="AO169" s="8" t="s">
        <v>980</v>
      </c>
      <c r="AP169" s="12">
        <v>0.06</v>
      </c>
      <c r="AQ169" s="216" t="s">
        <v>398</v>
      </c>
      <c r="AR169" s="145" t="s">
        <v>1029</v>
      </c>
      <c r="AS169" s="168" t="str">
        <f t="shared" si="58"/>
        <v>埼玉県北本市</v>
      </c>
      <c r="AT169" s="143">
        <v>10.42</v>
      </c>
      <c r="AU169" s="145">
        <v>10.33</v>
      </c>
      <c r="AV169" s="168">
        <v>10.27</v>
      </c>
    </row>
    <row r="170" spans="10:48">
      <c r="J170" s="2"/>
      <c r="K170" s="2"/>
      <c r="L170" s="2"/>
      <c r="M170" s="2"/>
      <c r="N170" s="2"/>
      <c r="AJ170" s="2"/>
      <c r="AL170" s="4" t="s">
        <v>275</v>
      </c>
      <c r="AM170" s="4" t="s">
        <v>1030</v>
      </c>
      <c r="AO170" s="8" t="s">
        <v>980</v>
      </c>
      <c r="AP170" s="12">
        <v>0.06</v>
      </c>
      <c r="AQ170" s="216" t="s">
        <v>398</v>
      </c>
      <c r="AR170" s="145" t="s">
        <v>1031</v>
      </c>
      <c r="AS170" s="168" t="str">
        <f t="shared" si="58"/>
        <v>埼玉県富士見市</v>
      </c>
      <c r="AT170" s="143">
        <v>10.42</v>
      </c>
      <c r="AU170" s="145">
        <v>10.33</v>
      </c>
      <c r="AV170" s="168">
        <v>10.27</v>
      </c>
    </row>
    <row r="171" spans="10:48">
      <c r="J171" s="2"/>
      <c r="K171" s="2"/>
      <c r="L171" s="2"/>
      <c r="M171" s="2"/>
      <c r="N171" s="2"/>
      <c r="AJ171" s="2"/>
      <c r="AL171" s="4" t="s">
        <v>275</v>
      </c>
      <c r="AM171" s="4" t="s">
        <v>1032</v>
      </c>
      <c r="AO171" s="8" t="s">
        <v>980</v>
      </c>
      <c r="AP171" s="12">
        <v>0.06</v>
      </c>
      <c r="AQ171" s="216" t="s">
        <v>398</v>
      </c>
      <c r="AR171" s="145" t="s">
        <v>1033</v>
      </c>
      <c r="AS171" s="168" t="str">
        <f t="shared" si="58"/>
        <v>埼玉県三郷市</v>
      </c>
      <c r="AT171" s="143">
        <v>10.42</v>
      </c>
      <c r="AU171" s="145">
        <v>10.33</v>
      </c>
      <c r="AV171" s="168">
        <v>10.27</v>
      </c>
    </row>
    <row r="172" spans="10:48">
      <c r="J172" s="2"/>
      <c r="K172" s="2"/>
      <c r="L172" s="2"/>
      <c r="M172" s="2"/>
      <c r="N172" s="2"/>
      <c r="AJ172" s="2"/>
      <c r="AL172" s="4" t="s">
        <v>275</v>
      </c>
      <c r="AM172" s="4" t="s">
        <v>1034</v>
      </c>
      <c r="AO172" s="8" t="s">
        <v>980</v>
      </c>
      <c r="AP172" s="12">
        <v>0.06</v>
      </c>
      <c r="AQ172" s="216" t="s">
        <v>398</v>
      </c>
      <c r="AR172" s="145" t="s">
        <v>1035</v>
      </c>
      <c r="AS172" s="168" t="str">
        <f t="shared" si="58"/>
        <v>埼玉県蓮田市</v>
      </c>
      <c r="AT172" s="143">
        <v>10.42</v>
      </c>
      <c r="AU172" s="145">
        <v>10.33</v>
      </c>
      <c r="AV172" s="168">
        <v>10.27</v>
      </c>
    </row>
    <row r="173" spans="10:48">
      <c r="J173" s="2"/>
      <c r="K173" s="2"/>
      <c r="L173" s="2"/>
      <c r="M173" s="2"/>
      <c r="N173" s="2"/>
      <c r="AJ173" s="2"/>
      <c r="AL173" s="4" t="s">
        <v>275</v>
      </c>
      <c r="AM173" s="4" t="s">
        <v>1036</v>
      </c>
      <c r="AO173" s="8" t="s">
        <v>980</v>
      </c>
      <c r="AP173" s="12">
        <v>0.06</v>
      </c>
      <c r="AQ173" s="216" t="s">
        <v>398</v>
      </c>
      <c r="AR173" s="145" t="s">
        <v>1037</v>
      </c>
      <c r="AS173" s="168" t="str">
        <f t="shared" si="58"/>
        <v>埼玉県坂戸市</v>
      </c>
      <c r="AT173" s="143">
        <v>10.42</v>
      </c>
      <c r="AU173" s="145">
        <v>10.33</v>
      </c>
      <c r="AV173" s="168">
        <v>10.27</v>
      </c>
    </row>
    <row r="174" spans="10:48">
      <c r="J174" s="2"/>
      <c r="K174" s="2"/>
      <c r="L174" s="2"/>
      <c r="M174" s="2"/>
      <c r="N174" s="2"/>
      <c r="AJ174" s="2"/>
      <c r="AL174" s="4" t="s">
        <v>275</v>
      </c>
      <c r="AM174" s="4" t="s">
        <v>1038</v>
      </c>
      <c r="AO174" s="8" t="s">
        <v>980</v>
      </c>
      <c r="AP174" s="12">
        <v>0.06</v>
      </c>
      <c r="AQ174" s="216" t="s">
        <v>398</v>
      </c>
      <c r="AR174" s="145" t="s">
        <v>1039</v>
      </c>
      <c r="AS174" s="168" t="str">
        <f t="shared" si="58"/>
        <v>埼玉県幸手市</v>
      </c>
      <c r="AT174" s="143">
        <v>10.42</v>
      </c>
      <c r="AU174" s="145">
        <v>10.33</v>
      </c>
      <c r="AV174" s="168">
        <v>10.27</v>
      </c>
    </row>
    <row r="175" spans="10:48">
      <c r="J175" s="2"/>
      <c r="K175" s="2"/>
      <c r="L175" s="2"/>
      <c r="M175" s="2"/>
      <c r="N175" s="2"/>
      <c r="AJ175" s="2"/>
      <c r="AL175" s="4" t="s">
        <v>275</v>
      </c>
      <c r="AM175" s="4" t="s">
        <v>1040</v>
      </c>
      <c r="AO175" s="8" t="s">
        <v>980</v>
      </c>
      <c r="AP175" s="12">
        <v>0.06</v>
      </c>
      <c r="AQ175" s="216" t="s">
        <v>398</v>
      </c>
      <c r="AR175" s="145" t="s">
        <v>1041</v>
      </c>
      <c r="AS175" s="168" t="str">
        <f t="shared" si="58"/>
        <v>埼玉県鶴ヶ島市</v>
      </c>
      <c r="AT175" s="143">
        <v>10.42</v>
      </c>
      <c r="AU175" s="145">
        <v>10.33</v>
      </c>
      <c r="AV175" s="168">
        <v>10.27</v>
      </c>
    </row>
    <row r="176" spans="10:48">
      <c r="J176" s="2"/>
      <c r="K176" s="2"/>
      <c r="L176" s="2"/>
      <c r="M176" s="2"/>
      <c r="N176" s="2"/>
      <c r="AJ176" s="2"/>
      <c r="AL176" s="4" t="s">
        <v>275</v>
      </c>
      <c r="AM176" s="4" t="s">
        <v>1042</v>
      </c>
      <c r="AO176" s="8" t="s">
        <v>980</v>
      </c>
      <c r="AP176" s="12">
        <v>0.06</v>
      </c>
      <c r="AQ176" s="216" t="s">
        <v>398</v>
      </c>
      <c r="AR176" s="145" t="s">
        <v>1043</v>
      </c>
      <c r="AS176" s="168" t="str">
        <f t="shared" si="58"/>
        <v>埼玉県吉川市</v>
      </c>
      <c r="AT176" s="143">
        <v>10.42</v>
      </c>
      <c r="AU176" s="145">
        <v>10.33</v>
      </c>
      <c r="AV176" s="168">
        <v>10.27</v>
      </c>
    </row>
    <row r="177" spans="10:48">
      <c r="J177" s="2"/>
      <c r="K177" s="2"/>
      <c r="L177" s="2"/>
      <c r="M177" s="2"/>
      <c r="N177" s="2"/>
      <c r="AJ177" s="2"/>
      <c r="AL177" s="4" t="s">
        <v>275</v>
      </c>
      <c r="AM177" s="4" t="s">
        <v>1044</v>
      </c>
      <c r="AO177" s="8" t="s">
        <v>980</v>
      </c>
      <c r="AP177" s="12">
        <v>0.06</v>
      </c>
      <c r="AQ177" s="216" t="s">
        <v>398</v>
      </c>
      <c r="AR177" s="145" t="s">
        <v>1045</v>
      </c>
      <c r="AS177" s="168" t="str">
        <f t="shared" si="58"/>
        <v>埼玉県白岡市</v>
      </c>
      <c r="AT177" s="143">
        <v>10.42</v>
      </c>
      <c r="AU177" s="145">
        <v>10.33</v>
      </c>
      <c r="AV177" s="168">
        <v>10.27</v>
      </c>
    </row>
    <row r="178" spans="10:48">
      <c r="J178" s="2"/>
      <c r="K178" s="2"/>
      <c r="L178" s="2"/>
      <c r="M178" s="2"/>
      <c r="N178" s="2"/>
      <c r="AJ178" s="2"/>
      <c r="AL178" s="4" t="s">
        <v>275</v>
      </c>
      <c r="AM178" s="4" t="s">
        <v>1046</v>
      </c>
      <c r="AO178" s="8" t="s">
        <v>980</v>
      </c>
      <c r="AP178" s="12">
        <v>0.06</v>
      </c>
      <c r="AQ178" s="216" t="s">
        <v>398</v>
      </c>
      <c r="AR178" s="145" t="s">
        <v>1047</v>
      </c>
      <c r="AS178" s="168" t="str">
        <f t="shared" si="58"/>
        <v>埼玉県伊奈町</v>
      </c>
      <c r="AT178" s="143">
        <v>10.42</v>
      </c>
      <c r="AU178" s="145">
        <v>10.33</v>
      </c>
      <c r="AV178" s="168">
        <v>10.27</v>
      </c>
    </row>
    <row r="179" spans="10:48">
      <c r="J179" s="2"/>
      <c r="K179" s="2"/>
      <c r="L179" s="2"/>
      <c r="M179" s="2"/>
      <c r="N179" s="2"/>
      <c r="AJ179" s="2"/>
      <c r="AL179" s="4" t="s">
        <v>275</v>
      </c>
      <c r="AM179" s="4" t="s">
        <v>1048</v>
      </c>
      <c r="AO179" s="8" t="s">
        <v>980</v>
      </c>
      <c r="AP179" s="12">
        <v>0.06</v>
      </c>
      <c r="AQ179" s="216" t="s">
        <v>398</v>
      </c>
      <c r="AR179" s="145" t="s">
        <v>1049</v>
      </c>
      <c r="AS179" s="168" t="str">
        <f t="shared" si="58"/>
        <v>埼玉県三芳町</v>
      </c>
      <c r="AT179" s="143">
        <v>10.42</v>
      </c>
      <c r="AU179" s="145">
        <v>10.33</v>
      </c>
      <c r="AV179" s="168">
        <v>10.27</v>
      </c>
    </row>
    <row r="180" spans="10:48">
      <c r="J180" s="2"/>
      <c r="K180" s="2"/>
      <c r="L180" s="2"/>
      <c r="M180" s="2"/>
      <c r="N180" s="2"/>
      <c r="AJ180" s="2"/>
      <c r="AL180" s="4" t="s">
        <v>275</v>
      </c>
      <c r="AM180" s="4" t="s">
        <v>1050</v>
      </c>
      <c r="AO180" s="8" t="s">
        <v>980</v>
      </c>
      <c r="AP180" s="12">
        <v>0.06</v>
      </c>
      <c r="AQ180" s="216" t="s">
        <v>398</v>
      </c>
      <c r="AR180" s="145" t="s">
        <v>1051</v>
      </c>
      <c r="AS180" s="168" t="str">
        <f t="shared" si="58"/>
        <v>埼玉県宮代町</v>
      </c>
      <c r="AT180" s="143">
        <v>10.42</v>
      </c>
      <c r="AU180" s="145">
        <v>10.33</v>
      </c>
      <c r="AV180" s="168">
        <v>10.27</v>
      </c>
    </row>
    <row r="181" spans="10:48">
      <c r="J181" s="2"/>
      <c r="K181" s="2"/>
      <c r="L181" s="2"/>
      <c r="M181" s="2"/>
      <c r="N181" s="2"/>
      <c r="AJ181" s="2"/>
      <c r="AL181" s="4" t="s">
        <v>275</v>
      </c>
      <c r="AM181" s="4" t="s">
        <v>1052</v>
      </c>
      <c r="AO181" s="8" t="s">
        <v>980</v>
      </c>
      <c r="AP181" s="12">
        <v>0.06</v>
      </c>
      <c r="AQ181" s="216" t="s">
        <v>398</v>
      </c>
      <c r="AR181" s="145" t="s">
        <v>1053</v>
      </c>
      <c r="AS181" s="168" t="str">
        <f t="shared" si="58"/>
        <v>埼玉県杉戸町</v>
      </c>
      <c r="AT181" s="143">
        <v>10.42</v>
      </c>
      <c r="AU181" s="145">
        <v>10.33</v>
      </c>
      <c r="AV181" s="168">
        <v>10.27</v>
      </c>
    </row>
    <row r="182" spans="10:48">
      <c r="J182" s="2"/>
      <c r="K182" s="2"/>
      <c r="L182" s="2"/>
      <c r="M182" s="2"/>
      <c r="N182" s="2"/>
      <c r="AJ182" s="2"/>
      <c r="AL182" s="4" t="s">
        <v>275</v>
      </c>
      <c r="AM182" s="4" t="s">
        <v>1054</v>
      </c>
      <c r="AO182" s="8" t="s">
        <v>980</v>
      </c>
      <c r="AP182" s="12">
        <v>0.06</v>
      </c>
      <c r="AQ182" s="216" t="s">
        <v>398</v>
      </c>
      <c r="AR182" s="145" t="s">
        <v>1055</v>
      </c>
      <c r="AS182" s="168" t="str">
        <f t="shared" si="58"/>
        <v>埼玉県松伏町</v>
      </c>
      <c r="AT182" s="143">
        <v>10.42</v>
      </c>
      <c r="AU182" s="145">
        <v>10.33</v>
      </c>
      <c r="AV182" s="168">
        <v>10.27</v>
      </c>
    </row>
    <row r="183" spans="10:48">
      <c r="J183" s="2"/>
      <c r="K183" s="2"/>
      <c r="L183" s="2"/>
      <c r="M183" s="2"/>
      <c r="N183" s="2"/>
      <c r="AJ183" s="2"/>
      <c r="AL183" s="4" t="s">
        <v>275</v>
      </c>
      <c r="AM183" s="4" t="s">
        <v>1056</v>
      </c>
      <c r="AO183" s="8" t="s">
        <v>980</v>
      </c>
      <c r="AP183" s="12">
        <v>0.06</v>
      </c>
      <c r="AQ183" s="216" t="s">
        <v>408</v>
      </c>
      <c r="AR183" s="145" t="s">
        <v>1057</v>
      </c>
      <c r="AS183" s="168" t="str">
        <f t="shared" si="58"/>
        <v>千葉県木更津市</v>
      </c>
      <c r="AT183" s="143">
        <v>10.42</v>
      </c>
      <c r="AU183" s="145">
        <v>10.33</v>
      </c>
      <c r="AV183" s="168">
        <v>10.27</v>
      </c>
    </row>
    <row r="184" spans="10:48">
      <c r="J184" s="2"/>
      <c r="K184" s="2"/>
      <c r="L184" s="2"/>
      <c r="M184" s="2"/>
      <c r="N184" s="2"/>
      <c r="AJ184" s="2"/>
      <c r="AL184" s="4" t="s">
        <v>275</v>
      </c>
      <c r="AM184" s="4" t="s">
        <v>1058</v>
      </c>
      <c r="AO184" s="8" t="s">
        <v>980</v>
      </c>
      <c r="AP184" s="12">
        <v>0.06</v>
      </c>
      <c r="AQ184" s="216" t="s">
        <v>408</v>
      </c>
      <c r="AR184" s="145" t="s">
        <v>1059</v>
      </c>
      <c r="AS184" s="168" t="str">
        <f t="shared" si="58"/>
        <v>千葉県野田市</v>
      </c>
      <c r="AT184" s="143">
        <v>10.42</v>
      </c>
      <c r="AU184" s="145">
        <v>10.33</v>
      </c>
      <c r="AV184" s="168">
        <v>10.27</v>
      </c>
    </row>
    <row r="185" spans="10:48">
      <c r="J185" s="2"/>
      <c r="K185" s="2"/>
      <c r="L185" s="2"/>
      <c r="M185" s="2"/>
      <c r="N185" s="2"/>
      <c r="AJ185" s="2"/>
      <c r="AL185" s="4" t="s">
        <v>275</v>
      </c>
      <c r="AM185" s="4" t="s">
        <v>1060</v>
      </c>
      <c r="AO185" s="8" t="s">
        <v>980</v>
      </c>
      <c r="AP185" s="12">
        <v>0.06</v>
      </c>
      <c r="AQ185" s="216" t="s">
        <v>408</v>
      </c>
      <c r="AR185" s="145" t="s">
        <v>1061</v>
      </c>
      <c r="AS185" s="168" t="str">
        <f t="shared" si="58"/>
        <v>千葉県茂原市</v>
      </c>
      <c r="AT185" s="143">
        <v>10.42</v>
      </c>
      <c r="AU185" s="145">
        <v>10.33</v>
      </c>
      <c r="AV185" s="168">
        <v>10.27</v>
      </c>
    </row>
    <row r="186" spans="10:48">
      <c r="J186" s="2"/>
      <c r="K186" s="2"/>
      <c r="L186" s="2"/>
      <c r="M186" s="2"/>
      <c r="N186" s="2"/>
      <c r="AJ186" s="2"/>
      <c r="AL186" s="4" t="s">
        <v>275</v>
      </c>
      <c r="AM186" s="4" t="s">
        <v>1062</v>
      </c>
      <c r="AO186" s="8" t="s">
        <v>980</v>
      </c>
      <c r="AP186" s="12">
        <v>0.06</v>
      </c>
      <c r="AQ186" s="216" t="s">
        <v>408</v>
      </c>
      <c r="AR186" s="145" t="s">
        <v>1063</v>
      </c>
      <c r="AS186" s="168" t="str">
        <f t="shared" si="58"/>
        <v>千葉県柏市</v>
      </c>
      <c r="AT186" s="143">
        <v>10.42</v>
      </c>
      <c r="AU186" s="145">
        <v>10.33</v>
      </c>
      <c r="AV186" s="168">
        <v>10.27</v>
      </c>
    </row>
    <row r="187" spans="10:48">
      <c r="J187" s="2"/>
      <c r="K187" s="2"/>
      <c r="L187" s="2"/>
      <c r="M187" s="2"/>
      <c r="N187" s="2"/>
      <c r="AJ187" s="2"/>
      <c r="AL187" s="4" t="s">
        <v>301</v>
      </c>
      <c r="AM187" s="4" t="s">
        <v>1064</v>
      </c>
      <c r="AO187" s="8" t="s">
        <v>980</v>
      </c>
      <c r="AP187" s="12">
        <v>0.06</v>
      </c>
      <c r="AQ187" s="216" t="s">
        <v>408</v>
      </c>
      <c r="AR187" s="145" t="s">
        <v>1065</v>
      </c>
      <c r="AS187" s="168" t="str">
        <f t="shared" si="58"/>
        <v>千葉県流山市</v>
      </c>
      <c r="AT187" s="143">
        <v>10.42</v>
      </c>
      <c r="AU187" s="145">
        <v>10.33</v>
      </c>
      <c r="AV187" s="168">
        <v>10.27</v>
      </c>
    </row>
    <row r="188" spans="10:48">
      <c r="J188" s="2"/>
      <c r="K188" s="2"/>
      <c r="L188" s="2"/>
      <c r="M188" s="2"/>
      <c r="N188" s="2"/>
      <c r="AJ188" s="2"/>
      <c r="AL188" s="4" t="s">
        <v>301</v>
      </c>
      <c r="AM188" s="4" t="s">
        <v>1066</v>
      </c>
      <c r="AO188" s="8" t="s">
        <v>980</v>
      </c>
      <c r="AP188" s="12">
        <v>0.06</v>
      </c>
      <c r="AQ188" s="216" t="s">
        <v>408</v>
      </c>
      <c r="AR188" s="145" t="s">
        <v>1067</v>
      </c>
      <c r="AS188" s="168" t="str">
        <f t="shared" si="58"/>
        <v>千葉県我孫子市</v>
      </c>
      <c r="AT188" s="143">
        <v>10.42</v>
      </c>
      <c r="AU188" s="145">
        <v>10.33</v>
      </c>
      <c r="AV188" s="168">
        <v>10.27</v>
      </c>
    </row>
    <row r="189" spans="10:48">
      <c r="J189" s="2"/>
      <c r="K189" s="2"/>
      <c r="L189" s="2"/>
      <c r="M189" s="2"/>
      <c r="N189" s="2"/>
      <c r="AJ189" s="2"/>
      <c r="AL189" s="4" t="s">
        <v>301</v>
      </c>
      <c r="AM189" s="4" t="s">
        <v>1068</v>
      </c>
      <c r="AO189" s="8" t="s">
        <v>980</v>
      </c>
      <c r="AP189" s="12">
        <v>0.06</v>
      </c>
      <c r="AQ189" s="216" t="s">
        <v>408</v>
      </c>
      <c r="AR189" s="145" t="s">
        <v>1069</v>
      </c>
      <c r="AS189" s="168" t="str">
        <f t="shared" si="58"/>
        <v>千葉県鎌ケ谷市</v>
      </c>
      <c r="AT189" s="143">
        <v>10.42</v>
      </c>
      <c r="AU189" s="145">
        <v>10.33</v>
      </c>
      <c r="AV189" s="168">
        <v>10.27</v>
      </c>
    </row>
    <row r="190" spans="10:48">
      <c r="J190" s="2"/>
      <c r="K190" s="2"/>
      <c r="L190" s="2"/>
      <c r="M190" s="2"/>
      <c r="N190" s="2"/>
      <c r="AJ190" s="2"/>
      <c r="AL190" s="4" t="s">
        <v>301</v>
      </c>
      <c r="AM190" s="4" t="s">
        <v>1070</v>
      </c>
      <c r="AO190" s="8" t="s">
        <v>980</v>
      </c>
      <c r="AP190" s="12">
        <v>0.06</v>
      </c>
      <c r="AQ190" s="216" t="s">
        <v>408</v>
      </c>
      <c r="AR190" s="145" t="s">
        <v>1071</v>
      </c>
      <c r="AS190" s="168" t="str">
        <f t="shared" si="58"/>
        <v>千葉県白井市</v>
      </c>
      <c r="AT190" s="143">
        <v>10.42</v>
      </c>
      <c r="AU190" s="145">
        <v>10.33</v>
      </c>
      <c r="AV190" s="168">
        <v>10.27</v>
      </c>
    </row>
    <row r="191" spans="10:48">
      <c r="J191" s="2"/>
      <c r="K191" s="2"/>
      <c r="L191" s="2"/>
      <c r="M191" s="2"/>
      <c r="N191" s="2"/>
      <c r="AJ191" s="2"/>
      <c r="AL191" s="4" t="s">
        <v>301</v>
      </c>
      <c r="AM191" s="4" t="s">
        <v>1072</v>
      </c>
      <c r="AO191" s="8" t="s">
        <v>980</v>
      </c>
      <c r="AP191" s="12">
        <v>0.06</v>
      </c>
      <c r="AQ191" s="216" t="s">
        <v>408</v>
      </c>
      <c r="AR191" s="145" t="s">
        <v>1073</v>
      </c>
      <c r="AS191" s="168" t="str">
        <f t="shared" si="58"/>
        <v>千葉県酒々井町</v>
      </c>
      <c r="AT191" s="143">
        <v>10.42</v>
      </c>
      <c r="AU191" s="145">
        <v>10.33</v>
      </c>
      <c r="AV191" s="168">
        <v>10.27</v>
      </c>
    </row>
    <row r="192" spans="10:48">
      <c r="J192" s="2"/>
      <c r="K192" s="2"/>
      <c r="L192" s="2"/>
      <c r="M192" s="2"/>
      <c r="N192" s="2"/>
      <c r="AJ192" s="2"/>
      <c r="AL192" s="4" t="s">
        <v>301</v>
      </c>
      <c r="AM192" s="4" t="s">
        <v>1074</v>
      </c>
      <c r="AO192" s="8" t="s">
        <v>980</v>
      </c>
      <c r="AP192" s="12">
        <v>0.06</v>
      </c>
      <c r="AQ192" s="216" t="s">
        <v>417</v>
      </c>
      <c r="AR192" s="145" t="s">
        <v>1075</v>
      </c>
      <c r="AS192" s="168" t="str">
        <f t="shared" si="58"/>
        <v>東京都武蔵村山市</v>
      </c>
      <c r="AT192" s="143">
        <v>10.42</v>
      </c>
      <c r="AU192" s="145">
        <v>10.33</v>
      </c>
      <c r="AV192" s="168">
        <v>10.27</v>
      </c>
    </row>
    <row r="193" spans="10:48">
      <c r="J193" s="2"/>
      <c r="K193" s="2"/>
      <c r="L193" s="2"/>
      <c r="M193" s="2"/>
      <c r="N193" s="2"/>
      <c r="AJ193" s="2"/>
      <c r="AL193" s="4" t="s">
        <v>301</v>
      </c>
      <c r="AM193" s="4" t="s">
        <v>1076</v>
      </c>
      <c r="AO193" s="8" t="s">
        <v>980</v>
      </c>
      <c r="AP193" s="12">
        <v>0.06</v>
      </c>
      <c r="AQ193" s="216" t="s">
        <v>417</v>
      </c>
      <c r="AR193" s="145" t="s">
        <v>1077</v>
      </c>
      <c r="AS193" s="168" t="str">
        <f t="shared" si="58"/>
        <v>東京都羽村市</v>
      </c>
      <c r="AT193" s="143">
        <v>10.42</v>
      </c>
      <c r="AU193" s="145">
        <v>10.33</v>
      </c>
      <c r="AV193" s="168">
        <v>10.27</v>
      </c>
    </row>
    <row r="194" spans="10:48">
      <c r="J194" s="2"/>
      <c r="K194" s="2"/>
      <c r="L194" s="2"/>
      <c r="M194" s="2"/>
      <c r="N194" s="2"/>
      <c r="AJ194" s="2"/>
      <c r="AL194" s="4" t="s">
        <v>301</v>
      </c>
      <c r="AM194" s="4" t="s">
        <v>1078</v>
      </c>
      <c r="AO194" s="8" t="s">
        <v>980</v>
      </c>
      <c r="AP194" s="12">
        <v>0.06</v>
      </c>
      <c r="AQ194" s="216" t="s">
        <v>417</v>
      </c>
      <c r="AR194" s="145" t="s">
        <v>1079</v>
      </c>
      <c r="AS194" s="168" t="str">
        <f t="shared" si="58"/>
        <v>東京都瑞穂町</v>
      </c>
      <c r="AT194" s="143">
        <v>10.42</v>
      </c>
      <c r="AU194" s="145">
        <v>10.33</v>
      </c>
      <c r="AV194" s="168">
        <v>10.27</v>
      </c>
    </row>
    <row r="195" spans="10:48">
      <c r="J195" s="2"/>
      <c r="K195" s="2"/>
      <c r="L195" s="2"/>
      <c r="M195" s="2"/>
      <c r="N195" s="2"/>
      <c r="AJ195" s="2"/>
      <c r="AL195" s="4" t="s">
        <v>301</v>
      </c>
      <c r="AM195" s="4" t="s">
        <v>1080</v>
      </c>
      <c r="AO195" s="8" t="s">
        <v>980</v>
      </c>
      <c r="AP195" s="12">
        <v>0.06</v>
      </c>
      <c r="AQ195" s="216" t="s">
        <v>417</v>
      </c>
      <c r="AR195" s="145" t="s">
        <v>1081</v>
      </c>
      <c r="AS195" s="168" t="str">
        <f t="shared" si="58"/>
        <v>東京都奥多摩町</v>
      </c>
      <c r="AT195" s="143">
        <v>10.42</v>
      </c>
      <c r="AU195" s="145">
        <v>10.33</v>
      </c>
      <c r="AV195" s="168">
        <v>10.27</v>
      </c>
    </row>
    <row r="196" spans="10:48">
      <c r="J196" s="2"/>
      <c r="K196" s="2"/>
      <c r="L196" s="2"/>
      <c r="M196" s="2"/>
      <c r="N196" s="2"/>
      <c r="AJ196" s="2"/>
      <c r="AL196" s="4" t="s">
        <v>301</v>
      </c>
      <c r="AM196" s="4" t="s">
        <v>1082</v>
      </c>
      <c r="AO196" s="8" t="s">
        <v>980</v>
      </c>
      <c r="AP196" s="12">
        <v>0.06</v>
      </c>
      <c r="AQ196" s="216" t="s">
        <v>417</v>
      </c>
      <c r="AR196" s="145" t="s">
        <v>1083</v>
      </c>
      <c r="AS196" s="168" t="str">
        <f t="shared" ref="AS196:AS259" si="59">AQ196&amp;AR196</f>
        <v>東京都檜原村</v>
      </c>
      <c r="AT196" s="143">
        <v>10.42</v>
      </c>
      <c r="AU196" s="145">
        <v>10.33</v>
      </c>
      <c r="AV196" s="168">
        <v>10.27</v>
      </c>
    </row>
    <row r="197" spans="10:48">
      <c r="J197" s="2"/>
      <c r="K197" s="2"/>
      <c r="L197" s="2"/>
      <c r="M197" s="2"/>
      <c r="N197" s="2"/>
      <c r="AJ197" s="2"/>
      <c r="AL197" s="4" t="s">
        <v>301</v>
      </c>
      <c r="AM197" s="4" t="s">
        <v>1084</v>
      </c>
      <c r="AO197" s="8" t="s">
        <v>980</v>
      </c>
      <c r="AP197" s="12">
        <v>0.06</v>
      </c>
      <c r="AQ197" s="216" t="s">
        <v>428</v>
      </c>
      <c r="AR197" s="145" t="s">
        <v>1085</v>
      </c>
      <c r="AS197" s="168" t="str">
        <f t="shared" si="59"/>
        <v>神奈川県秦野市</v>
      </c>
      <c r="AT197" s="143">
        <v>10.42</v>
      </c>
      <c r="AU197" s="145">
        <v>10.33</v>
      </c>
      <c r="AV197" s="168">
        <v>10.27</v>
      </c>
    </row>
    <row r="198" spans="10:48">
      <c r="J198" s="2"/>
      <c r="K198" s="2"/>
      <c r="L198" s="2"/>
      <c r="M198" s="2"/>
      <c r="N198" s="2"/>
      <c r="AJ198" s="2"/>
      <c r="AL198" s="4" t="s">
        <v>301</v>
      </c>
      <c r="AM198" s="4" t="s">
        <v>1086</v>
      </c>
      <c r="AO198" s="8" t="s">
        <v>980</v>
      </c>
      <c r="AP198" s="12">
        <v>0.06</v>
      </c>
      <c r="AQ198" s="216" t="s">
        <v>428</v>
      </c>
      <c r="AR198" s="145" t="s">
        <v>1087</v>
      </c>
      <c r="AS198" s="168" t="str">
        <f t="shared" si="59"/>
        <v>神奈川県大磯町</v>
      </c>
      <c r="AT198" s="143">
        <v>10.42</v>
      </c>
      <c r="AU198" s="145">
        <v>10.33</v>
      </c>
      <c r="AV198" s="168">
        <v>10.27</v>
      </c>
    </row>
    <row r="199" spans="10:48">
      <c r="J199" s="2"/>
      <c r="K199" s="2"/>
      <c r="L199" s="2"/>
      <c r="M199" s="2"/>
      <c r="N199" s="2"/>
      <c r="AJ199" s="2"/>
      <c r="AL199" s="4" t="s">
        <v>301</v>
      </c>
      <c r="AM199" s="4" t="s">
        <v>1088</v>
      </c>
      <c r="AO199" s="8" t="s">
        <v>980</v>
      </c>
      <c r="AP199" s="12">
        <v>0.06</v>
      </c>
      <c r="AQ199" s="216" t="s">
        <v>428</v>
      </c>
      <c r="AR199" s="145" t="s">
        <v>1089</v>
      </c>
      <c r="AS199" s="168" t="str">
        <f t="shared" si="59"/>
        <v>神奈川県二宮町</v>
      </c>
      <c r="AT199" s="143">
        <v>10.42</v>
      </c>
      <c r="AU199" s="145">
        <v>10.33</v>
      </c>
      <c r="AV199" s="168">
        <v>10.27</v>
      </c>
    </row>
    <row r="200" spans="10:48">
      <c r="J200" s="2"/>
      <c r="K200" s="2"/>
      <c r="L200" s="2"/>
      <c r="M200" s="2"/>
      <c r="N200" s="2"/>
      <c r="AJ200" s="2"/>
      <c r="AL200" s="4" t="s">
        <v>301</v>
      </c>
      <c r="AM200" s="4" t="s">
        <v>1090</v>
      </c>
      <c r="AO200" s="8" t="s">
        <v>980</v>
      </c>
      <c r="AP200" s="12">
        <v>0.06</v>
      </c>
      <c r="AQ200" s="216" t="s">
        <v>428</v>
      </c>
      <c r="AR200" s="145" t="s">
        <v>1091</v>
      </c>
      <c r="AS200" s="168" t="str">
        <f t="shared" si="59"/>
        <v>神奈川県中井町</v>
      </c>
      <c r="AT200" s="143">
        <v>10.42</v>
      </c>
      <c r="AU200" s="145">
        <v>10.33</v>
      </c>
      <c r="AV200" s="168">
        <v>10.27</v>
      </c>
    </row>
    <row r="201" spans="10:48">
      <c r="J201" s="2"/>
      <c r="K201" s="2"/>
      <c r="L201" s="2"/>
      <c r="M201" s="2"/>
      <c r="N201" s="2"/>
      <c r="AJ201" s="2"/>
      <c r="AL201" s="4" t="s">
        <v>301</v>
      </c>
      <c r="AM201" s="4" t="s">
        <v>1092</v>
      </c>
      <c r="AO201" s="8" t="s">
        <v>980</v>
      </c>
      <c r="AP201" s="12">
        <v>0.06</v>
      </c>
      <c r="AQ201" s="216" t="s">
        <v>428</v>
      </c>
      <c r="AR201" s="145" t="s">
        <v>1093</v>
      </c>
      <c r="AS201" s="168" t="str">
        <f t="shared" si="59"/>
        <v>神奈川県清川村</v>
      </c>
      <c r="AT201" s="143">
        <v>10.42</v>
      </c>
      <c r="AU201" s="145">
        <v>10.33</v>
      </c>
      <c r="AV201" s="168">
        <v>10.27</v>
      </c>
    </row>
    <row r="202" spans="10:48">
      <c r="J202" s="2"/>
      <c r="K202" s="2"/>
      <c r="L202" s="2"/>
      <c r="M202" s="2"/>
      <c r="N202" s="2"/>
      <c r="AJ202" s="2"/>
      <c r="AL202" s="4" t="s">
        <v>301</v>
      </c>
      <c r="AM202" s="4" t="s">
        <v>1094</v>
      </c>
      <c r="AO202" s="8" t="s">
        <v>980</v>
      </c>
      <c r="AP202" s="12">
        <v>0.06</v>
      </c>
      <c r="AQ202" s="216" t="s">
        <v>488</v>
      </c>
      <c r="AR202" s="145" t="s">
        <v>1095</v>
      </c>
      <c r="AS202" s="168" t="str">
        <f t="shared" si="59"/>
        <v>岐阜県岐阜市</v>
      </c>
      <c r="AT202" s="143">
        <v>10.42</v>
      </c>
      <c r="AU202" s="145">
        <v>10.33</v>
      </c>
      <c r="AV202" s="168">
        <v>10.27</v>
      </c>
    </row>
    <row r="203" spans="10:48">
      <c r="J203" s="2"/>
      <c r="K203" s="2"/>
      <c r="L203" s="2"/>
      <c r="M203" s="2"/>
      <c r="N203" s="2"/>
      <c r="AJ203" s="2"/>
      <c r="AL203" s="4" t="s">
        <v>301</v>
      </c>
      <c r="AM203" s="4" t="s">
        <v>1096</v>
      </c>
      <c r="AO203" s="8" t="s">
        <v>980</v>
      </c>
      <c r="AP203" s="12">
        <v>0.06</v>
      </c>
      <c r="AQ203" s="216" t="s">
        <v>499</v>
      </c>
      <c r="AR203" s="145" t="s">
        <v>1097</v>
      </c>
      <c r="AS203" s="168" t="str">
        <f t="shared" si="59"/>
        <v>静岡県静岡市</v>
      </c>
      <c r="AT203" s="143">
        <v>10.42</v>
      </c>
      <c r="AU203" s="145">
        <v>10.33</v>
      </c>
      <c r="AV203" s="168">
        <v>10.27</v>
      </c>
    </row>
    <row r="204" spans="10:48">
      <c r="J204" s="2"/>
      <c r="K204" s="2"/>
      <c r="L204" s="2"/>
      <c r="M204" s="2"/>
      <c r="N204" s="2"/>
      <c r="AJ204" s="2"/>
      <c r="AL204" s="4" t="s">
        <v>301</v>
      </c>
      <c r="AM204" s="4" t="s">
        <v>1098</v>
      </c>
      <c r="AO204" s="8" t="s">
        <v>980</v>
      </c>
      <c r="AP204" s="12">
        <v>0.06</v>
      </c>
      <c r="AQ204" s="216" t="s">
        <v>508</v>
      </c>
      <c r="AR204" s="145" t="s">
        <v>1099</v>
      </c>
      <c r="AS204" s="168" t="str">
        <f t="shared" si="59"/>
        <v>愛知県岡崎市</v>
      </c>
      <c r="AT204" s="143">
        <v>10.42</v>
      </c>
      <c r="AU204" s="145">
        <v>10.33</v>
      </c>
      <c r="AV204" s="168">
        <v>10.27</v>
      </c>
    </row>
    <row r="205" spans="10:48">
      <c r="J205" s="2"/>
      <c r="K205" s="2"/>
      <c r="L205" s="2"/>
      <c r="M205" s="2"/>
      <c r="N205" s="2"/>
      <c r="AJ205" s="2"/>
      <c r="AL205" s="4" t="s">
        <v>301</v>
      </c>
      <c r="AM205" s="4" t="s">
        <v>1100</v>
      </c>
      <c r="AO205" s="8" t="s">
        <v>980</v>
      </c>
      <c r="AP205" s="12">
        <v>0.06</v>
      </c>
      <c r="AQ205" s="216" t="s">
        <v>508</v>
      </c>
      <c r="AR205" s="145" t="s">
        <v>1101</v>
      </c>
      <c r="AS205" s="168" t="str">
        <f t="shared" si="59"/>
        <v>愛知県一宮市</v>
      </c>
      <c r="AT205" s="143">
        <v>10.42</v>
      </c>
      <c r="AU205" s="145">
        <v>10.33</v>
      </c>
      <c r="AV205" s="168">
        <v>10.27</v>
      </c>
    </row>
    <row r="206" spans="10:48">
      <c r="J206" s="2"/>
      <c r="K206" s="2"/>
      <c r="L206" s="2"/>
      <c r="M206" s="2"/>
      <c r="N206" s="2"/>
      <c r="AJ206" s="2"/>
      <c r="AL206" s="4" t="s">
        <v>301</v>
      </c>
      <c r="AM206" s="4" t="s">
        <v>1102</v>
      </c>
      <c r="AO206" s="8" t="s">
        <v>980</v>
      </c>
      <c r="AP206" s="12">
        <v>0.06</v>
      </c>
      <c r="AQ206" s="216" t="s">
        <v>508</v>
      </c>
      <c r="AR206" s="145" t="s">
        <v>1103</v>
      </c>
      <c r="AS206" s="168" t="str">
        <f t="shared" si="59"/>
        <v>愛知県瀬戸市</v>
      </c>
      <c r="AT206" s="143">
        <v>10.42</v>
      </c>
      <c r="AU206" s="145">
        <v>10.33</v>
      </c>
      <c r="AV206" s="168">
        <v>10.27</v>
      </c>
    </row>
    <row r="207" spans="10:48">
      <c r="J207" s="2"/>
      <c r="K207" s="2"/>
      <c r="L207" s="2"/>
      <c r="M207" s="2"/>
      <c r="N207" s="2"/>
      <c r="AJ207" s="2"/>
      <c r="AL207" s="4" t="s">
        <v>301</v>
      </c>
      <c r="AM207" s="4" t="s">
        <v>1104</v>
      </c>
      <c r="AO207" s="8" t="s">
        <v>980</v>
      </c>
      <c r="AP207" s="12">
        <v>0.06</v>
      </c>
      <c r="AQ207" s="216" t="s">
        <v>508</v>
      </c>
      <c r="AR207" s="145" t="s">
        <v>1105</v>
      </c>
      <c r="AS207" s="168" t="str">
        <f t="shared" si="59"/>
        <v>愛知県春日井市</v>
      </c>
      <c r="AT207" s="143">
        <v>10.42</v>
      </c>
      <c r="AU207" s="145">
        <v>10.33</v>
      </c>
      <c r="AV207" s="168">
        <v>10.27</v>
      </c>
    </row>
    <row r="208" spans="10:48">
      <c r="J208" s="2"/>
      <c r="K208" s="2"/>
      <c r="L208" s="2"/>
      <c r="M208" s="2"/>
      <c r="N208" s="2"/>
      <c r="AJ208" s="2"/>
      <c r="AL208" s="4" t="s">
        <v>301</v>
      </c>
      <c r="AM208" s="4" t="s">
        <v>1106</v>
      </c>
      <c r="AO208" s="8" t="s">
        <v>980</v>
      </c>
      <c r="AP208" s="12">
        <v>0.06</v>
      </c>
      <c r="AQ208" s="216" t="s">
        <v>508</v>
      </c>
      <c r="AR208" s="145" t="s">
        <v>1107</v>
      </c>
      <c r="AS208" s="168" t="str">
        <f t="shared" si="59"/>
        <v>愛知県津島市</v>
      </c>
      <c r="AT208" s="143">
        <v>10.42</v>
      </c>
      <c r="AU208" s="145">
        <v>10.33</v>
      </c>
      <c r="AV208" s="168">
        <v>10.27</v>
      </c>
    </row>
    <row r="209" spans="10:48">
      <c r="J209" s="2"/>
      <c r="K209" s="2"/>
      <c r="L209" s="2"/>
      <c r="M209" s="2"/>
      <c r="N209" s="2"/>
      <c r="AJ209" s="2"/>
      <c r="AL209" s="4" t="s">
        <v>301</v>
      </c>
      <c r="AM209" s="4" t="s">
        <v>1108</v>
      </c>
      <c r="AO209" s="8" t="s">
        <v>980</v>
      </c>
      <c r="AP209" s="12">
        <v>0.06</v>
      </c>
      <c r="AQ209" s="216" t="s">
        <v>508</v>
      </c>
      <c r="AR209" s="145" t="s">
        <v>1109</v>
      </c>
      <c r="AS209" s="168" t="str">
        <f t="shared" si="59"/>
        <v>愛知県碧南市</v>
      </c>
      <c r="AT209" s="143">
        <v>10.42</v>
      </c>
      <c r="AU209" s="145">
        <v>10.33</v>
      </c>
      <c r="AV209" s="168">
        <v>10.27</v>
      </c>
    </row>
    <row r="210" spans="10:48">
      <c r="J210" s="2"/>
      <c r="K210" s="2"/>
      <c r="L210" s="2"/>
      <c r="M210" s="2"/>
      <c r="N210" s="2"/>
      <c r="AJ210" s="2"/>
      <c r="AL210" s="4" t="s">
        <v>301</v>
      </c>
      <c r="AM210" s="4" t="s">
        <v>1110</v>
      </c>
      <c r="AO210" s="8" t="s">
        <v>980</v>
      </c>
      <c r="AP210" s="12">
        <v>0.06</v>
      </c>
      <c r="AQ210" s="216" t="s">
        <v>508</v>
      </c>
      <c r="AR210" s="145" t="s">
        <v>1111</v>
      </c>
      <c r="AS210" s="168" t="str">
        <f t="shared" si="59"/>
        <v>愛知県安城市</v>
      </c>
      <c r="AT210" s="143">
        <v>10.42</v>
      </c>
      <c r="AU210" s="145">
        <v>10.33</v>
      </c>
      <c r="AV210" s="168">
        <v>10.27</v>
      </c>
    </row>
    <row r="211" spans="10:48">
      <c r="J211" s="2"/>
      <c r="K211" s="2"/>
      <c r="L211" s="2"/>
      <c r="M211" s="2"/>
      <c r="N211" s="2"/>
      <c r="AJ211" s="2"/>
      <c r="AL211" s="4" t="s">
        <v>301</v>
      </c>
      <c r="AM211" s="4" t="s">
        <v>1112</v>
      </c>
      <c r="AO211" s="8" t="s">
        <v>980</v>
      </c>
      <c r="AP211" s="12">
        <v>0.06</v>
      </c>
      <c r="AQ211" s="216" t="s">
        <v>508</v>
      </c>
      <c r="AR211" s="145" t="s">
        <v>1113</v>
      </c>
      <c r="AS211" s="168" t="str">
        <f t="shared" si="59"/>
        <v>愛知県西尾市</v>
      </c>
      <c r="AT211" s="143">
        <v>10.42</v>
      </c>
      <c r="AU211" s="145">
        <v>10.33</v>
      </c>
      <c r="AV211" s="168">
        <v>10.27</v>
      </c>
    </row>
    <row r="212" spans="10:48">
      <c r="J212" s="2"/>
      <c r="K212" s="2"/>
      <c r="L212" s="2"/>
      <c r="M212" s="2"/>
      <c r="N212" s="2"/>
      <c r="AJ212" s="2"/>
      <c r="AL212" s="4" t="s">
        <v>301</v>
      </c>
      <c r="AM212" s="4" t="s">
        <v>1114</v>
      </c>
      <c r="AO212" s="8" t="s">
        <v>980</v>
      </c>
      <c r="AP212" s="12">
        <v>0.06</v>
      </c>
      <c r="AQ212" s="216" t="s">
        <v>508</v>
      </c>
      <c r="AR212" s="145" t="s">
        <v>1115</v>
      </c>
      <c r="AS212" s="168" t="str">
        <f t="shared" si="59"/>
        <v>愛知県犬山市</v>
      </c>
      <c r="AT212" s="143">
        <v>10.42</v>
      </c>
      <c r="AU212" s="145">
        <v>10.33</v>
      </c>
      <c r="AV212" s="168">
        <v>10.27</v>
      </c>
    </row>
    <row r="213" spans="10:48">
      <c r="J213" s="2"/>
      <c r="K213" s="2"/>
      <c r="L213" s="2"/>
      <c r="M213" s="2"/>
      <c r="N213" s="2"/>
      <c r="AJ213" s="2"/>
      <c r="AL213" s="4" t="s">
        <v>301</v>
      </c>
      <c r="AM213" s="4" t="s">
        <v>1116</v>
      </c>
      <c r="AO213" s="8" t="s">
        <v>980</v>
      </c>
      <c r="AP213" s="12">
        <v>0.06</v>
      </c>
      <c r="AQ213" s="216" t="s">
        <v>508</v>
      </c>
      <c r="AR213" s="145" t="s">
        <v>1117</v>
      </c>
      <c r="AS213" s="168" t="str">
        <f t="shared" si="59"/>
        <v>愛知県江南市</v>
      </c>
      <c r="AT213" s="143">
        <v>10.42</v>
      </c>
      <c r="AU213" s="145">
        <v>10.33</v>
      </c>
      <c r="AV213" s="168">
        <v>10.27</v>
      </c>
    </row>
    <row r="214" spans="10:48">
      <c r="J214" s="2"/>
      <c r="K214" s="2"/>
      <c r="L214" s="2"/>
      <c r="M214" s="2"/>
      <c r="N214" s="2"/>
      <c r="AJ214" s="2"/>
      <c r="AL214" s="4" t="s">
        <v>301</v>
      </c>
      <c r="AM214" s="4" t="s">
        <v>1118</v>
      </c>
      <c r="AO214" s="8" t="s">
        <v>980</v>
      </c>
      <c r="AP214" s="12">
        <v>0.06</v>
      </c>
      <c r="AQ214" s="216" t="s">
        <v>508</v>
      </c>
      <c r="AR214" s="145" t="s">
        <v>1119</v>
      </c>
      <c r="AS214" s="168" t="str">
        <f t="shared" si="59"/>
        <v>愛知県稲沢市</v>
      </c>
      <c r="AT214" s="143">
        <v>10.42</v>
      </c>
      <c r="AU214" s="145">
        <v>10.33</v>
      </c>
      <c r="AV214" s="168">
        <v>10.27</v>
      </c>
    </row>
    <row r="215" spans="10:48">
      <c r="J215" s="2"/>
      <c r="K215" s="2"/>
      <c r="L215" s="2"/>
      <c r="M215" s="2"/>
      <c r="N215" s="2"/>
      <c r="AJ215" s="2"/>
      <c r="AL215" s="4" t="s">
        <v>301</v>
      </c>
      <c r="AM215" s="4" t="s">
        <v>1120</v>
      </c>
      <c r="AO215" s="8" t="s">
        <v>980</v>
      </c>
      <c r="AP215" s="12">
        <v>0.06</v>
      </c>
      <c r="AQ215" s="216" t="s">
        <v>508</v>
      </c>
      <c r="AR215" s="145" t="s">
        <v>1121</v>
      </c>
      <c r="AS215" s="168" t="str">
        <f t="shared" si="59"/>
        <v>愛知県尾張旭市</v>
      </c>
      <c r="AT215" s="143">
        <v>10.42</v>
      </c>
      <c r="AU215" s="145">
        <v>10.33</v>
      </c>
      <c r="AV215" s="168">
        <v>10.27</v>
      </c>
    </row>
    <row r="216" spans="10:48">
      <c r="J216" s="2"/>
      <c r="K216" s="2"/>
      <c r="L216" s="2"/>
      <c r="M216" s="2"/>
      <c r="N216" s="2"/>
      <c r="AJ216" s="2"/>
      <c r="AL216" s="4" t="s">
        <v>301</v>
      </c>
      <c r="AM216" s="4" t="s">
        <v>1122</v>
      </c>
      <c r="AO216" s="8" t="s">
        <v>980</v>
      </c>
      <c r="AP216" s="12">
        <v>0.06</v>
      </c>
      <c r="AQ216" s="216" t="s">
        <v>508</v>
      </c>
      <c r="AR216" s="145" t="s">
        <v>1123</v>
      </c>
      <c r="AS216" s="168" t="str">
        <f t="shared" si="59"/>
        <v>愛知県岩倉市</v>
      </c>
      <c r="AT216" s="143">
        <v>10.42</v>
      </c>
      <c r="AU216" s="145">
        <v>10.33</v>
      </c>
      <c r="AV216" s="168">
        <v>10.27</v>
      </c>
    </row>
    <row r="217" spans="10:48">
      <c r="J217" s="2"/>
      <c r="K217" s="2"/>
      <c r="L217" s="2"/>
      <c r="M217" s="2"/>
      <c r="N217" s="2"/>
      <c r="AJ217" s="2"/>
      <c r="AL217" s="4" t="s">
        <v>301</v>
      </c>
      <c r="AM217" s="4" t="s">
        <v>1124</v>
      </c>
      <c r="AO217" s="8" t="s">
        <v>980</v>
      </c>
      <c r="AP217" s="12">
        <v>0.06</v>
      </c>
      <c r="AQ217" s="216" t="s">
        <v>508</v>
      </c>
      <c r="AR217" s="145" t="s">
        <v>1125</v>
      </c>
      <c r="AS217" s="168" t="str">
        <f t="shared" si="59"/>
        <v>愛知県日進市</v>
      </c>
      <c r="AT217" s="143">
        <v>10.42</v>
      </c>
      <c r="AU217" s="145">
        <v>10.33</v>
      </c>
      <c r="AV217" s="168">
        <v>10.27</v>
      </c>
    </row>
    <row r="218" spans="10:48">
      <c r="J218" s="2"/>
      <c r="K218" s="2"/>
      <c r="L218" s="2"/>
      <c r="M218" s="2"/>
      <c r="N218" s="2"/>
      <c r="AJ218" s="2"/>
      <c r="AL218" s="4" t="s">
        <v>301</v>
      </c>
      <c r="AM218" s="4" t="s">
        <v>1126</v>
      </c>
      <c r="AO218" s="8" t="s">
        <v>980</v>
      </c>
      <c r="AP218" s="12">
        <v>0.06</v>
      </c>
      <c r="AQ218" s="216" t="s">
        <v>508</v>
      </c>
      <c r="AR218" s="145" t="s">
        <v>1127</v>
      </c>
      <c r="AS218" s="168" t="str">
        <f t="shared" si="59"/>
        <v>愛知県愛西市</v>
      </c>
      <c r="AT218" s="143">
        <v>10.42</v>
      </c>
      <c r="AU218" s="145">
        <v>10.33</v>
      </c>
      <c r="AV218" s="168">
        <v>10.27</v>
      </c>
    </row>
    <row r="219" spans="10:48">
      <c r="J219" s="2"/>
      <c r="K219" s="2"/>
      <c r="L219" s="2"/>
      <c r="M219" s="2"/>
      <c r="N219" s="2"/>
      <c r="AJ219" s="2"/>
      <c r="AL219" s="4" t="s">
        <v>301</v>
      </c>
      <c r="AM219" s="4" t="s">
        <v>1128</v>
      </c>
      <c r="AO219" s="8" t="s">
        <v>980</v>
      </c>
      <c r="AP219" s="12">
        <v>0.06</v>
      </c>
      <c r="AQ219" s="216" t="s">
        <v>508</v>
      </c>
      <c r="AR219" s="145" t="s">
        <v>1129</v>
      </c>
      <c r="AS219" s="168" t="str">
        <f t="shared" si="59"/>
        <v>愛知県清須市</v>
      </c>
      <c r="AT219" s="143">
        <v>10.42</v>
      </c>
      <c r="AU219" s="145">
        <v>10.33</v>
      </c>
      <c r="AV219" s="168">
        <v>10.27</v>
      </c>
    </row>
    <row r="220" spans="10:48">
      <c r="J220" s="2"/>
      <c r="K220" s="2"/>
      <c r="L220" s="2"/>
      <c r="M220" s="2"/>
      <c r="N220" s="2"/>
      <c r="AJ220" s="2"/>
      <c r="AL220" s="4" t="s">
        <v>301</v>
      </c>
      <c r="AM220" s="4" t="s">
        <v>1130</v>
      </c>
      <c r="AO220" s="8" t="s">
        <v>980</v>
      </c>
      <c r="AP220" s="12">
        <v>0.06</v>
      </c>
      <c r="AQ220" s="216" t="s">
        <v>508</v>
      </c>
      <c r="AR220" s="145" t="s">
        <v>1131</v>
      </c>
      <c r="AS220" s="168" t="str">
        <f t="shared" si="59"/>
        <v>愛知県北名古屋市</v>
      </c>
      <c r="AT220" s="143">
        <v>10.42</v>
      </c>
      <c r="AU220" s="145">
        <v>10.33</v>
      </c>
      <c r="AV220" s="168">
        <v>10.27</v>
      </c>
    </row>
    <row r="221" spans="10:48">
      <c r="J221" s="2"/>
      <c r="K221" s="2"/>
      <c r="L221" s="2"/>
      <c r="M221" s="2"/>
      <c r="N221" s="2"/>
      <c r="AJ221" s="2"/>
      <c r="AL221" s="4" t="s">
        <v>301</v>
      </c>
      <c r="AM221" s="4" t="s">
        <v>1132</v>
      </c>
      <c r="AO221" s="8" t="s">
        <v>980</v>
      </c>
      <c r="AP221" s="12">
        <v>0.06</v>
      </c>
      <c r="AQ221" s="216" t="s">
        <v>508</v>
      </c>
      <c r="AR221" s="145" t="s">
        <v>1133</v>
      </c>
      <c r="AS221" s="168" t="str">
        <f t="shared" si="59"/>
        <v>愛知県弥富市</v>
      </c>
      <c r="AT221" s="143">
        <v>10.42</v>
      </c>
      <c r="AU221" s="145">
        <v>10.33</v>
      </c>
      <c r="AV221" s="168">
        <v>10.27</v>
      </c>
    </row>
    <row r="222" spans="10:48">
      <c r="J222" s="2"/>
      <c r="K222" s="2"/>
      <c r="L222" s="2"/>
      <c r="M222" s="2"/>
      <c r="N222" s="2"/>
      <c r="AJ222" s="2"/>
      <c r="AL222" s="4" t="s">
        <v>301</v>
      </c>
      <c r="AM222" s="4" t="s">
        <v>1134</v>
      </c>
      <c r="AO222" s="8" t="s">
        <v>980</v>
      </c>
      <c r="AP222" s="12">
        <v>0.06</v>
      </c>
      <c r="AQ222" s="216" t="s">
        <v>508</v>
      </c>
      <c r="AR222" s="145" t="s">
        <v>1135</v>
      </c>
      <c r="AS222" s="168" t="str">
        <f t="shared" si="59"/>
        <v>愛知県あま市</v>
      </c>
      <c r="AT222" s="143">
        <v>10.42</v>
      </c>
      <c r="AU222" s="145">
        <v>10.33</v>
      </c>
      <c r="AV222" s="168">
        <v>10.27</v>
      </c>
    </row>
    <row r="223" spans="10:48">
      <c r="J223" s="2"/>
      <c r="K223" s="2"/>
      <c r="L223" s="2"/>
      <c r="M223" s="2"/>
      <c r="N223" s="2"/>
      <c r="AJ223" s="2"/>
      <c r="AL223" s="4" t="s">
        <v>301</v>
      </c>
      <c r="AM223" s="4" t="s">
        <v>1136</v>
      </c>
      <c r="AO223" s="8" t="s">
        <v>980</v>
      </c>
      <c r="AP223" s="12">
        <v>0.06</v>
      </c>
      <c r="AQ223" s="216" t="s">
        <v>508</v>
      </c>
      <c r="AR223" s="145" t="s">
        <v>1137</v>
      </c>
      <c r="AS223" s="168" t="str">
        <f t="shared" si="59"/>
        <v>愛知県長久手市</v>
      </c>
      <c r="AT223" s="143">
        <v>10.42</v>
      </c>
      <c r="AU223" s="145">
        <v>10.33</v>
      </c>
      <c r="AV223" s="168">
        <v>10.27</v>
      </c>
    </row>
    <row r="224" spans="10:48">
      <c r="J224" s="2"/>
      <c r="K224" s="2"/>
      <c r="L224" s="2"/>
      <c r="M224" s="2"/>
      <c r="N224" s="2"/>
      <c r="AJ224" s="2"/>
      <c r="AL224" s="4" t="s">
        <v>301</v>
      </c>
      <c r="AM224" s="4" t="s">
        <v>1138</v>
      </c>
      <c r="AO224" s="8" t="s">
        <v>980</v>
      </c>
      <c r="AP224" s="12">
        <v>0.06</v>
      </c>
      <c r="AQ224" s="216" t="s">
        <v>508</v>
      </c>
      <c r="AR224" s="145" t="s">
        <v>1139</v>
      </c>
      <c r="AS224" s="168" t="str">
        <f t="shared" si="59"/>
        <v>愛知県東郷町</v>
      </c>
      <c r="AT224" s="143">
        <v>10.42</v>
      </c>
      <c r="AU224" s="145">
        <v>10.33</v>
      </c>
      <c r="AV224" s="168">
        <v>10.27</v>
      </c>
    </row>
    <row r="225" spans="10:48">
      <c r="J225" s="2"/>
      <c r="K225" s="2"/>
      <c r="L225" s="2"/>
      <c r="M225" s="2"/>
      <c r="N225" s="2"/>
      <c r="AJ225" s="2"/>
      <c r="AL225" s="4" t="s">
        <v>301</v>
      </c>
      <c r="AM225" s="4" t="s">
        <v>1140</v>
      </c>
      <c r="AO225" s="8" t="s">
        <v>980</v>
      </c>
      <c r="AP225" s="12">
        <v>0.06</v>
      </c>
      <c r="AQ225" s="216" t="s">
        <v>508</v>
      </c>
      <c r="AR225" s="145" t="s">
        <v>1141</v>
      </c>
      <c r="AS225" s="168" t="str">
        <f t="shared" si="59"/>
        <v>愛知県大治町</v>
      </c>
      <c r="AT225" s="143">
        <v>10.42</v>
      </c>
      <c r="AU225" s="145">
        <v>10.33</v>
      </c>
      <c r="AV225" s="168">
        <v>10.27</v>
      </c>
    </row>
    <row r="226" spans="10:48">
      <c r="J226" s="2"/>
      <c r="K226" s="2"/>
      <c r="L226" s="2"/>
      <c r="M226" s="2"/>
      <c r="N226" s="2"/>
      <c r="AJ226" s="2"/>
      <c r="AL226" s="4" t="s">
        <v>301</v>
      </c>
      <c r="AM226" s="4" t="s">
        <v>1142</v>
      </c>
      <c r="AO226" s="8" t="s">
        <v>980</v>
      </c>
      <c r="AP226" s="12">
        <v>0.06</v>
      </c>
      <c r="AQ226" s="216" t="s">
        <v>508</v>
      </c>
      <c r="AR226" s="145" t="s">
        <v>1143</v>
      </c>
      <c r="AS226" s="168" t="str">
        <f t="shared" si="59"/>
        <v>愛知県蟹江町</v>
      </c>
      <c r="AT226" s="143">
        <v>10.42</v>
      </c>
      <c r="AU226" s="145">
        <v>10.33</v>
      </c>
      <c r="AV226" s="168">
        <v>10.27</v>
      </c>
    </row>
    <row r="227" spans="10:48">
      <c r="J227" s="2"/>
      <c r="K227" s="2"/>
      <c r="L227" s="2"/>
      <c r="M227" s="2"/>
      <c r="N227" s="2"/>
      <c r="AJ227" s="2"/>
      <c r="AL227" s="4" t="s">
        <v>318</v>
      </c>
      <c r="AM227" s="4" t="s">
        <v>1144</v>
      </c>
      <c r="AO227" s="8" t="s">
        <v>980</v>
      </c>
      <c r="AP227" s="12">
        <v>0.06</v>
      </c>
      <c r="AQ227" s="216" t="s">
        <v>508</v>
      </c>
      <c r="AR227" s="145" t="s">
        <v>1145</v>
      </c>
      <c r="AS227" s="168" t="str">
        <f t="shared" si="59"/>
        <v>愛知県豊山町</v>
      </c>
      <c r="AT227" s="143">
        <v>10.42</v>
      </c>
      <c r="AU227" s="145">
        <v>10.33</v>
      </c>
      <c r="AV227" s="168">
        <v>10.27</v>
      </c>
    </row>
    <row r="228" spans="10:48">
      <c r="J228" s="2"/>
      <c r="K228" s="2"/>
      <c r="L228" s="2"/>
      <c r="M228" s="2"/>
      <c r="N228" s="2"/>
      <c r="AJ228" s="2"/>
      <c r="AL228" s="4" t="s">
        <v>318</v>
      </c>
      <c r="AM228" s="4" t="s">
        <v>1146</v>
      </c>
      <c r="AO228" s="8" t="s">
        <v>980</v>
      </c>
      <c r="AP228" s="12">
        <v>0.06</v>
      </c>
      <c r="AQ228" s="216" t="s">
        <v>508</v>
      </c>
      <c r="AR228" s="145" t="s">
        <v>1147</v>
      </c>
      <c r="AS228" s="168" t="str">
        <f t="shared" si="59"/>
        <v>愛知県飛島村</v>
      </c>
      <c r="AT228" s="143">
        <v>10.42</v>
      </c>
      <c r="AU228" s="145">
        <v>10.33</v>
      </c>
      <c r="AV228" s="168">
        <v>10.27</v>
      </c>
    </row>
    <row r="229" spans="10:48">
      <c r="J229" s="2"/>
      <c r="K229" s="2"/>
      <c r="L229" s="2"/>
      <c r="M229" s="2"/>
      <c r="N229" s="2"/>
      <c r="AJ229" s="2"/>
      <c r="AL229" s="4" t="s">
        <v>318</v>
      </c>
      <c r="AM229" s="4" t="s">
        <v>1148</v>
      </c>
      <c r="AO229" s="8" t="s">
        <v>980</v>
      </c>
      <c r="AP229" s="12">
        <v>0.06</v>
      </c>
      <c r="AQ229" s="216" t="s">
        <v>517</v>
      </c>
      <c r="AR229" s="145" t="s">
        <v>1149</v>
      </c>
      <c r="AS229" s="168" t="str">
        <f t="shared" si="59"/>
        <v>三重県津市</v>
      </c>
      <c r="AT229" s="143">
        <v>10.42</v>
      </c>
      <c r="AU229" s="145">
        <v>10.33</v>
      </c>
      <c r="AV229" s="168">
        <v>10.27</v>
      </c>
    </row>
    <row r="230" spans="10:48">
      <c r="J230" s="2"/>
      <c r="K230" s="2"/>
      <c r="L230" s="2"/>
      <c r="M230" s="2"/>
      <c r="N230" s="2"/>
      <c r="AJ230" s="2"/>
      <c r="AL230" s="4" t="s">
        <v>318</v>
      </c>
      <c r="AM230" s="4" t="s">
        <v>1150</v>
      </c>
      <c r="AO230" s="8" t="s">
        <v>980</v>
      </c>
      <c r="AP230" s="12">
        <v>0.06</v>
      </c>
      <c r="AQ230" s="216" t="s">
        <v>517</v>
      </c>
      <c r="AR230" s="145" t="s">
        <v>1151</v>
      </c>
      <c r="AS230" s="168" t="str">
        <f t="shared" si="59"/>
        <v>三重県四日市市</v>
      </c>
      <c r="AT230" s="143">
        <v>10.42</v>
      </c>
      <c r="AU230" s="145">
        <v>10.33</v>
      </c>
      <c r="AV230" s="168">
        <v>10.27</v>
      </c>
    </row>
    <row r="231" spans="10:48">
      <c r="J231" s="2"/>
      <c r="K231" s="2"/>
      <c r="L231" s="2"/>
      <c r="M231" s="2"/>
      <c r="N231" s="2"/>
      <c r="AJ231" s="2"/>
      <c r="AL231" s="4" t="s">
        <v>318</v>
      </c>
      <c r="AM231" s="4" t="s">
        <v>1152</v>
      </c>
      <c r="AO231" s="8" t="s">
        <v>980</v>
      </c>
      <c r="AP231" s="12">
        <v>0.06</v>
      </c>
      <c r="AQ231" s="216" t="s">
        <v>517</v>
      </c>
      <c r="AR231" s="145" t="s">
        <v>1153</v>
      </c>
      <c r="AS231" s="168" t="str">
        <f t="shared" si="59"/>
        <v>三重県桑名市</v>
      </c>
      <c r="AT231" s="143">
        <v>10.42</v>
      </c>
      <c r="AU231" s="145">
        <v>10.33</v>
      </c>
      <c r="AV231" s="168">
        <v>10.27</v>
      </c>
    </row>
    <row r="232" spans="10:48">
      <c r="J232" s="2"/>
      <c r="K232" s="2"/>
      <c r="L232" s="2"/>
      <c r="M232" s="2"/>
      <c r="N232" s="2"/>
      <c r="AJ232" s="2"/>
      <c r="AL232" s="4" t="s">
        <v>318</v>
      </c>
      <c r="AM232" s="4" t="s">
        <v>1154</v>
      </c>
      <c r="AO232" s="8" t="s">
        <v>980</v>
      </c>
      <c r="AP232" s="12">
        <v>0.06</v>
      </c>
      <c r="AQ232" s="216" t="s">
        <v>517</v>
      </c>
      <c r="AR232" s="145" t="s">
        <v>1155</v>
      </c>
      <c r="AS232" s="168" t="str">
        <f t="shared" si="59"/>
        <v>三重県鈴鹿市</v>
      </c>
      <c r="AT232" s="143">
        <v>10.42</v>
      </c>
      <c r="AU232" s="145">
        <v>10.33</v>
      </c>
      <c r="AV232" s="168">
        <v>10.27</v>
      </c>
    </row>
    <row r="233" spans="10:48">
      <c r="J233" s="2"/>
      <c r="K233" s="2"/>
      <c r="L233" s="2"/>
      <c r="M233" s="2"/>
      <c r="N233" s="2"/>
      <c r="AJ233" s="2"/>
      <c r="AL233" s="4" t="s">
        <v>318</v>
      </c>
      <c r="AM233" s="4" t="s">
        <v>1156</v>
      </c>
      <c r="AO233" s="8" t="s">
        <v>980</v>
      </c>
      <c r="AP233" s="12">
        <v>0.06</v>
      </c>
      <c r="AQ233" s="216" t="s">
        <v>517</v>
      </c>
      <c r="AR233" s="145" t="s">
        <v>1157</v>
      </c>
      <c r="AS233" s="168" t="str">
        <f t="shared" si="59"/>
        <v>三重県亀山市</v>
      </c>
      <c r="AT233" s="143">
        <v>10.42</v>
      </c>
      <c r="AU233" s="145">
        <v>10.33</v>
      </c>
      <c r="AV233" s="168">
        <v>10.27</v>
      </c>
    </row>
    <row r="234" spans="10:48">
      <c r="J234" s="2"/>
      <c r="K234" s="2"/>
      <c r="L234" s="2"/>
      <c r="M234" s="2"/>
      <c r="N234" s="2"/>
      <c r="AJ234" s="2"/>
      <c r="AL234" s="4" t="s">
        <v>318</v>
      </c>
      <c r="AM234" s="4" t="s">
        <v>1158</v>
      </c>
      <c r="AO234" s="8" t="s">
        <v>980</v>
      </c>
      <c r="AP234" s="12">
        <v>0.06</v>
      </c>
      <c r="AQ234" s="216" t="s">
        <v>527</v>
      </c>
      <c r="AR234" s="145" t="s">
        <v>1159</v>
      </c>
      <c r="AS234" s="168" t="str">
        <f t="shared" si="59"/>
        <v>滋賀県彦根市</v>
      </c>
      <c r="AT234" s="143">
        <v>10.42</v>
      </c>
      <c r="AU234" s="145">
        <v>10.33</v>
      </c>
      <c r="AV234" s="168">
        <v>10.27</v>
      </c>
    </row>
    <row r="235" spans="10:48">
      <c r="J235" s="2"/>
      <c r="K235" s="2"/>
      <c r="L235" s="2"/>
      <c r="M235" s="2"/>
      <c r="N235" s="2"/>
      <c r="AJ235" s="2"/>
      <c r="AL235" s="4" t="s">
        <v>318</v>
      </c>
      <c r="AM235" s="4" t="s">
        <v>1160</v>
      </c>
      <c r="AO235" s="8" t="s">
        <v>980</v>
      </c>
      <c r="AP235" s="12">
        <v>0.06</v>
      </c>
      <c r="AQ235" s="216" t="s">
        <v>527</v>
      </c>
      <c r="AR235" s="145" t="s">
        <v>1161</v>
      </c>
      <c r="AS235" s="168" t="str">
        <f t="shared" si="59"/>
        <v>滋賀県守山市</v>
      </c>
      <c r="AT235" s="143">
        <v>10.42</v>
      </c>
      <c r="AU235" s="145">
        <v>10.33</v>
      </c>
      <c r="AV235" s="168">
        <v>10.27</v>
      </c>
    </row>
    <row r="236" spans="10:48">
      <c r="J236" s="2"/>
      <c r="K236" s="2"/>
      <c r="L236" s="2"/>
      <c r="M236" s="2"/>
      <c r="N236" s="2"/>
      <c r="AJ236" s="2"/>
      <c r="AL236" s="4" t="s">
        <v>318</v>
      </c>
      <c r="AM236" s="4" t="s">
        <v>1162</v>
      </c>
      <c r="AO236" s="8" t="s">
        <v>980</v>
      </c>
      <c r="AP236" s="12">
        <v>0.06</v>
      </c>
      <c r="AQ236" s="216" t="s">
        <v>527</v>
      </c>
      <c r="AR236" s="145" t="s">
        <v>1163</v>
      </c>
      <c r="AS236" s="168" t="str">
        <f t="shared" si="59"/>
        <v>滋賀県甲賀市</v>
      </c>
      <c r="AT236" s="143">
        <v>10.42</v>
      </c>
      <c r="AU236" s="145">
        <v>10.33</v>
      </c>
      <c r="AV236" s="168">
        <v>10.27</v>
      </c>
    </row>
    <row r="237" spans="10:48">
      <c r="J237" s="2"/>
      <c r="K237" s="2"/>
      <c r="L237" s="2"/>
      <c r="M237" s="2"/>
      <c r="N237" s="2"/>
      <c r="AJ237" s="2"/>
      <c r="AL237" s="4" t="s">
        <v>318</v>
      </c>
      <c r="AM237" s="4" t="s">
        <v>1164</v>
      </c>
      <c r="AO237" s="8" t="s">
        <v>980</v>
      </c>
      <c r="AP237" s="12">
        <v>0.06</v>
      </c>
      <c r="AQ237" s="216" t="s">
        <v>537</v>
      </c>
      <c r="AR237" s="145" t="s">
        <v>1165</v>
      </c>
      <c r="AS237" s="168" t="str">
        <f t="shared" si="59"/>
        <v>京都府宇治市</v>
      </c>
      <c r="AT237" s="143">
        <v>10.42</v>
      </c>
      <c r="AU237" s="145">
        <v>10.33</v>
      </c>
      <c r="AV237" s="168">
        <v>10.27</v>
      </c>
    </row>
    <row r="238" spans="10:48">
      <c r="J238" s="2"/>
      <c r="K238" s="2"/>
      <c r="L238" s="2"/>
      <c r="M238" s="2"/>
      <c r="N238" s="2"/>
      <c r="AJ238" s="2"/>
      <c r="AL238" s="4" t="s">
        <v>318</v>
      </c>
      <c r="AM238" s="4" t="s">
        <v>1166</v>
      </c>
      <c r="AO238" s="8" t="s">
        <v>980</v>
      </c>
      <c r="AP238" s="12">
        <v>0.06</v>
      </c>
      <c r="AQ238" s="216" t="s">
        <v>537</v>
      </c>
      <c r="AR238" s="145" t="s">
        <v>1167</v>
      </c>
      <c r="AS238" s="168" t="str">
        <f t="shared" si="59"/>
        <v>京都府亀岡市</v>
      </c>
      <c r="AT238" s="143">
        <v>10.42</v>
      </c>
      <c r="AU238" s="145">
        <v>10.33</v>
      </c>
      <c r="AV238" s="168">
        <v>10.27</v>
      </c>
    </row>
    <row r="239" spans="10:48">
      <c r="J239" s="2"/>
      <c r="K239" s="2"/>
      <c r="L239" s="2"/>
      <c r="M239" s="2"/>
      <c r="N239" s="2"/>
      <c r="AJ239" s="2"/>
      <c r="AL239" s="4" t="s">
        <v>318</v>
      </c>
      <c r="AM239" s="4" t="s">
        <v>1168</v>
      </c>
      <c r="AO239" s="8" t="s">
        <v>980</v>
      </c>
      <c r="AP239" s="12">
        <v>0.06</v>
      </c>
      <c r="AQ239" s="216" t="s">
        <v>537</v>
      </c>
      <c r="AR239" s="145" t="s">
        <v>1169</v>
      </c>
      <c r="AS239" s="168" t="str">
        <f t="shared" si="59"/>
        <v>京都府城陽市</v>
      </c>
      <c r="AT239" s="143">
        <v>10.42</v>
      </c>
      <c r="AU239" s="145">
        <v>10.33</v>
      </c>
      <c r="AV239" s="168">
        <v>10.27</v>
      </c>
    </row>
    <row r="240" spans="10:48">
      <c r="J240" s="2"/>
      <c r="K240" s="2"/>
      <c r="L240" s="2"/>
      <c r="M240" s="2"/>
      <c r="N240" s="2"/>
      <c r="AJ240" s="2"/>
      <c r="AL240" s="4" t="s">
        <v>318</v>
      </c>
      <c r="AM240" s="4" t="s">
        <v>1170</v>
      </c>
      <c r="AO240" s="8" t="s">
        <v>980</v>
      </c>
      <c r="AP240" s="12">
        <v>0.06</v>
      </c>
      <c r="AQ240" s="216" t="s">
        <v>537</v>
      </c>
      <c r="AR240" s="145" t="s">
        <v>1171</v>
      </c>
      <c r="AS240" s="168" t="str">
        <f t="shared" si="59"/>
        <v>京都府向日市</v>
      </c>
      <c r="AT240" s="143">
        <v>10.42</v>
      </c>
      <c r="AU240" s="145">
        <v>10.33</v>
      </c>
      <c r="AV240" s="168">
        <v>10.27</v>
      </c>
    </row>
    <row r="241" spans="10:48">
      <c r="J241" s="2"/>
      <c r="K241" s="2"/>
      <c r="L241" s="2"/>
      <c r="M241" s="2"/>
      <c r="N241" s="2"/>
      <c r="AJ241" s="2"/>
      <c r="AL241" s="4" t="s">
        <v>318</v>
      </c>
      <c r="AM241" s="4" t="s">
        <v>1172</v>
      </c>
      <c r="AO241" s="8" t="s">
        <v>980</v>
      </c>
      <c r="AP241" s="12">
        <v>0.06</v>
      </c>
      <c r="AQ241" s="216" t="s">
        <v>537</v>
      </c>
      <c r="AR241" s="145" t="s">
        <v>1173</v>
      </c>
      <c r="AS241" s="168" t="str">
        <f t="shared" si="59"/>
        <v>京都府八幡市</v>
      </c>
      <c r="AT241" s="143">
        <v>10.42</v>
      </c>
      <c r="AU241" s="145">
        <v>10.33</v>
      </c>
      <c r="AV241" s="168">
        <v>10.27</v>
      </c>
    </row>
    <row r="242" spans="10:48">
      <c r="J242" s="2"/>
      <c r="K242" s="2"/>
      <c r="L242" s="2"/>
      <c r="M242" s="2"/>
      <c r="N242" s="2"/>
      <c r="AJ242" s="2"/>
      <c r="AL242" s="4" t="s">
        <v>318</v>
      </c>
      <c r="AM242" s="4" t="s">
        <v>1174</v>
      </c>
      <c r="AO242" s="8" t="s">
        <v>980</v>
      </c>
      <c r="AP242" s="12">
        <v>0.06</v>
      </c>
      <c r="AQ242" s="216" t="s">
        <v>537</v>
      </c>
      <c r="AR242" s="145" t="s">
        <v>1175</v>
      </c>
      <c r="AS242" s="168" t="str">
        <f t="shared" si="59"/>
        <v>京都府京田辺市</v>
      </c>
      <c r="AT242" s="143">
        <v>10.42</v>
      </c>
      <c r="AU242" s="145">
        <v>10.33</v>
      </c>
      <c r="AV242" s="168">
        <v>10.27</v>
      </c>
    </row>
    <row r="243" spans="10:48">
      <c r="J243" s="2"/>
      <c r="K243" s="2"/>
      <c r="L243" s="2"/>
      <c r="M243" s="2"/>
      <c r="N243" s="2"/>
      <c r="AJ243" s="2"/>
      <c r="AL243" s="4" t="s">
        <v>318</v>
      </c>
      <c r="AM243" s="4" t="s">
        <v>1176</v>
      </c>
      <c r="AO243" s="8" t="s">
        <v>980</v>
      </c>
      <c r="AP243" s="12">
        <v>0.06</v>
      </c>
      <c r="AQ243" s="216" t="s">
        <v>537</v>
      </c>
      <c r="AR243" s="145" t="s">
        <v>1177</v>
      </c>
      <c r="AS243" s="168" t="str">
        <f t="shared" si="59"/>
        <v>京都府木津川市</v>
      </c>
      <c r="AT243" s="143">
        <v>10.42</v>
      </c>
      <c r="AU243" s="145">
        <v>10.33</v>
      </c>
      <c r="AV243" s="168">
        <v>10.27</v>
      </c>
    </row>
    <row r="244" spans="10:48">
      <c r="J244" s="2"/>
      <c r="K244" s="2"/>
      <c r="L244" s="2"/>
      <c r="M244" s="2"/>
      <c r="N244" s="2"/>
      <c r="AJ244" s="2"/>
      <c r="AL244" s="4" t="s">
        <v>318</v>
      </c>
      <c r="AM244" s="4" t="s">
        <v>1178</v>
      </c>
      <c r="AO244" s="8" t="s">
        <v>980</v>
      </c>
      <c r="AP244" s="12">
        <v>0.06</v>
      </c>
      <c r="AQ244" s="216" t="s">
        <v>537</v>
      </c>
      <c r="AR244" s="145" t="s">
        <v>1179</v>
      </c>
      <c r="AS244" s="168" t="str">
        <f t="shared" si="59"/>
        <v>京都府大山崎町</v>
      </c>
      <c r="AT244" s="143">
        <v>10.42</v>
      </c>
      <c r="AU244" s="145">
        <v>10.33</v>
      </c>
      <c r="AV244" s="168">
        <v>10.27</v>
      </c>
    </row>
    <row r="245" spans="10:48">
      <c r="J245" s="2"/>
      <c r="K245" s="2"/>
      <c r="L245" s="2"/>
      <c r="M245" s="2"/>
      <c r="N245" s="2"/>
      <c r="AJ245" s="2"/>
      <c r="AL245" s="4" t="s">
        <v>318</v>
      </c>
      <c r="AM245" s="4" t="s">
        <v>1180</v>
      </c>
      <c r="AO245" s="8" t="s">
        <v>980</v>
      </c>
      <c r="AP245" s="12">
        <v>0.06</v>
      </c>
      <c r="AQ245" s="216" t="s">
        <v>537</v>
      </c>
      <c r="AR245" s="145" t="s">
        <v>1181</v>
      </c>
      <c r="AS245" s="168" t="str">
        <f t="shared" si="59"/>
        <v>京都府精華町</v>
      </c>
      <c r="AT245" s="143">
        <v>10.42</v>
      </c>
      <c r="AU245" s="145">
        <v>10.33</v>
      </c>
      <c r="AV245" s="168">
        <v>10.27</v>
      </c>
    </row>
    <row r="246" spans="10:48">
      <c r="J246" s="2"/>
      <c r="K246" s="2"/>
      <c r="L246" s="2"/>
      <c r="M246" s="2"/>
      <c r="N246" s="2"/>
      <c r="AJ246" s="2"/>
      <c r="AL246" s="4" t="s">
        <v>318</v>
      </c>
      <c r="AM246" s="4" t="s">
        <v>1182</v>
      </c>
      <c r="AO246" s="8" t="s">
        <v>980</v>
      </c>
      <c r="AP246" s="12">
        <v>0.06</v>
      </c>
      <c r="AQ246" s="216" t="s">
        <v>547</v>
      </c>
      <c r="AR246" s="145" t="s">
        <v>1183</v>
      </c>
      <c r="AS246" s="168" t="str">
        <f t="shared" si="59"/>
        <v>大阪府岸和田市</v>
      </c>
      <c r="AT246" s="143">
        <v>10.42</v>
      </c>
      <c r="AU246" s="145">
        <v>10.33</v>
      </c>
      <c r="AV246" s="168">
        <v>10.27</v>
      </c>
    </row>
    <row r="247" spans="10:48">
      <c r="J247" s="2"/>
      <c r="K247" s="2"/>
      <c r="L247" s="2"/>
      <c r="M247" s="2"/>
      <c r="N247" s="2"/>
      <c r="AJ247" s="2"/>
      <c r="AL247" s="4" t="s">
        <v>318</v>
      </c>
      <c r="AM247" s="4" t="s">
        <v>1184</v>
      </c>
      <c r="AO247" s="8" t="s">
        <v>980</v>
      </c>
      <c r="AP247" s="12">
        <v>0.06</v>
      </c>
      <c r="AQ247" s="216" t="s">
        <v>547</v>
      </c>
      <c r="AR247" s="145" t="s">
        <v>1185</v>
      </c>
      <c r="AS247" s="168" t="str">
        <f t="shared" si="59"/>
        <v>大阪府泉大津市</v>
      </c>
      <c r="AT247" s="143">
        <v>10.42</v>
      </c>
      <c r="AU247" s="145">
        <v>10.33</v>
      </c>
      <c r="AV247" s="168">
        <v>10.27</v>
      </c>
    </row>
    <row r="248" spans="10:48">
      <c r="J248" s="2"/>
      <c r="K248" s="2"/>
      <c r="L248" s="2"/>
      <c r="M248" s="2"/>
      <c r="N248" s="2"/>
      <c r="AJ248" s="2"/>
      <c r="AL248" s="4" t="s">
        <v>318</v>
      </c>
      <c r="AM248" s="4" t="s">
        <v>1186</v>
      </c>
      <c r="AO248" s="8" t="s">
        <v>980</v>
      </c>
      <c r="AP248" s="12">
        <v>0.06</v>
      </c>
      <c r="AQ248" s="216" t="s">
        <v>547</v>
      </c>
      <c r="AR248" s="145" t="s">
        <v>1187</v>
      </c>
      <c r="AS248" s="168" t="str">
        <f t="shared" si="59"/>
        <v>大阪府貝塚市</v>
      </c>
      <c r="AT248" s="143">
        <v>10.42</v>
      </c>
      <c r="AU248" s="145">
        <v>10.33</v>
      </c>
      <c r="AV248" s="168">
        <v>10.27</v>
      </c>
    </row>
    <row r="249" spans="10:48">
      <c r="J249" s="2"/>
      <c r="K249" s="2"/>
      <c r="L249" s="2"/>
      <c r="M249" s="2"/>
      <c r="N249" s="2"/>
      <c r="AJ249" s="2"/>
      <c r="AL249" s="4" t="s">
        <v>318</v>
      </c>
      <c r="AM249" s="4" t="s">
        <v>1188</v>
      </c>
      <c r="AO249" s="8" t="s">
        <v>980</v>
      </c>
      <c r="AP249" s="12">
        <v>0.06</v>
      </c>
      <c r="AQ249" s="216" t="s">
        <v>547</v>
      </c>
      <c r="AR249" s="145" t="s">
        <v>1189</v>
      </c>
      <c r="AS249" s="168" t="str">
        <f t="shared" si="59"/>
        <v>大阪府泉佐野市</v>
      </c>
      <c r="AT249" s="143">
        <v>10.42</v>
      </c>
      <c r="AU249" s="145">
        <v>10.33</v>
      </c>
      <c r="AV249" s="168">
        <v>10.27</v>
      </c>
    </row>
    <row r="250" spans="10:48">
      <c r="J250" s="2"/>
      <c r="K250" s="2"/>
      <c r="L250" s="2"/>
      <c r="M250" s="2"/>
      <c r="N250" s="2"/>
      <c r="AJ250" s="2"/>
      <c r="AL250" s="4" t="s">
        <v>318</v>
      </c>
      <c r="AM250" s="4" t="s">
        <v>1190</v>
      </c>
      <c r="AO250" s="8" t="s">
        <v>980</v>
      </c>
      <c r="AP250" s="12">
        <v>0.06</v>
      </c>
      <c r="AQ250" s="216" t="s">
        <v>547</v>
      </c>
      <c r="AR250" s="145" t="s">
        <v>1191</v>
      </c>
      <c r="AS250" s="168" t="str">
        <f t="shared" si="59"/>
        <v>大阪府富田林市</v>
      </c>
      <c r="AT250" s="143">
        <v>10.42</v>
      </c>
      <c r="AU250" s="145">
        <v>10.33</v>
      </c>
      <c r="AV250" s="168">
        <v>10.27</v>
      </c>
    </row>
    <row r="251" spans="10:48">
      <c r="J251" s="2"/>
      <c r="K251" s="2"/>
      <c r="L251" s="2"/>
      <c r="M251" s="2"/>
      <c r="N251" s="2"/>
      <c r="AJ251" s="2"/>
      <c r="AL251" s="4" t="s">
        <v>318</v>
      </c>
      <c r="AM251" s="4" t="s">
        <v>1192</v>
      </c>
      <c r="AO251" s="8" t="s">
        <v>980</v>
      </c>
      <c r="AP251" s="12">
        <v>0.06</v>
      </c>
      <c r="AQ251" s="216" t="s">
        <v>547</v>
      </c>
      <c r="AR251" s="145" t="s">
        <v>1193</v>
      </c>
      <c r="AS251" s="168" t="str">
        <f t="shared" si="59"/>
        <v>大阪府河内長野市</v>
      </c>
      <c r="AT251" s="143">
        <v>10.42</v>
      </c>
      <c r="AU251" s="145">
        <v>10.33</v>
      </c>
      <c r="AV251" s="168">
        <v>10.27</v>
      </c>
    </row>
    <row r="252" spans="10:48">
      <c r="J252" s="2"/>
      <c r="K252" s="2"/>
      <c r="L252" s="2"/>
      <c r="M252" s="2"/>
      <c r="N252" s="2"/>
      <c r="AJ252" s="2"/>
      <c r="AL252" s="4" t="s">
        <v>318</v>
      </c>
      <c r="AM252" s="4" t="s">
        <v>1194</v>
      </c>
      <c r="AO252" s="8" t="s">
        <v>980</v>
      </c>
      <c r="AP252" s="12">
        <v>0.06</v>
      </c>
      <c r="AQ252" s="216" t="s">
        <v>547</v>
      </c>
      <c r="AR252" s="145" t="s">
        <v>1195</v>
      </c>
      <c r="AS252" s="168" t="str">
        <f t="shared" si="59"/>
        <v>大阪府和泉市</v>
      </c>
      <c r="AT252" s="143">
        <v>10.42</v>
      </c>
      <c r="AU252" s="145">
        <v>10.33</v>
      </c>
      <c r="AV252" s="168">
        <v>10.27</v>
      </c>
    </row>
    <row r="253" spans="10:48">
      <c r="J253" s="2"/>
      <c r="K253" s="2"/>
      <c r="L253" s="2"/>
      <c r="M253" s="2"/>
      <c r="N253" s="2"/>
      <c r="AJ253" s="2"/>
      <c r="AL253" s="4" t="s">
        <v>318</v>
      </c>
      <c r="AM253" s="4" t="s">
        <v>1196</v>
      </c>
      <c r="AO253" s="8" t="s">
        <v>980</v>
      </c>
      <c r="AP253" s="12">
        <v>0.06</v>
      </c>
      <c r="AQ253" s="216" t="s">
        <v>547</v>
      </c>
      <c r="AR253" s="145" t="s">
        <v>1197</v>
      </c>
      <c r="AS253" s="168" t="str">
        <f t="shared" si="59"/>
        <v>大阪府柏原市</v>
      </c>
      <c r="AT253" s="143">
        <v>10.42</v>
      </c>
      <c r="AU253" s="145">
        <v>10.33</v>
      </c>
      <c r="AV253" s="168">
        <v>10.27</v>
      </c>
    </row>
    <row r="254" spans="10:48">
      <c r="J254" s="2"/>
      <c r="K254" s="2"/>
      <c r="L254" s="2"/>
      <c r="M254" s="2"/>
      <c r="N254" s="2"/>
      <c r="AJ254" s="2"/>
      <c r="AL254" s="4" t="s">
        <v>318</v>
      </c>
      <c r="AM254" s="4" t="s">
        <v>1198</v>
      </c>
      <c r="AO254" s="8" t="s">
        <v>980</v>
      </c>
      <c r="AP254" s="12">
        <v>0.06</v>
      </c>
      <c r="AQ254" s="216" t="s">
        <v>547</v>
      </c>
      <c r="AR254" s="145" t="s">
        <v>1199</v>
      </c>
      <c r="AS254" s="168" t="str">
        <f t="shared" si="59"/>
        <v>大阪府羽曳野市</v>
      </c>
      <c r="AT254" s="143">
        <v>10.42</v>
      </c>
      <c r="AU254" s="145">
        <v>10.33</v>
      </c>
      <c r="AV254" s="168">
        <v>10.27</v>
      </c>
    </row>
    <row r="255" spans="10:48">
      <c r="J255" s="2"/>
      <c r="K255" s="2"/>
      <c r="L255" s="2"/>
      <c r="M255" s="2"/>
      <c r="N255" s="2"/>
      <c r="AJ255" s="2"/>
      <c r="AL255" s="4" t="s">
        <v>318</v>
      </c>
      <c r="AM255" s="4" t="s">
        <v>1200</v>
      </c>
      <c r="AO255" s="8" t="s">
        <v>980</v>
      </c>
      <c r="AP255" s="12">
        <v>0.06</v>
      </c>
      <c r="AQ255" s="216" t="s">
        <v>547</v>
      </c>
      <c r="AR255" s="145" t="s">
        <v>1201</v>
      </c>
      <c r="AS255" s="168" t="str">
        <f t="shared" si="59"/>
        <v>大阪府藤井寺市</v>
      </c>
      <c r="AT255" s="143">
        <v>10.42</v>
      </c>
      <c r="AU255" s="145">
        <v>10.33</v>
      </c>
      <c r="AV255" s="168">
        <v>10.27</v>
      </c>
    </row>
    <row r="256" spans="10:48">
      <c r="J256" s="2"/>
      <c r="K256" s="2"/>
      <c r="L256" s="2"/>
      <c r="M256" s="2"/>
      <c r="N256" s="2"/>
      <c r="AJ256" s="2"/>
      <c r="AL256" s="4" t="s">
        <v>318</v>
      </c>
      <c r="AM256" s="4" t="s">
        <v>1202</v>
      </c>
      <c r="AO256" s="8" t="s">
        <v>980</v>
      </c>
      <c r="AP256" s="12">
        <v>0.06</v>
      </c>
      <c r="AQ256" s="216" t="s">
        <v>547</v>
      </c>
      <c r="AR256" s="145" t="s">
        <v>1203</v>
      </c>
      <c r="AS256" s="168" t="str">
        <f t="shared" si="59"/>
        <v>大阪府泉南市</v>
      </c>
      <c r="AT256" s="143">
        <v>10.42</v>
      </c>
      <c r="AU256" s="145">
        <v>10.33</v>
      </c>
      <c r="AV256" s="168">
        <v>10.27</v>
      </c>
    </row>
    <row r="257" spans="10:48">
      <c r="J257" s="2"/>
      <c r="K257" s="2"/>
      <c r="L257" s="2"/>
      <c r="M257" s="2"/>
      <c r="N257" s="2"/>
      <c r="AJ257" s="2"/>
      <c r="AL257" s="4" t="s">
        <v>318</v>
      </c>
      <c r="AM257" s="4" t="s">
        <v>1204</v>
      </c>
      <c r="AO257" s="8" t="s">
        <v>980</v>
      </c>
      <c r="AP257" s="12">
        <v>0.06</v>
      </c>
      <c r="AQ257" s="216" t="s">
        <v>547</v>
      </c>
      <c r="AR257" s="145" t="s">
        <v>1205</v>
      </c>
      <c r="AS257" s="168" t="str">
        <f t="shared" si="59"/>
        <v>大阪府大阪狭山市</v>
      </c>
      <c r="AT257" s="143">
        <v>10.42</v>
      </c>
      <c r="AU257" s="145">
        <v>10.33</v>
      </c>
      <c r="AV257" s="168">
        <v>10.27</v>
      </c>
    </row>
    <row r="258" spans="10:48">
      <c r="J258" s="2"/>
      <c r="K258" s="2"/>
      <c r="L258" s="2"/>
      <c r="M258" s="2"/>
      <c r="N258" s="2"/>
      <c r="AJ258" s="2"/>
      <c r="AL258" s="4" t="s">
        <v>318</v>
      </c>
      <c r="AM258" s="4" t="s">
        <v>1206</v>
      </c>
      <c r="AO258" s="8" t="s">
        <v>980</v>
      </c>
      <c r="AP258" s="12">
        <v>0.06</v>
      </c>
      <c r="AQ258" s="216" t="s">
        <v>547</v>
      </c>
      <c r="AR258" s="145" t="s">
        <v>1207</v>
      </c>
      <c r="AS258" s="168" t="str">
        <f t="shared" si="59"/>
        <v>大阪府阪南市</v>
      </c>
      <c r="AT258" s="143">
        <v>10.42</v>
      </c>
      <c r="AU258" s="145">
        <v>10.33</v>
      </c>
      <c r="AV258" s="168">
        <v>10.27</v>
      </c>
    </row>
    <row r="259" spans="10:48">
      <c r="J259" s="2"/>
      <c r="K259" s="2"/>
      <c r="L259" s="2"/>
      <c r="M259" s="2"/>
      <c r="N259" s="2"/>
      <c r="AJ259" s="2"/>
      <c r="AL259" s="4" t="s">
        <v>318</v>
      </c>
      <c r="AM259" s="4" t="s">
        <v>1208</v>
      </c>
      <c r="AO259" s="8" t="s">
        <v>980</v>
      </c>
      <c r="AP259" s="12">
        <v>0.06</v>
      </c>
      <c r="AQ259" s="216" t="s">
        <v>547</v>
      </c>
      <c r="AR259" s="145" t="s">
        <v>1209</v>
      </c>
      <c r="AS259" s="168" t="str">
        <f t="shared" si="59"/>
        <v>大阪府島本町</v>
      </c>
      <c r="AT259" s="143">
        <v>10.42</v>
      </c>
      <c r="AU259" s="145">
        <v>10.33</v>
      </c>
      <c r="AV259" s="168">
        <v>10.27</v>
      </c>
    </row>
    <row r="260" spans="10:48">
      <c r="J260" s="2"/>
      <c r="K260" s="2"/>
      <c r="L260" s="2"/>
      <c r="M260" s="2"/>
      <c r="N260" s="2"/>
      <c r="AJ260" s="2"/>
      <c r="AL260" s="4" t="s">
        <v>330</v>
      </c>
      <c r="AM260" s="4" t="s">
        <v>981</v>
      </c>
      <c r="AO260" s="8" t="s">
        <v>980</v>
      </c>
      <c r="AP260" s="12">
        <v>0.06</v>
      </c>
      <c r="AQ260" s="216" t="s">
        <v>547</v>
      </c>
      <c r="AR260" s="145" t="s">
        <v>1210</v>
      </c>
      <c r="AS260" s="168" t="str">
        <f t="shared" ref="AS260:AS323" si="60">AQ260&amp;AR260</f>
        <v>大阪府豊能町</v>
      </c>
      <c r="AT260" s="143">
        <v>10.42</v>
      </c>
      <c r="AU260" s="145">
        <v>10.33</v>
      </c>
      <c r="AV260" s="168">
        <v>10.27</v>
      </c>
    </row>
    <row r="261" spans="10:48">
      <c r="J261" s="2"/>
      <c r="K261" s="2"/>
      <c r="L261" s="2"/>
      <c r="M261" s="2"/>
      <c r="N261" s="2"/>
      <c r="AJ261" s="2"/>
      <c r="AL261" s="4" t="s">
        <v>330</v>
      </c>
      <c r="AM261" s="4" t="s">
        <v>1211</v>
      </c>
      <c r="AO261" s="8" t="s">
        <v>980</v>
      </c>
      <c r="AP261" s="12">
        <v>0.06</v>
      </c>
      <c r="AQ261" s="216" t="s">
        <v>547</v>
      </c>
      <c r="AR261" s="145" t="s">
        <v>1212</v>
      </c>
      <c r="AS261" s="168" t="str">
        <f t="shared" si="60"/>
        <v>大阪府能勢町</v>
      </c>
      <c r="AT261" s="143">
        <v>10.42</v>
      </c>
      <c r="AU261" s="145">
        <v>10.33</v>
      </c>
      <c r="AV261" s="168">
        <v>10.27</v>
      </c>
    </row>
    <row r="262" spans="10:48">
      <c r="J262" s="2"/>
      <c r="K262" s="2"/>
      <c r="L262" s="2"/>
      <c r="M262" s="2"/>
      <c r="N262" s="2"/>
      <c r="AJ262" s="2"/>
      <c r="AL262" s="4" t="s">
        <v>330</v>
      </c>
      <c r="AM262" s="4" t="s">
        <v>1213</v>
      </c>
      <c r="AO262" s="8" t="s">
        <v>980</v>
      </c>
      <c r="AP262" s="12">
        <v>0.06</v>
      </c>
      <c r="AQ262" s="216" t="s">
        <v>547</v>
      </c>
      <c r="AR262" s="145" t="s">
        <v>1214</v>
      </c>
      <c r="AS262" s="168" t="str">
        <f t="shared" si="60"/>
        <v>大阪府忠岡町</v>
      </c>
      <c r="AT262" s="143">
        <v>10.42</v>
      </c>
      <c r="AU262" s="145">
        <v>10.33</v>
      </c>
      <c r="AV262" s="168">
        <v>10.27</v>
      </c>
    </row>
    <row r="263" spans="10:48">
      <c r="J263" s="2"/>
      <c r="K263" s="2"/>
      <c r="L263" s="2"/>
      <c r="M263" s="2"/>
      <c r="N263" s="2"/>
      <c r="AJ263" s="2"/>
      <c r="AL263" s="4" t="s">
        <v>330</v>
      </c>
      <c r="AM263" s="4" t="s">
        <v>1215</v>
      </c>
      <c r="AO263" s="8" t="s">
        <v>980</v>
      </c>
      <c r="AP263" s="12">
        <v>0.06</v>
      </c>
      <c r="AQ263" s="216" t="s">
        <v>547</v>
      </c>
      <c r="AR263" s="145" t="s">
        <v>1216</v>
      </c>
      <c r="AS263" s="168" t="str">
        <f t="shared" si="60"/>
        <v>大阪府熊取町</v>
      </c>
      <c r="AT263" s="143">
        <v>10.42</v>
      </c>
      <c r="AU263" s="145">
        <v>10.33</v>
      </c>
      <c r="AV263" s="168">
        <v>10.27</v>
      </c>
    </row>
    <row r="264" spans="10:48">
      <c r="J264" s="2"/>
      <c r="K264" s="2"/>
      <c r="L264" s="2"/>
      <c r="M264" s="2"/>
      <c r="N264" s="2"/>
      <c r="AJ264" s="2"/>
      <c r="AL264" s="4" t="s">
        <v>330</v>
      </c>
      <c r="AM264" s="4" t="s">
        <v>1217</v>
      </c>
      <c r="AO264" s="8" t="s">
        <v>980</v>
      </c>
      <c r="AP264" s="12">
        <v>0.06</v>
      </c>
      <c r="AQ264" s="216" t="s">
        <v>547</v>
      </c>
      <c r="AR264" s="145" t="s">
        <v>1218</v>
      </c>
      <c r="AS264" s="168" t="str">
        <f t="shared" si="60"/>
        <v>大阪府田尻町</v>
      </c>
      <c r="AT264" s="143">
        <v>10.42</v>
      </c>
      <c r="AU264" s="145">
        <v>10.33</v>
      </c>
      <c r="AV264" s="168">
        <v>10.27</v>
      </c>
    </row>
    <row r="265" spans="10:48">
      <c r="J265" s="2"/>
      <c r="K265" s="2"/>
      <c r="L265" s="2"/>
      <c r="M265" s="2"/>
      <c r="N265" s="2"/>
      <c r="AJ265" s="2"/>
      <c r="AL265" s="4" t="s">
        <v>330</v>
      </c>
      <c r="AM265" s="4" t="s">
        <v>1219</v>
      </c>
      <c r="AO265" s="8" t="s">
        <v>980</v>
      </c>
      <c r="AP265" s="12">
        <v>0.06</v>
      </c>
      <c r="AQ265" s="216" t="s">
        <v>547</v>
      </c>
      <c r="AR265" s="145" t="s">
        <v>1220</v>
      </c>
      <c r="AS265" s="168" t="str">
        <f t="shared" si="60"/>
        <v>大阪府岬町</v>
      </c>
      <c r="AT265" s="143">
        <v>10.42</v>
      </c>
      <c r="AU265" s="145">
        <v>10.33</v>
      </c>
      <c r="AV265" s="168">
        <v>10.27</v>
      </c>
    </row>
    <row r="266" spans="10:48">
      <c r="J266" s="2"/>
      <c r="K266" s="2"/>
      <c r="L266" s="2"/>
      <c r="M266" s="2"/>
      <c r="N266" s="2"/>
      <c r="AJ266" s="2"/>
      <c r="AL266" s="4" t="s">
        <v>330</v>
      </c>
      <c r="AM266" s="4" t="s">
        <v>1221</v>
      </c>
      <c r="AO266" s="8" t="s">
        <v>980</v>
      </c>
      <c r="AP266" s="12">
        <v>0.06</v>
      </c>
      <c r="AQ266" s="216" t="s">
        <v>547</v>
      </c>
      <c r="AR266" s="145" t="s">
        <v>1222</v>
      </c>
      <c r="AS266" s="168" t="str">
        <f t="shared" si="60"/>
        <v>大阪府太子町</v>
      </c>
      <c r="AT266" s="143">
        <v>10.42</v>
      </c>
      <c r="AU266" s="145">
        <v>10.33</v>
      </c>
      <c r="AV266" s="168">
        <v>10.27</v>
      </c>
    </row>
    <row r="267" spans="10:48">
      <c r="J267" s="2"/>
      <c r="K267" s="2"/>
      <c r="L267" s="2"/>
      <c r="M267" s="2"/>
      <c r="N267" s="2"/>
      <c r="AJ267" s="2"/>
      <c r="AL267" s="4" t="s">
        <v>330</v>
      </c>
      <c r="AM267" s="4" t="s">
        <v>1223</v>
      </c>
      <c r="AO267" s="8" t="s">
        <v>980</v>
      </c>
      <c r="AP267" s="12">
        <v>0.06</v>
      </c>
      <c r="AQ267" s="216" t="s">
        <v>547</v>
      </c>
      <c r="AR267" s="145" t="s">
        <v>1224</v>
      </c>
      <c r="AS267" s="168" t="str">
        <f t="shared" si="60"/>
        <v>大阪府河南町</v>
      </c>
      <c r="AT267" s="143">
        <v>10.42</v>
      </c>
      <c r="AU267" s="145">
        <v>10.33</v>
      </c>
      <c r="AV267" s="168">
        <v>10.27</v>
      </c>
    </row>
    <row r="268" spans="10:48">
      <c r="J268" s="2"/>
      <c r="K268" s="2"/>
      <c r="L268" s="2"/>
      <c r="M268" s="2"/>
      <c r="N268" s="2"/>
      <c r="AJ268" s="2"/>
      <c r="AL268" s="4" t="s">
        <v>330</v>
      </c>
      <c r="AM268" s="4" t="s">
        <v>1225</v>
      </c>
      <c r="AO268" s="8" t="s">
        <v>980</v>
      </c>
      <c r="AP268" s="12">
        <v>0.06</v>
      </c>
      <c r="AQ268" s="216" t="s">
        <v>547</v>
      </c>
      <c r="AR268" s="145" t="s">
        <v>1226</v>
      </c>
      <c r="AS268" s="168" t="str">
        <f t="shared" si="60"/>
        <v>大阪府千早赤阪村</v>
      </c>
      <c r="AT268" s="143">
        <v>10.42</v>
      </c>
      <c r="AU268" s="145">
        <v>10.33</v>
      </c>
      <c r="AV268" s="168">
        <v>10.27</v>
      </c>
    </row>
    <row r="269" spans="10:48">
      <c r="J269" s="2"/>
      <c r="K269" s="2"/>
      <c r="L269" s="2"/>
      <c r="M269" s="2"/>
      <c r="N269" s="2"/>
      <c r="AJ269" s="2"/>
      <c r="AL269" s="4" t="s">
        <v>330</v>
      </c>
      <c r="AM269" s="4" t="s">
        <v>1227</v>
      </c>
      <c r="AO269" s="8" t="s">
        <v>980</v>
      </c>
      <c r="AP269" s="12">
        <v>0.06</v>
      </c>
      <c r="AQ269" s="216" t="s">
        <v>557</v>
      </c>
      <c r="AR269" s="145" t="s">
        <v>1228</v>
      </c>
      <c r="AS269" s="168" t="str">
        <f t="shared" si="60"/>
        <v>兵庫県明石市</v>
      </c>
      <c r="AT269" s="143">
        <v>10.42</v>
      </c>
      <c r="AU269" s="145">
        <v>10.33</v>
      </c>
      <c r="AV269" s="168">
        <v>10.27</v>
      </c>
    </row>
    <row r="270" spans="10:48">
      <c r="J270" s="2"/>
      <c r="K270" s="2"/>
      <c r="L270" s="2"/>
      <c r="M270" s="2"/>
      <c r="N270" s="2"/>
      <c r="AJ270" s="2"/>
      <c r="AL270" s="4" t="s">
        <v>330</v>
      </c>
      <c r="AM270" s="4" t="s">
        <v>1229</v>
      </c>
      <c r="AO270" s="8" t="s">
        <v>980</v>
      </c>
      <c r="AP270" s="12">
        <v>0.06</v>
      </c>
      <c r="AQ270" s="216" t="s">
        <v>557</v>
      </c>
      <c r="AR270" s="145" t="s">
        <v>1230</v>
      </c>
      <c r="AS270" s="168" t="str">
        <f t="shared" si="60"/>
        <v>兵庫県猪名川町</v>
      </c>
      <c r="AT270" s="143">
        <v>10.42</v>
      </c>
      <c r="AU270" s="145">
        <v>10.33</v>
      </c>
      <c r="AV270" s="168">
        <v>10.27</v>
      </c>
    </row>
    <row r="271" spans="10:48">
      <c r="J271" s="2"/>
      <c r="K271" s="2"/>
      <c r="L271" s="2"/>
      <c r="M271" s="2"/>
      <c r="N271" s="2"/>
      <c r="AJ271" s="2"/>
      <c r="AL271" s="4" t="s">
        <v>330</v>
      </c>
      <c r="AM271" s="4" t="s">
        <v>1231</v>
      </c>
      <c r="AO271" s="8" t="s">
        <v>980</v>
      </c>
      <c r="AP271" s="12">
        <v>0.06</v>
      </c>
      <c r="AQ271" s="216" t="s">
        <v>567</v>
      </c>
      <c r="AR271" s="145" t="s">
        <v>1232</v>
      </c>
      <c r="AS271" s="168" t="str">
        <f t="shared" si="60"/>
        <v>奈良県奈良市</v>
      </c>
      <c r="AT271" s="143">
        <v>10.42</v>
      </c>
      <c r="AU271" s="145">
        <v>10.33</v>
      </c>
      <c r="AV271" s="168">
        <v>10.27</v>
      </c>
    </row>
    <row r="272" spans="10:48">
      <c r="J272" s="2"/>
      <c r="K272" s="2"/>
      <c r="L272" s="2"/>
      <c r="M272" s="2"/>
      <c r="N272" s="2"/>
      <c r="AJ272" s="2"/>
      <c r="AL272" s="4" t="s">
        <v>330</v>
      </c>
      <c r="AM272" s="4" t="s">
        <v>1233</v>
      </c>
      <c r="AO272" s="8" t="s">
        <v>980</v>
      </c>
      <c r="AP272" s="12">
        <v>0.06</v>
      </c>
      <c r="AQ272" s="216" t="s">
        <v>567</v>
      </c>
      <c r="AR272" s="145" t="s">
        <v>1234</v>
      </c>
      <c r="AS272" s="168" t="str">
        <f t="shared" si="60"/>
        <v>奈良県大和郡山市</v>
      </c>
      <c r="AT272" s="143">
        <v>10.42</v>
      </c>
      <c r="AU272" s="145">
        <v>10.33</v>
      </c>
      <c r="AV272" s="168">
        <v>10.27</v>
      </c>
    </row>
    <row r="273" spans="10:48">
      <c r="J273" s="2"/>
      <c r="K273" s="2"/>
      <c r="L273" s="2"/>
      <c r="M273" s="2"/>
      <c r="N273" s="2"/>
      <c r="AJ273" s="2"/>
      <c r="AL273" s="4" t="s">
        <v>330</v>
      </c>
      <c r="AM273" s="4" t="s">
        <v>1235</v>
      </c>
      <c r="AO273" s="8" t="s">
        <v>980</v>
      </c>
      <c r="AP273" s="12">
        <v>0.06</v>
      </c>
      <c r="AQ273" s="216" t="s">
        <v>567</v>
      </c>
      <c r="AR273" s="145" t="s">
        <v>1236</v>
      </c>
      <c r="AS273" s="168" t="str">
        <f t="shared" si="60"/>
        <v>奈良県生駒市</v>
      </c>
      <c r="AT273" s="143">
        <v>10.42</v>
      </c>
      <c r="AU273" s="145">
        <v>10.33</v>
      </c>
      <c r="AV273" s="168">
        <v>10.27</v>
      </c>
    </row>
    <row r="274" spans="10:48">
      <c r="J274" s="2"/>
      <c r="K274" s="2"/>
      <c r="L274" s="2"/>
      <c r="M274" s="2"/>
      <c r="N274" s="2"/>
      <c r="AJ274" s="2"/>
      <c r="AL274" s="4" t="s">
        <v>330</v>
      </c>
      <c r="AM274" s="4" t="s">
        <v>1237</v>
      </c>
      <c r="AO274" s="8" t="s">
        <v>980</v>
      </c>
      <c r="AP274" s="12">
        <v>0.06</v>
      </c>
      <c r="AQ274" s="216" t="s">
        <v>577</v>
      </c>
      <c r="AR274" s="145" t="s">
        <v>1238</v>
      </c>
      <c r="AS274" s="168" t="str">
        <f t="shared" si="60"/>
        <v>和歌山県和歌山市</v>
      </c>
      <c r="AT274" s="143">
        <v>10.42</v>
      </c>
      <c r="AU274" s="145">
        <v>10.33</v>
      </c>
      <c r="AV274" s="168">
        <v>10.27</v>
      </c>
    </row>
    <row r="275" spans="10:48">
      <c r="J275" s="2"/>
      <c r="K275" s="2"/>
      <c r="L275" s="2"/>
      <c r="M275" s="2"/>
      <c r="N275" s="2"/>
      <c r="AJ275" s="2"/>
      <c r="AL275" s="4" t="s">
        <v>330</v>
      </c>
      <c r="AM275" s="4" t="s">
        <v>1239</v>
      </c>
      <c r="AO275" s="8" t="s">
        <v>980</v>
      </c>
      <c r="AP275" s="12">
        <v>0.06</v>
      </c>
      <c r="AQ275" s="216" t="s">
        <v>577</v>
      </c>
      <c r="AR275" s="145" t="s">
        <v>1240</v>
      </c>
      <c r="AS275" s="168" t="str">
        <f t="shared" si="60"/>
        <v>和歌山県橋本市</v>
      </c>
      <c r="AT275" s="143">
        <v>10.42</v>
      </c>
      <c r="AU275" s="145">
        <v>10.33</v>
      </c>
      <c r="AV275" s="168">
        <v>10.27</v>
      </c>
    </row>
    <row r="276" spans="10:48">
      <c r="J276" s="2"/>
      <c r="K276" s="2"/>
      <c r="L276" s="2"/>
      <c r="M276" s="2"/>
      <c r="N276" s="2"/>
      <c r="AJ276" s="2"/>
      <c r="AL276" s="4" t="s">
        <v>330</v>
      </c>
      <c r="AM276" s="4" t="s">
        <v>1241</v>
      </c>
      <c r="AO276" s="8" t="s">
        <v>980</v>
      </c>
      <c r="AP276" s="12">
        <v>0.06</v>
      </c>
      <c r="AQ276" s="216" t="s">
        <v>677</v>
      </c>
      <c r="AR276" s="145" t="s">
        <v>1242</v>
      </c>
      <c r="AS276" s="168" t="str">
        <f t="shared" si="60"/>
        <v>福岡県大野城市</v>
      </c>
      <c r="AT276" s="143">
        <v>10.42</v>
      </c>
      <c r="AU276" s="145">
        <v>10.33</v>
      </c>
      <c r="AV276" s="168">
        <v>10.27</v>
      </c>
    </row>
    <row r="277" spans="10:48">
      <c r="J277" s="2"/>
      <c r="K277" s="2"/>
      <c r="L277" s="2"/>
      <c r="M277" s="2"/>
      <c r="N277" s="2"/>
      <c r="AJ277" s="2"/>
      <c r="AL277" s="4" t="s">
        <v>330</v>
      </c>
      <c r="AM277" s="4" t="s">
        <v>1243</v>
      </c>
      <c r="AO277" s="8" t="s">
        <v>980</v>
      </c>
      <c r="AP277" s="12">
        <v>0.06</v>
      </c>
      <c r="AQ277" s="216" t="s">
        <v>677</v>
      </c>
      <c r="AR277" s="145" t="s">
        <v>1244</v>
      </c>
      <c r="AS277" s="168" t="str">
        <f t="shared" si="60"/>
        <v>福岡県太宰府市</v>
      </c>
      <c r="AT277" s="143">
        <v>10.42</v>
      </c>
      <c r="AU277" s="145">
        <v>10.33</v>
      </c>
      <c r="AV277" s="168">
        <v>10.27</v>
      </c>
    </row>
    <row r="278" spans="10:48">
      <c r="J278" s="2"/>
      <c r="K278" s="2"/>
      <c r="L278" s="2"/>
      <c r="M278" s="2"/>
      <c r="N278" s="2"/>
      <c r="AJ278" s="2"/>
      <c r="AL278" s="4" t="s">
        <v>330</v>
      </c>
      <c r="AM278" s="4" t="s">
        <v>1245</v>
      </c>
      <c r="AO278" s="8" t="s">
        <v>980</v>
      </c>
      <c r="AP278" s="12">
        <v>0.06</v>
      </c>
      <c r="AQ278" s="216" t="s">
        <v>677</v>
      </c>
      <c r="AR278" s="145" t="s">
        <v>1246</v>
      </c>
      <c r="AS278" s="168" t="str">
        <f t="shared" si="60"/>
        <v>福岡県福津市</v>
      </c>
      <c r="AT278" s="143">
        <v>10.42</v>
      </c>
      <c r="AU278" s="145">
        <v>10.33</v>
      </c>
      <c r="AV278" s="168">
        <v>10.27</v>
      </c>
    </row>
    <row r="279" spans="10:48">
      <c r="J279" s="2"/>
      <c r="K279" s="2"/>
      <c r="L279" s="2"/>
      <c r="M279" s="2"/>
      <c r="N279" s="2"/>
      <c r="AJ279" s="2"/>
      <c r="AL279" s="4" t="s">
        <v>330</v>
      </c>
      <c r="AM279" s="4" t="s">
        <v>1247</v>
      </c>
      <c r="AO279" s="8" t="s">
        <v>980</v>
      </c>
      <c r="AP279" s="12">
        <v>0.06</v>
      </c>
      <c r="AQ279" s="216" t="s">
        <v>677</v>
      </c>
      <c r="AR279" s="145" t="s">
        <v>1248</v>
      </c>
      <c r="AS279" s="168" t="str">
        <f t="shared" si="60"/>
        <v>福岡県糸島市</v>
      </c>
      <c r="AT279" s="143">
        <v>10.42</v>
      </c>
      <c r="AU279" s="145">
        <v>10.33</v>
      </c>
      <c r="AV279" s="168">
        <v>10.27</v>
      </c>
    </row>
    <row r="280" spans="10:48">
      <c r="J280" s="2"/>
      <c r="K280" s="2"/>
      <c r="L280" s="2"/>
      <c r="M280" s="2"/>
      <c r="N280" s="2"/>
      <c r="AJ280" s="2"/>
      <c r="AL280" s="4" t="s">
        <v>330</v>
      </c>
      <c r="AM280" s="4" t="s">
        <v>1249</v>
      </c>
      <c r="AO280" s="8" t="s">
        <v>980</v>
      </c>
      <c r="AP280" s="12">
        <v>0.06</v>
      </c>
      <c r="AQ280" s="216" t="s">
        <v>677</v>
      </c>
      <c r="AR280" s="145" t="s">
        <v>1250</v>
      </c>
      <c r="AS280" s="168" t="str">
        <f t="shared" si="60"/>
        <v>福岡県那珂川市</v>
      </c>
      <c r="AT280" s="143">
        <v>10.42</v>
      </c>
      <c r="AU280" s="145">
        <v>10.33</v>
      </c>
      <c r="AV280" s="168">
        <v>10.27</v>
      </c>
    </row>
    <row r="281" spans="10:48" ht="13.8" thickBot="1">
      <c r="J281" s="2"/>
      <c r="K281" s="2"/>
      <c r="L281" s="2"/>
      <c r="M281" s="2"/>
      <c r="N281" s="2"/>
      <c r="AJ281" s="2"/>
      <c r="AL281" s="4" t="s">
        <v>330</v>
      </c>
      <c r="AM281" s="4" t="s">
        <v>1251</v>
      </c>
      <c r="AO281" s="13" t="s">
        <v>980</v>
      </c>
      <c r="AP281" s="14">
        <v>0.06</v>
      </c>
      <c r="AQ281" s="219" t="s">
        <v>677</v>
      </c>
      <c r="AR281" s="164" t="s">
        <v>1252</v>
      </c>
      <c r="AS281" s="177" t="str">
        <f t="shared" si="60"/>
        <v>福岡県粕屋町</v>
      </c>
      <c r="AT281" s="165">
        <v>10.42</v>
      </c>
      <c r="AU281" s="164">
        <v>10.33</v>
      </c>
      <c r="AV281" s="214">
        <v>10.27</v>
      </c>
    </row>
    <row r="282" spans="10:48">
      <c r="J282" s="2"/>
      <c r="K282" s="2"/>
      <c r="L282" s="2"/>
      <c r="M282" s="2"/>
      <c r="N282" s="2"/>
      <c r="AJ282" s="2"/>
      <c r="AL282" s="4" t="s">
        <v>330</v>
      </c>
      <c r="AM282" s="4" t="s">
        <v>1253</v>
      </c>
      <c r="AO282" s="10" t="s">
        <v>1254</v>
      </c>
      <c r="AP282" s="70">
        <v>0.03</v>
      </c>
      <c r="AQ282" s="215" t="s">
        <v>275</v>
      </c>
      <c r="AR282" s="167" t="s">
        <v>276</v>
      </c>
      <c r="AS282" s="171" t="str">
        <f t="shared" si="60"/>
        <v>北海道札幌市</v>
      </c>
      <c r="AT282" s="178">
        <v>10.210000000000001</v>
      </c>
      <c r="AU282" s="167">
        <v>10.17</v>
      </c>
      <c r="AV282" s="170">
        <v>10.14</v>
      </c>
    </row>
    <row r="283" spans="10:48">
      <c r="J283" s="2"/>
      <c r="K283" s="2"/>
      <c r="L283" s="2"/>
      <c r="M283" s="2"/>
      <c r="N283" s="2"/>
      <c r="AJ283" s="2"/>
      <c r="AL283" s="4" t="s">
        <v>330</v>
      </c>
      <c r="AM283" s="4" t="s">
        <v>1255</v>
      </c>
      <c r="AO283" s="8" t="s">
        <v>1254</v>
      </c>
      <c r="AP283" s="12">
        <v>0.03</v>
      </c>
      <c r="AQ283" s="151" t="s">
        <v>369</v>
      </c>
      <c r="AR283" s="145" t="s">
        <v>1256</v>
      </c>
      <c r="AS283" s="157" t="str">
        <f t="shared" si="60"/>
        <v>茨城県結城市</v>
      </c>
      <c r="AT283" s="143">
        <v>10.210000000000001</v>
      </c>
      <c r="AU283" s="145">
        <v>10.17</v>
      </c>
      <c r="AV283" s="168">
        <v>10.14</v>
      </c>
    </row>
    <row r="284" spans="10:48">
      <c r="J284" s="2"/>
      <c r="K284" s="2"/>
      <c r="L284" s="2"/>
      <c r="M284" s="2"/>
      <c r="N284" s="2"/>
      <c r="AJ284" s="2"/>
      <c r="AL284" s="4" t="s">
        <v>330</v>
      </c>
      <c r="AM284" s="4" t="s">
        <v>1257</v>
      </c>
      <c r="AO284" s="8" t="s">
        <v>1254</v>
      </c>
      <c r="AP284" s="12">
        <v>0.03</v>
      </c>
      <c r="AQ284" s="151" t="s">
        <v>369</v>
      </c>
      <c r="AR284" s="145" t="s">
        <v>1258</v>
      </c>
      <c r="AS284" s="157" t="str">
        <f t="shared" si="60"/>
        <v>茨城県下妻市</v>
      </c>
      <c r="AT284" s="143">
        <v>10.210000000000001</v>
      </c>
      <c r="AU284" s="145">
        <v>10.17</v>
      </c>
      <c r="AV284" s="168">
        <v>10.14</v>
      </c>
    </row>
    <row r="285" spans="10:48">
      <c r="J285" s="2"/>
      <c r="K285" s="2"/>
      <c r="L285" s="2"/>
      <c r="M285" s="2"/>
      <c r="N285" s="2"/>
      <c r="AJ285" s="2"/>
      <c r="AL285" s="4" t="s">
        <v>330</v>
      </c>
      <c r="AM285" s="4" t="s">
        <v>1259</v>
      </c>
      <c r="AO285" s="8" t="s">
        <v>1254</v>
      </c>
      <c r="AP285" s="12">
        <v>0.03</v>
      </c>
      <c r="AQ285" s="151" t="s">
        <v>369</v>
      </c>
      <c r="AR285" s="145" t="s">
        <v>1260</v>
      </c>
      <c r="AS285" s="157" t="str">
        <f t="shared" si="60"/>
        <v>茨城県常総市</v>
      </c>
      <c r="AT285" s="143">
        <v>10.210000000000001</v>
      </c>
      <c r="AU285" s="145">
        <v>10.17</v>
      </c>
      <c r="AV285" s="168">
        <v>10.14</v>
      </c>
    </row>
    <row r="286" spans="10:48">
      <c r="J286" s="2"/>
      <c r="K286" s="2"/>
      <c r="L286" s="2"/>
      <c r="M286" s="2"/>
      <c r="N286" s="2"/>
      <c r="AJ286" s="2"/>
      <c r="AL286" s="4" t="s">
        <v>330</v>
      </c>
      <c r="AM286" s="4" t="s">
        <v>1261</v>
      </c>
      <c r="AO286" s="8" t="s">
        <v>1254</v>
      </c>
      <c r="AP286" s="12">
        <v>0.03</v>
      </c>
      <c r="AQ286" s="151" t="s">
        <v>369</v>
      </c>
      <c r="AR286" s="145" t="s">
        <v>1262</v>
      </c>
      <c r="AS286" s="157" t="str">
        <f t="shared" si="60"/>
        <v>茨城県笠間市</v>
      </c>
      <c r="AT286" s="143">
        <v>10.210000000000001</v>
      </c>
      <c r="AU286" s="145">
        <v>10.17</v>
      </c>
      <c r="AV286" s="168">
        <v>10.14</v>
      </c>
    </row>
    <row r="287" spans="10:48">
      <c r="J287" s="2"/>
      <c r="K287" s="2"/>
      <c r="L287" s="2"/>
      <c r="M287" s="2"/>
      <c r="N287" s="2"/>
      <c r="AJ287" s="2"/>
      <c r="AL287" s="4" t="s">
        <v>330</v>
      </c>
      <c r="AM287" s="4" t="s">
        <v>1263</v>
      </c>
      <c r="AO287" s="8" t="s">
        <v>1254</v>
      </c>
      <c r="AP287" s="12">
        <v>0.03</v>
      </c>
      <c r="AQ287" s="151" t="s">
        <v>369</v>
      </c>
      <c r="AR287" s="145" t="s">
        <v>1264</v>
      </c>
      <c r="AS287" s="157" t="str">
        <f t="shared" si="60"/>
        <v>茨城県ひたちなか市</v>
      </c>
      <c r="AT287" s="143">
        <v>10.210000000000001</v>
      </c>
      <c r="AU287" s="145">
        <v>10.17</v>
      </c>
      <c r="AV287" s="168">
        <v>10.14</v>
      </c>
    </row>
    <row r="288" spans="10:48">
      <c r="J288" s="2"/>
      <c r="K288" s="2"/>
      <c r="L288" s="2"/>
      <c r="M288" s="2"/>
      <c r="N288" s="2"/>
      <c r="AJ288" s="2"/>
      <c r="AL288" s="4" t="s">
        <v>330</v>
      </c>
      <c r="AM288" s="4" t="s">
        <v>1265</v>
      </c>
      <c r="AO288" s="8" t="s">
        <v>1254</v>
      </c>
      <c r="AP288" s="12">
        <v>0.03</v>
      </c>
      <c r="AQ288" s="151" t="s">
        <v>369</v>
      </c>
      <c r="AR288" s="145" t="s">
        <v>1266</v>
      </c>
      <c r="AS288" s="157" t="str">
        <f t="shared" si="60"/>
        <v>茨城県那珂市</v>
      </c>
      <c r="AT288" s="143">
        <v>10.210000000000001</v>
      </c>
      <c r="AU288" s="145">
        <v>10.17</v>
      </c>
      <c r="AV288" s="168">
        <v>10.14</v>
      </c>
    </row>
    <row r="289" spans="10:48">
      <c r="J289" s="2"/>
      <c r="K289" s="2"/>
      <c r="L289" s="2"/>
      <c r="M289" s="2"/>
      <c r="N289" s="2"/>
      <c r="AJ289" s="2"/>
      <c r="AL289" s="4" t="s">
        <v>330</v>
      </c>
      <c r="AM289" s="4" t="s">
        <v>1267</v>
      </c>
      <c r="AO289" s="8" t="s">
        <v>1254</v>
      </c>
      <c r="AP289" s="12">
        <v>0.03</v>
      </c>
      <c r="AQ289" s="151" t="s">
        <v>369</v>
      </c>
      <c r="AR289" s="145" t="s">
        <v>1268</v>
      </c>
      <c r="AS289" s="157" t="str">
        <f t="shared" si="60"/>
        <v>茨城県筑西市</v>
      </c>
      <c r="AT289" s="143">
        <v>10.210000000000001</v>
      </c>
      <c r="AU289" s="145">
        <v>10.17</v>
      </c>
      <c r="AV289" s="168">
        <v>10.14</v>
      </c>
    </row>
    <row r="290" spans="10:48">
      <c r="J290" s="2"/>
      <c r="K290" s="2"/>
      <c r="L290" s="2"/>
      <c r="M290" s="2"/>
      <c r="N290" s="2"/>
      <c r="AJ290" s="2"/>
      <c r="AL290" s="4" t="s">
        <v>330</v>
      </c>
      <c r="AM290" s="4" t="s">
        <v>1269</v>
      </c>
      <c r="AO290" s="8" t="s">
        <v>1254</v>
      </c>
      <c r="AP290" s="12">
        <v>0.03</v>
      </c>
      <c r="AQ290" s="151" t="s">
        <v>369</v>
      </c>
      <c r="AR290" s="145" t="s">
        <v>1270</v>
      </c>
      <c r="AS290" s="157" t="str">
        <f t="shared" si="60"/>
        <v>茨城県坂東市</v>
      </c>
      <c r="AT290" s="143">
        <v>10.210000000000001</v>
      </c>
      <c r="AU290" s="145">
        <v>10.17</v>
      </c>
      <c r="AV290" s="168">
        <v>10.14</v>
      </c>
    </row>
    <row r="291" spans="10:48">
      <c r="J291" s="2"/>
      <c r="K291" s="2"/>
      <c r="L291" s="2"/>
      <c r="M291" s="2"/>
      <c r="N291" s="2"/>
      <c r="AJ291" s="2"/>
      <c r="AL291" s="4" t="s">
        <v>330</v>
      </c>
      <c r="AM291" s="4" t="s">
        <v>1271</v>
      </c>
      <c r="AO291" s="8" t="s">
        <v>1254</v>
      </c>
      <c r="AP291" s="12">
        <v>0.03</v>
      </c>
      <c r="AQ291" s="151" t="s">
        <v>369</v>
      </c>
      <c r="AR291" s="145" t="s">
        <v>1272</v>
      </c>
      <c r="AS291" s="157" t="str">
        <f t="shared" si="60"/>
        <v>茨城県稲敷市</v>
      </c>
      <c r="AT291" s="143">
        <v>10.210000000000001</v>
      </c>
      <c r="AU291" s="145">
        <v>10.17</v>
      </c>
      <c r="AV291" s="168">
        <v>10.14</v>
      </c>
    </row>
    <row r="292" spans="10:48">
      <c r="J292" s="2"/>
      <c r="K292" s="2"/>
      <c r="L292" s="2"/>
      <c r="M292" s="2"/>
      <c r="N292" s="2"/>
      <c r="AJ292" s="2"/>
      <c r="AL292" s="4" t="s">
        <v>330</v>
      </c>
      <c r="AM292" s="4" t="s">
        <v>1273</v>
      </c>
      <c r="AO292" s="8" t="s">
        <v>1254</v>
      </c>
      <c r="AP292" s="12">
        <v>0.03</v>
      </c>
      <c r="AQ292" s="151" t="s">
        <v>369</v>
      </c>
      <c r="AR292" s="145" t="s">
        <v>1274</v>
      </c>
      <c r="AS292" s="157" t="str">
        <f t="shared" si="60"/>
        <v>茨城県つくばみらい市</v>
      </c>
      <c r="AT292" s="143">
        <v>10.210000000000001</v>
      </c>
      <c r="AU292" s="145">
        <v>10.17</v>
      </c>
      <c r="AV292" s="168">
        <v>10.14</v>
      </c>
    </row>
    <row r="293" spans="10:48">
      <c r="J293" s="2"/>
      <c r="K293" s="2"/>
      <c r="L293" s="2"/>
      <c r="M293" s="2"/>
      <c r="N293" s="2"/>
      <c r="AJ293" s="2"/>
      <c r="AL293" s="4" t="s">
        <v>330</v>
      </c>
      <c r="AM293" s="4" t="s">
        <v>1275</v>
      </c>
      <c r="AO293" s="8" t="s">
        <v>1254</v>
      </c>
      <c r="AP293" s="12">
        <v>0.03</v>
      </c>
      <c r="AQ293" s="151" t="s">
        <v>369</v>
      </c>
      <c r="AR293" s="145" t="s">
        <v>1276</v>
      </c>
      <c r="AS293" s="157" t="str">
        <f t="shared" si="60"/>
        <v>茨城県大洗町</v>
      </c>
      <c r="AT293" s="143">
        <v>10.210000000000001</v>
      </c>
      <c r="AU293" s="145">
        <v>10.17</v>
      </c>
      <c r="AV293" s="168">
        <v>10.14</v>
      </c>
    </row>
    <row r="294" spans="10:48">
      <c r="J294" s="2"/>
      <c r="K294" s="2"/>
      <c r="L294" s="2"/>
      <c r="M294" s="2"/>
      <c r="N294" s="2"/>
      <c r="AJ294" s="2"/>
      <c r="AL294" s="4" t="s">
        <v>330</v>
      </c>
      <c r="AM294" s="4" t="s">
        <v>1277</v>
      </c>
      <c r="AO294" s="8" t="s">
        <v>1254</v>
      </c>
      <c r="AP294" s="12">
        <v>0.03</v>
      </c>
      <c r="AQ294" s="151" t="s">
        <v>369</v>
      </c>
      <c r="AR294" s="145" t="s">
        <v>1278</v>
      </c>
      <c r="AS294" s="157" t="str">
        <f t="shared" si="60"/>
        <v>茨城県阿見町</v>
      </c>
      <c r="AT294" s="143">
        <v>10.210000000000001</v>
      </c>
      <c r="AU294" s="145">
        <v>10.17</v>
      </c>
      <c r="AV294" s="168">
        <v>10.14</v>
      </c>
    </row>
    <row r="295" spans="10:48">
      <c r="J295" s="2"/>
      <c r="K295" s="2"/>
      <c r="L295" s="2"/>
      <c r="M295" s="2"/>
      <c r="N295" s="2"/>
      <c r="AJ295" s="2"/>
      <c r="AL295" s="4" t="s">
        <v>340</v>
      </c>
      <c r="AM295" s="4" t="s">
        <v>1279</v>
      </c>
      <c r="AO295" s="8" t="s">
        <v>1254</v>
      </c>
      <c r="AP295" s="12">
        <v>0.03</v>
      </c>
      <c r="AQ295" s="151" t="s">
        <v>369</v>
      </c>
      <c r="AR295" s="145" t="s">
        <v>1280</v>
      </c>
      <c r="AS295" s="157" t="str">
        <f t="shared" si="60"/>
        <v>茨城県河内町</v>
      </c>
      <c r="AT295" s="143">
        <v>10.210000000000001</v>
      </c>
      <c r="AU295" s="145">
        <v>10.17</v>
      </c>
      <c r="AV295" s="168">
        <v>10.14</v>
      </c>
    </row>
    <row r="296" spans="10:48">
      <c r="J296" s="2"/>
      <c r="K296" s="2"/>
      <c r="L296" s="2"/>
      <c r="M296" s="2"/>
      <c r="N296" s="2"/>
      <c r="AJ296" s="2"/>
      <c r="AL296" s="4" t="s">
        <v>340</v>
      </c>
      <c r="AM296" s="4" t="s">
        <v>1281</v>
      </c>
      <c r="AO296" s="8" t="s">
        <v>1254</v>
      </c>
      <c r="AP296" s="12">
        <v>0.03</v>
      </c>
      <c r="AQ296" s="151" t="s">
        <v>369</v>
      </c>
      <c r="AR296" s="145" t="s">
        <v>1282</v>
      </c>
      <c r="AS296" s="157" t="str">
        <f t="shared" si="60"/>
        <v>茨城県八千代町</v>
      </c>
      <c r="AT296" s="143">
        <v>10.210000000000001</v>
      </c>
      <c r="AU296" s="145">
        <v>10.17</v>
      </c>
      <c r="AV296" s="168">
        <v>10.14</v>
      </c>
    </row>
    <row r="297" spans="10:48">
      <c r="J297" s="2"/>
      <c r="K297" s="2"/>
      <c r="L297" s="2"/>
      <c r="M297" s="2"/>
      <c r="N297" s="2"/>
      <c r="AJ297" s="2"/>
      <c r="AL297" s="4" t="s">
        <v>340</v>
      </c>
      <c r="AM297" s="4" t="s">
        <v>1283</v>
      </c>
      <c r="AO297" s="8" t="s">
        <v>1254</v>
      </c>
      <c r="AP297" s="12">
        <v>0.03</v>
      </c>
      <c r="AQ297" s="151" t="s">
        <v>369</v>
      </c>
      <c r="AR297" s="145" t="s">
        <v>1284</v>
      </c>
      <c r="AS297" s="157" t="str">
        <f t="shared" si="60"/>
        <v>茨城県五霞町</v>
      </c>
      <c r="AT297" s="143">
        <v>10.210000000000001</v>
      </c>
      <c r="AU297" s="145">
        <v>10.17</v>
      </c>
      <c r="AV297" s="168">
        <v>10.14</v>
      </c>
    </row>
    <row r="298" spans="10:48">
      <c r="J298" s="2"/>
      <c r="K298" s="2"/>
      <c r="L298" s="2"/>
      <c r="M298" s="2"/>
      <c r="N298" s="2"/>
      <c r="AJ298" s="2"/>
      <c r="AL298" s="4" t="s">
        <v>340</v>
      </c>
      <c r="AM298" s="4" t="s">
        <v>1285</v>
      </c>
      <c r="AO298" s="8" t="s">
        <v>1254</v>
      </c>
      <c r="AP298" s="12">
        <v>0.03</v>
      </c>
      <c r="AQ298" s="151" t="s">
        <v>369</v>
      </c>
      <c r="AR298" s="145" t="s">
        <v>1286</v>
      </c>
      <c r="AS298" s="157" t="str">
        <f t="shared" si="60"/>
        <v>茨城県境町</v>
      </c>
      <c r="AT298" s="143">
        <v>10.210000000000001</v>
      </c>
      <c r="AU298" s="145">
        <v>10.17</v>
      </c>
      <c r="AV298" s="168">
        <v>10.14</v>
      </c>
    </row>
    <row r="299" spans="10:48">
      <c r="J299" s="2"/>
      <c r="K299" s="2"/>
      <c r="L299" s="2"/>
      <c r="M299" s="2"/>
      <c r="N299" s="2"/>
      <c r="AJ299" s="2"/>
      <c r="AL299" s="4" t="s">
        <v>340</v>
      </c>
      <c r="AM299" s="4" t="s">
        <v>1287</v>
      </c>
      <c r="AO299" s="8" t="s">
        <v>1254</v>
      </c>
      <c r="AP299" s="12">
        <v>0.03</v>
      </c>
      <c r="AQ299" s="151" t="s">
        <v>378</v>
      </c>
      <c r="AR299" s="145" t="s">
        <v>1288</v>
      </c>
      <c r="AS299" s="157" t="str">
        <f t="shared" si="60"/>
        <v>栃木県栃木市</v>
      </c>
      <c r="AT299" s="143">
        <v>10.210000000000001</v>
      </c>
      <c r="AU299" s="145">
        <v>10.17</v>
      </c>
      <c r="AV299" s="168">
        <v>10.14</v>
      </c>
    </row>
    <row r="300" spans="10:48">
      <c r="J300" s="2"/>
      <c r="K300" s="2"/>
      <c r="L300" s="2"/>
      <c r="M300" s="2"/>
      <c r="N300" s="2"/>
      <c r="AJ300" s="2"/>
      <c r="AL300" s="4" t="s">
        <v>340</v>
      </c>
      <c r="AM300" s="4" t="s">
        <v>1289</v>
      </c>
      <c r="AO300" s="8" t="s">
        <v>1254</v>
      </c>
      <c r="AP300" s="12">
        <v>0.03</v>
      </c>
      <c r="AQ300" s="151" t="s">
        <v>378</v>
      </c>
      <c r="AR300" s="145" t="s">
        <v>1290</v>
      </c>
      <c r="AS300" s="157" t="str">
        <f t="shared" si="60"/>
        <v>栃木県鹿沼市</v>
      </c>
      <c r="AT300" s="143">
        <v>10.210000000000001</v>
      </c>
      <c r="AU300" s="145">
        <v>10.17</v>
      </c>
      <c r="AV300" s="168">
        <v>10.14</v>
      </c>
    </row>
    <row r="301" spans="10:48">
      <c r="J301" s="2"/>
      <c r="K301" s="2"/>
      <c r="L301" s="2"/>
      <c r="M301" s="2"/>
      <c r="N301" s="2"/>
      <c r="AJ301" s="2"/>
      <c r="AL301" s="4" t="s">
        <v>340</v>
      </c>
      <c r="AM301" s="4" t="s">
        <v>1291</v>
      </c>
      <c r="AO301" s="8" t="s">
        <v>1254</v>
      </c>
      <c r="AP301" s="12">
        <v>0.03</v>
      </c>
      <c r="AQ301" s="151" t="s">
        <v>378</v>
      </c>
      <c r="AR301" s="145" t="s">
        <v>1292</v>
      </c>
      <c r="AS301" s="157" t="str">
        <f t="shared" si="60"/>
        <v>栃木県日光市</v>
      </c>
      <c r="AT301" s="143">
        <v>10.210000000000001</v>
      </c>
      <c r="AU301" s="145">
        <v>10.17</v>
      </c>
      <c r="AV301" s="168">
        <v>10.14</v>
      </c>
    </row>
    <row r="302" spans="10:48">
      <c r="J302" s="2"/>
      <c r="K302" s="2"/>
      <c r="L302" s="2"/>
      <c r="M302" s="2"/>
      <c r="N302" s="2"/>
      <c r="AJ302" s="2"/>
      <c r="AL302" s="4" t="s">
        <v>340</v>
      </c>
      <c r="AM302" s="4" t="s">
        <v>1293</v>
      </c>
      <c r="AO302" s="8" t="s">
        <v>1254</v>
      </c>
      <c r="AP302" s="12">
        <v>0.03</v>
      </c>
      <c r="AQ302" s="151" t="s">
        <v>378</v>
      </c>
      <c r="AR302" s="145" t="s">
        <v>1294</v>
      </c>
      <c r="AS302" s="157" t="str">
        <f t="shared" si="60"/>
        <v>栃木県小山市</v>
      </c>
      <c r="AT302" s="143">
        <v>10.210000000000001</v>
      </c>
      <c r="AU302" s="145">
        <v>10.17</v>
      </c>
      <c r="AV302" s="168">
        <v>10.14</v>
      </c>
    </row>
    <row r="303" spans="10:48">
      <c r="J303" s="2"/>
      <c r="K303" s="2"/>
      <c r="L303" s="2"/>
      <c r="M303" s="2"/>
      <c r="N303" s="2"/>
      <c r="AJ303" s="2"/>
      <c r="AL303" s="4" t="s">
        <v>340</v>
      </c>
      <c r="AM303" s="4" t="s">
        <v>1295</v>
      </c>
      <c r="AO303" s="8" t="s">
        <v>1254</v>
      </c>
      <c r="AP303" s="12">
        <v>0.03</v>
      </c>
      <c r="AQ303" s="151" t="s">
        <v>378</v>
      </c>
      <c r="AR303" s="145" t="s">
        <v>1296</v>
      </c>
      <c r="AS303" s="157" t="str">
        <f t="shared" si="60"/>
        <v>栃木県真岡市</v>
      </c>
      <c r="AT303" s="143">
        <v>10.210000000000001</v>
      </c>
      <c r="AU303" s="145">
        <v>10.17</v>
      </c>
      <c r="AV303" s="168">
        <v>10.14</v>
      </c>
    </row>
    <row r="304" spans="10:48">
      <c r="J304" s="2"/>
      <c r="K304" s="2"/>
      <c r="L304" s="2"/>
      <c r="M304" s="2"/>
      <c r="N304" s="2"/>
      <c r="AJ304" s="2"/>
      <c r="AL304" s="4" t="s">
        <v>340</v>
      </c>
      <c r="AM304" s="4" t="s">
        <v>1297</v>
      </c>
      <c r="AO304" s="8" t="s">
        <v>1254</v>
      </c>
      <c r="AP304" s="12">
        <v>0.03</v>
      </c>
      <c r="AQ304" s="151" t="s">
        <v>378</v>
      </c>
      <c r="AR304" s="145" t="s">
        <v>1298</v>
      </c>
      <c r="AS304" s="157" t="str">
        <f t="shared" si="60"/>
        <v>栃木県大田原市</v>
      </c>
      <c r="AT304" s="143">
        <v>10.210000000000001</v>
      </c>
      <c r="AU304" s="145">
        <v>10.17</v>
      </c>
      <c r="AV304" s="168">
        <v>10.14</v>
      </c>
    </row>
    <row r="305" spans="10:48">
      <c r="J305" s="2"/>
      <c r="K305" s="2"/>
      <c r="L305" s="2"/>
      <c r="M305" s="2"/>
      <c r="N305" s="2"/>
      <c r="AJ305" s="2"/>
      <c r="AL305" s="4" t="s">
        <v>340</v>
      </c>
      <c r="AM305" s="4" t="s">
        <v>1299</v>
      </c>
      <c r="AO305" s="8" t="s">
        <v>1254</v>
      </c>
      <c r="AP305" s="12">
        <v>0.03</v>
      </c>
      <c r="AQ305" s="151" t="s">
        <v>378</v>
      </c>
      <c r="AR305" s="145" t="s">
        <v>1300</v>
      </c>
      <c r="AS305" s="157" t="str">
        <f t="shared" si="60"/>
        <v>栃木県さくら市</v>
      </c>
      <c r="AT305" s="143">
        <v>10.210000000000001</v>
      </c>
      <c r="AU305" s="145">
        <v>10.17</v>
      </c>
      <c r="AV305" s="168">
        <v>10.14</v>
      </c>
    </row>
    <row r="306" spans="10:48">
      <c r="J306" s="2"/>
      <c r="K306" s="2"/>
      <c r="L306" s="2"/>
      <c r="M306" s="2"/>
      <c r="N306" s="2"/>
      <c r="AJ306" s="2"/>
      <c r="AL306" s="4" t="s">
        <v>340</v>
      </c>
      <c r="AM306" s="4" t="s">
        <v>1301</v>
      </c>
      <c r="AO306" s="8" t="s">
        <v>1254</v>
      </c>
      <c r="AP306" s="12">
        <v>0.03</v>
      </c>
      <c r="AQ306" s="151" t="s">
        <v>378</v>
      </c>
      <c r="AR306" s="145" t="s">
        <v>1302</v>
      </c>
      <c r="AS306" s="157" t="str">
        <f t="shared" si="60"/>
        <v>栃木県下野市</v>
      </c>
      <c r="AT306" s="143">
        <v>10.210000000000001</v>
      </c>
      <c r="AU306" s="145">
        <v>10.17</v>
      </c>
      <c r="AV306" s="168">
        <v>10.14</v>
      </c>
    </row>
    <row r="307" spans="10:48">
      <c r="J307" s="2"/>
      <c r="K307" s="2"/>
      <c r="L307" s="2"/>
      <c r="M307" s="2"/>
      <c r="N307" s="2"/>
      <c r="AJ307" s="2"/>
      <c r="AL307" s="4" t="s">
        <v>340</v>
      </c>
      <c r="AM307" s="4" t="s">
        <v>1303</v>
      </c>
      <c r="AO307" s="8" t="s">
        <v>1254</v>
      </c>
      <c r="AP307" s="12">
        <v>0.03</v>
      </c>
      <c r="AQ307" s="151" t="s">
        <v>378</v>
      </c>
      <c r="AR307" s="145" t="s">
        <v>1304</v>
      </c>
      <c r="AS307" s="157" t="str">
        <f t="shared" si="60"/>
        <v>栃木県壬生町</v>
      </c>
      <c r="AT307" s="143">
        <v>10.210000000000001</v>
      </c>
      <c r="AU307" s="145">
        <v>10.17</v>
      </c>
      <c r="AV307" s="168">
        <v>10.14</v>
      </c>
    </row>
    <row r="308" spans="10:48">
      <c r="J308" s="2"/>
      <c r="K308" s="2"/>
      <c r="L308" s="2"/>
      <c r="M308" s="2"/>
      <c r="N308" s="2"/>
      <c r="AJ308" s="2"/>
      <c r="AL308" s="4" t="s">
        <v>340</v>
      </c>
      <c r="AM308" s="4" t="s">
        <v>1305</v>
      </c>
      <c r="AO308" s="8" t="s">
        <v>1254</v>
      </c>
      <c r="AP308" s="12">
        <v>0.03</v>
      </c>
      <c r="AQ308" s="151" t="s">
        <v>6</v>
      </c>
      <c r="AR308" s="145" t="s">
        <v>1306</v>
      </c>
      <c r="AS308" s="157" t="str">
        <f t="shared" si="60"/>
        <v>群馬県前橋市</v>
      </c>
      <c r="AT308" s="143">
        <v>10.210000000000001</v>
      </c>
      <c r="AU308" s="145">
        <v>10.17</v>
      </c>
      <c r="AV308" s="168">
        <v>10.14</v>
      </c>
    </row>
    <row r="309" spans="10:48">
      <c r="J309" s="2"/>
      <c r="K309" s="2"/>
      <c r="L309" s="2"/>
      <c r="M309" s="2"/>
      <c r="N309" s="2"/>
      <c r="AJ309" s="2"/>
      <c r="AL309" s="4" t="s">
        <v>340</v>
      </c>
      <c r="AM309" s="4" t="s">
        <v>1307</v>
      </c>
      <c r="AO309" s="8" t="s">
        <v>1254</v>
      </c>
      <c r="AP309" s="12">
        <v>0.03</v>
      </c>
      <c r="AQ309" s="151" t="s">
        <v>6</v>
      </c>
      <c r="AR309" s="145" t="s">
        <v>1308</v>
      </c>
      <c r="AS309" s="157" t="str">
        <f t="shared" si="60"/>
        <v>群馬県伊勢崎市</v>
      </c>
      <c r="AT309" s="143">
        <v>10.210000000000001</v>
      </c>
      <c r="AU309" s="145">
        <v>10.17</v>
      </c>
      <c r="AV309" s="168">
        <v>10.14</v>
      </c>
    </row>
    <row r="310" spans="10:48">
      <c r="J310" s="2"/>
      <c r="K310" s="2"/>
      <c r="L310" s="2"/>
      <c r="M310" s="2"/>
      <c r="N310" s="2"/>
      <c r="AJ310" s="2"/>
      <c r="AL310" s="4" t="s">
        <v>340</v>
      </c>
      <c r="AM310" s="4" t="s">
        <v>1309</v>
      </c>
      <c r="AO310" s="8" t="s">
        <v>1254</v>
      </c>
      <c r="AP310" s="12">
        <v>0.03</v>
      </c>
      <c r="AQ310" s="151" t="s">
        <v>6</v>
      </c>
      <c r="AR310" s="145" t="s">
        <v>1310</v>
      </c>
      <c r="AS310" s="157" t="str">
        <f t="shared" si="60"/>
        <v>群馬県太田市</v>
      </c>
      <c r="AT310" s="143">
        <v>10.210000000000001</v>
      </c>
      <c r="AU310" s="145">
        <v>10.17</v>
      </c>
      <c r="AV310" s="168">
        <v>10.14</v>
      </c>
    </row>
    <row r="311" spans="10:48">
      <c r="J311" s="2"/>
      <c r="K311" s="2"/>
      <c r="L311" s="2"/>
      <c r="M311" s="2"/>
      <c r="N311" s="2"/>
      <c r="AJ311" s="2"/>
      <c r="AL311" s="4" t="s">
        <v>340</v>
      </c>
      <c r="AM311" s="4" t="s">
        <v>1311</v>
      </c>
      <c r="AO311" s="8" t="s">
        <v>1254</v>
      </c>
      <c r="AP311" s="12">
        <v>0.03</v>
      </c>
      <c r="AQ311" s="151" t="s">
        <v>6</v>
      </c>
      <c r="AR311" s="145" t="s">
        <v>1312</v>
      </c>
      <c r="AS311" s="157" t="str">
        <f t="shared" si="60"/>
        <v>群馬県渋川市</v>
      </c>
      <c r="AT311" s="143">
        <v>10.210000000000001</v>
      </c>
      <c r="AU311" s="145">
        <v>10.17</v>
      </c>
      <c r="AV311" s="168">
        <v>10.14</v>
      </c>
    </row>
    <row r="312" spans="10:48">
      <c r="J312" s="2"/>
      <c r="K312" s="2"/>
      <c r="L312" s="2"/>
      <c r="M312" s="2"/>
      <c r="N312" s="2"/>
      <c r="AJ312" s="2"/>
      <c r="AL312" s="4" t="s">
        <v>340</v>
      </c>
      <c r="AM312" s="4" t="s">
        <v>1313</v>
      </c>
      <c r="AO312" s="8" t="s">
        <v>1254</v>
      </c>
      <c r="AP312" s="12">
        <v>0.03</v>
      </c>
      <c r="AQ312" s="151" t="s">
        <v>6</v>
      </c>
      <c r="AR312" s="145" t="s">
        <v>1314</v>
      </c>
      <c r="AS312" s="157" t="str">
        <f t="shared" si="60"/>
        <v>群馬県榛東村</v>
      </c>
      <c r="AT312" s="143">
        <v>10.210000000000001</v>
      </c>
      <c r="AU312" s="145">
        <v>10.17</v>
      </c>
      <c r="AV312" s="168">
        <v>10.14</v>
      </c>
    </row>
    <row r="313" spans="10:48">
      <c r="J313" s="2"/>
      <c r="K313" s="2"/>
      <c r="L313" s="2"/>
      <c r="M313" s="2"/>
      <c r="N313" s="2"/>
      <c r="AJ313" s="2"/>
      <c r="AL313" s="4" t="s">
        <v>340</v>
      </c>
      <c r="AM313" s="4" t="s">
        <v>1315</v>
      </c>
      <c r="AO313" s="8" t="s">
        <v>1254</v>
      </c>
      <c r="AP313" s="12">
        <v>0.03</v>
      </c>
      <c r="AQ313" s="151" t="s">
        <v>6</v>
      </c>
      <c r="AR313" s="145" t="s">
        <v>1316</v>
      </c>
      <c r="AS313" s="157" t="str">
        <f t="shared" si="60"/>
        <v>群馬県吉岡町</v>
      </c>
      <c r="AT313" s="143">
        <v>10.210000000000001</v>
      </c>
      <c r="AU313" s="145">
        <v>10.17</v>
      </c>
      <c r="AV313" s="168">
        <v>10.14</v>
      </c>
    </row>
    <row r="314" spans="10:48">
      <c r="J314" s="2"/>
      <c r="K314" s="2"/>
      <c r="L314" s="2"/>
      <c r="M314" s="2"/>
      <c r="N314" s="2"/>
      <c r="AJ314" s="2"/>
      <c r="AL314" s="4" t="s">
        <v>340</v>
      </c>
      <c r="AM314" s="4" t="s">
        <v>1317</v>
      </c>
      <c r="AO314" s="8" t="s">
        <v>1254</v>
      </c>
      <c r="AP314" s="12">
        <v>0.03</v>
      </c>
      <c r="AQ314" s="151" t="s">
        <v>6</v>
      </c>
      <c r="AR314" s="145" t="s">
        <v>1318</v>
      </c>
      <c r="AS314" s="157" t="str">
        <f t="shared" si="60"/>
        <v>群馬県玉村町</v>
      </c>
      <c r="AT314" s="143">
        <v>10.210000000000001</v>
      </c>
      <c r="AU314" s="145">
        <v>10.17</v>
      </c>
      <c r="AV314" s="168">
        <v>10.14</v>
      </c>
    </row>
    <row r="315" spans="10:48">
      <c r="J315" s="2"/>
      <c r="K315" s="2"/>
      <c r="L315" s="2"/>
      <c r="M315" s="2"/>
      <c r="N315" s="2"/>
      <c r="AJ315" s="2"/>
      <c r="AL315" s="4" t="s">
        <v>340</v>
      </c>
      <c r="AM315" s="4" t="s">
        <v>1319</v>
      </c>
      <c r="AO315" s="8" t="s">
        <v>1254</v>
      </c>
      <c r="AP315" s="12">
        <v>0.03</v>
      </c>
      <c r="AQ315" s="151" t="s">
        <v>398</v>
      </c>
      <c r="AR315" s="145" t="s">
        <v>1320</v>
      </c>
      <c r="AS315" s="157" t="str">
        <f t="shared" si="60"/>
        <v>埼玉県熊谷市</v>
      </c>
      <c r="AT315" s="143">
        <v>10.210000000000001</v>
      </c>
      <c r="AU315" s="145">
        <v>10.17</v>
      </c>
      <c r="AV315" s="168">
        <v>10.14</v>
      </c>
    </row>
    <row r="316" spans="10:48">
      <c r="J316" s="2"/>
      <c r="K316" s="2"/>
      <c r="L316" s="2"/>
      <c r="M316" s="2"/>
      <c r="N316" s="2"/>
      <c r="AJ316" s="2"/>
      <c r="AL316" s="4" t="s">
        <v>340</v>
      </c>
      <c r="AM316" s="4" t="s">
        <v>1321</v>
      </c>
      <c r="AO316" s="8" t="s">
        <v>1254</v>
      </c>
      <c r="AP316" s="12">
        <v>0.03</v>
      </c>
      <c r="AQ316" s="151" t="s">
        <v>398</v>
      </c>
      <c r="AR316" s="145" t="s">
        <v>1322</v>
      </c>
      <c r="AS316" s="157" t="str">
        <f t="shared" si="60"/>
        <v>埼玉県深谷市</v>
      </c>
      <c r="AT316" s="143">
        <v>10.210000000000001</v>
      </c>
      <c r="AU316" s="145">
        <v>10.17</v>
      </c>
      <c r="AV316" s="168">
        <v>10.14</v>
      </c>
    </row>
    <row r="317" spans="10:48">
      <c r="J317" s="2"/>
      <c r="K317" s="2"/>
      <c r="L317" s="2"/>
      <c r="M317" s="2"/>
      <c r="N317" s="2"/>
      <c r="AJ317" s="2"/>
      <c r="AL317" s="4" t="s">
        <v>340</v>
      </c>
      <c r="AM317" s="4" t="s">
        <v>1323</v>
      </c>
      <c r="AO317" s="8" t="s">
        <v>1254</v>
      </c>
      <c r="AP317" s="12">
        <v>0.03</v>
      </c>
      <c r="AQ317" s="151" t="s">
        <v>398</v>
      </c>
      <c r="AR317" s="145" t="s">
        <v>1324</v>
      </c>
      <c r="AS317" s="157" t="str">
        <f t="shared" si="60"/>
        <v>埼玉県日高市</v>
      </c>
      <c r="AT317" s="143">
        <v>10.210000000000001</v>
      </c>
      <c r="AU317" s="145">
        <v>10.17</v>
      </c>
      <c r="AV317" s="168">
        <v>10.14</v>
      </c>
    </row>
    <row r="318" spans="10:48">
      <c r="J318" s="2"/>
      <c r="K318" s="2"/>
      <c r="L318" s="2"/>
      <c r="M318" s="2"/>
      <c r="N318" s="2"/>
      <c r="AJ318" s="2"/>
      <c r="AL318" s="4" t="s">
        <v>340</v>
      </c>
      <c r="AM318" s="4" t="s">
        <v>1325</v>
      </c>
      <c r="AO318" s="8" t="s">
        <v>1254</v>
      </c>
      <c r="AP318" s="12">
        <v>0.03</v>
      </c>
      <c r="AQ318" s="151" t="s">
        <v>398</v>
      </c>
      <c r="AR318" s="145" t="s">
        <v>1326</v>
      </c>
      <c r="AS318" s="157" t="str">
        <f t="shared" si="60"/>
        <v>埼玉県毛呂山町</v>
      </c>
      <c r="AT318" s="143">
        <v>10.210000000000001</v>
      </c>
      <c r="AU318" s="145">
        <v>10.17</v>
      </c>
      <c r="AV318" s="168">
        <v>10.14</v>
      </c>
    </row>
    <row r="319" spans="10:48">
      <c r="J319" s="2"/>
      <c r="K319" s="2"/>
      <c r="L319" s="2"/>
      <c r="M319" s="2"/>
      <c r="N319" s="2"/>
      <c r="AJ319" s="2"/>
      <c r="AL319" s="4" t="s">
        <v>340</v>
      </c>
      <c r="AM319" s="4" t="s">
        <v>1327</v>
      </c>
      <c r="AO319" s="8" t="s">
        <v>1254</v>
      </c>
      <c r="AP319" s="12">
        <v>0.03</v>
      </c>
      <c r="AQ319" s="151" t="s">
        <v>398</v>
      </c>
      <c r="AR319" s="145" t="s">
        <v>1328</v>
      </c>
      <c r="AS319" s="157" t="str">
        <f t="shared" si="60"/>
        <v>埼玉県越生町</v>
      </c>
      <c r="AT319" s="143">
        <v>10.210000000000001</v>
      </c>
      <c r="AU319" s="145">
        <v>10.17</v>
      </c>
      <c r="AV319" s="168">
        <v>10.14</v>
      </c>
    </row>
    <row r="320" spans="10:48">
      <c r="J320" s="2"/>
      <c r="K320" s="2"/>
      <c r="L320" s="2"/>
      <c r="M320" s="2"/>
      <c r="N320" s="2"/>
      <c r="AJ320" s="2"/>
      <c r="AL320" s="4" t="s">
        <v>351</v>
      </c>
      <c r="AM320" s="4" t="s">
        <v>1329</v>
      </c>
      <c r="AO320" s="8" t="s">
        <v>1254</v>
      </c>
      <c r="AP320" s="12">
        <v>0.03</v>
      </c>
      <c r="AQ320" s="151" t="s">
        <v>398</v>
      </c>
      <c r="AR320" s="145" t="s">
        <v>1330</v>
      </c>
      <c r="AS320" s="157" t="str">
        <f t="shared" si="60"/>
        <v>埼玉県滑川町</v>
      </c>
      <c r="AT320" s="143">
        <v>10.210000000000001</v>
      </c>
      <c r="AU320" s="145">
        <v>10.17</v>
      </c>
      <c r="AV320" s="168">
        <v>10.14</v>
      </c>
    </row>
    <row r="321" spans="10:48">
      <c r="J321" s="2"/>
      <c r="K321" s="2"/>
      <c r="L321" s="2"/>
      <c r="M321" s="2"/>
      <c r="N321" s="2"/>
      <c r="AJ321" s="2"/>
      <c r="AL321" s="4" t="s">
        <v>351</v>
      </c>
      <c r="AM321" s="4" t="s">
        <v>1331</v>
      </c>
      <c r="AO321" s="8" t="s">
        <v>1254</v>
      </c>
      <c r="AP321" s="12">
        <v>0.03</v>
      </c>
      <c r="AQ321" s="151" t="s">
        <v>398</v>
      </c>
      <c r="AR321" s="145" t="s">
        <v>1332</v>
      </c>
      <c r="AS321" s="157" t="str">
        <f t="shared" si="60"/>
        <v>埼玉県川島町</v>
      </c>
      <c r="AT321" s="143">
        <v>10.210000000000001</v>
      </c>
      <c r="AU321" s="145">
        <v>10.17</v>
      </c>
      <c r="AV321" s="168">
        <v>10.14</v>
      </c>
    </row>
    <row r="322" spans="10:48">
      <c r="J322" s="2"/>
      <c r="K322" s="2"/>
      <c r="L322" s="2"/>
      <c r="M322" s="2"/>
      <c r="N322" s="2"/>
      <c r="AJ322" s="2"/>
      <c r="AL322" s="4" t="s">
        <v>351</v>
      </c>
      <c r="AM322" s="4" t="s">
        <v>1333</v>
      </c>
      <c r="AO322" s="8" t="s">
        <v>1254</v>
      </c>
      <c r="AP322" s="12">
        <v>0.03</v>
      </c>
      <c r="AQ322" s="151" t="s">
        <v>398</v>
      </c>
      <c r="AR322" s="145" t="s">
        <v>1334</v>
      </c>
      <c r="AS322" s="157" t="str">
        <f t="shared" si="60"/>
        <v>埼玉県吉見町</v>
      </c>
      <c r="AT322" s="143">
        <v>10.210000000000001</v>
      </c>
      <c r="AU322" s="145">
        <v>10.17</v>
      </c>
      <c r="AV322" s="168">
        <v>10.14</v>
      </c>
    </row>
    <row r="323" spans="10:48">
      <c r="J323" s="2"/>
      <c r="K323" s="2"/>
      <c r="L323" s="2"/>
      <c r="M323" s="2"/>
      <c r="N323" s="2"/>
      <c r="AJ323" s="2"/>
      <c r="AL323" s="4" t="s">
        <v>351</v>
      </c>
      <c r="AM323" s="4" t="s">
        <v>1335</v>
      </c>
      <c r="AO323" s="8" t="s">
        <v>1254</v>
      </c>
      <c r="AP323" s="12">
        <v>0.03</v>
      </c>
      <c r="AQ323" s="151" t="s">
        <v>398</v>
      </c>
      <c r="AR323" s="145" t="s">
        <v>1336</v>
      </c>
      <c r="AS323" s="157" t="str">
        <f t="shared" si="60"/>
        <v>埼玉県鳩山町</v>
      </c>
      <c r="AT323" s="143">
        <v>10.210000000000001</v>
      </c>
      <c r="AU323" s="145">
        <v>10.17</v>
      </c>
      <c r="AV323" s="168">
        <v>10.14</v>
      </c>
    </row>
    <row r="324" spans="10:48">
      <c r="J324" s="2"/>
      <c r="K324" s="2"/>
      <c r="L324" s="2"/>
      <c r="M324" s="2"/>
      <c r="N324" s="2"/>
      <c r="AJ324" s="2"/>
      <c r="AL324" s="4" t="s">
        <v>351</v>
      </c>
      <c r="AM324" s="4" t="s">
        <v>1337</v>
      </c>
      <c r="AO324" s="8" t="s">
        <v>1254</v>
      </c>
      <c r="AP324" s="12">
        <v>0.03</v>
      </c>
      <c r="AQ324" s="151" t="s">
        <v>398</v>
      </c>
      <c r="AR324" s="145" t="s">
        <v>1338</v>
      </c>
      <c r="AS324" s="157" t="str">
        <f t="shared" ref="AS324:AS387" si="61">AQ324&amp;AR324</f>
        <v>埼玉県寄居町</v>
      </c>
      <c r="AT324" s="143">
        <v>10.210000000000001</v>
      </c>
      <c r="AU324" s="145">
        <v>10.17</v>
      </c>
      <c r="AV324" s="168">
        <v>10.14</v>
      </c>
    </row>
    <row r="325" spans="10:48">
      <c r="J325" s="2"/>
      <c r="K325" s="2"/>
      <c r="L325" s="2"/>
      <c r="M325" s="2"/>
      <c r="N325" s="2"/>
      <c r="AJ325" s="2"/>
      <c r="AL325" s="4" t="s">
        <v>351</v>
      </c>
      <c r="AM325" s="4" t="s">
        <v>1339</v>
      </c>
      <c r="AO325" s="8" t="s">
        <v>1254</v>
      </c>
      <c r="AP325" s="12">
        <v>0.03</v>
      </c>
      <c r="AQ325" s="151" t="s">
        <v>408</v>
      </c>
      <c r="AR325" s="145" t="s">
        <v>1340</v>
      </c>
      <c r="AS325" s="157" t="str">
        <f t="shared" si="61"/>
        <v>千葉県東金市</v>
      </c>
      <c r="AT325" s="143">
        <v>10.210000000000001</v>
      </c>
      <c r="AU325" s="145">
        <v>10.17</v>
      </c>
      <c r="AV325" s="168">
        <v>10.14</v>
      </c>
    </row>
    <row r="326" spans="10:48">
      <c r="J326" s="2"/>
      <c r="K326" s="2"/>
      <c r="L326" s="2"/>
      <c r="M326" s="2"/>
      <c r="N326" s="2"/>
      <c r="AJ326" s="2"/>
      <c r="AL326" s="4" t="s">
        <v>351</v>
      </c>
      <c r="AM326" s="4" t="s">
        <v>1341</v>
      </c>
      <c r="AO326" s="8" t="s">
        <v>1254</v>
      </c>
      <c r="AP326" s="12">
        <v>0.03</v>
      </c>
      <c r="AQ326" s="151" t="s">
        <v>408</v>
      </c>
      <c r="AR326" s="145" t="s">
        <v>1342</v>
      </c>
      <c r="AS326" s="157" t="str">
        <f t="shared" si="61"/>
        <v>千葉県君津市</v>
      </c>
      <c r="AT326" s="143">
        <v>10.210000000000001</v>
      </c>
      <c r="AU326" s="145">
        <v>10.17</v>
      </c>
      <c r="AV326" s="168">
        <v>10.14</v>
      </c>
    </row>
    <row r="327" spans="10:48">
      <c r="J327" s="2"/>
      <c r="K327" s="2"/>
      <c r="L327" s="2"/>
      <c r="M327" s="2"/>
      <c r="N327" s="2"/>
      <c r="AJ327" s="2"/>
      <c r="AL327" s="4" t="s">
        <v>351</v>
      </c>
      <c r="AM327" s="4" t="s">
        <v>1343</v>
      </c>
      <c r="AO327" s="8" t="s">
        <v>1254</v>
      </c>
      <c r="AP327" s="12">
        <v>0.03</v>
      </c>
      <c r="AQ327" s="151" t="s">
        <v>408</v>
      </c>
      <c r="AR327" s="145" t="s">
        <v>1344</v>
      </c>
      <c r="AS327" s="157" t="str">
        <f t="shared" si="61"/>
        <v>千葉県富津市</v>
      </c>
      <c r="AT327" s="143">
        <v>10.210000000000001</v>
      </c>
      <c r="AU327" s="145">
        <v>10.17</v>
      </c>
      <c r="AV327" s="168">
        <v>10.14</v>
      </c>
    </row>
    <row r="328" spans="10:48">
      <c r="J328" s="2"/>
      <c r="K328" s="2"/>
      <c r="L328" s="2"/>
      <c r="M328" s="2"/>
      <c r="N328" s="2"/>
      <c r="AJ328" s="2"/>
      <c r="AL328" s="4" t="s">
        <v>351</v>
      </c>
      <c r="AM328" s="4" t="s">
        <v>1345</v>
      </c>
      <c r="AO328" s="8" t="s">
        <v>1254</v>
      </c>
      <c r="AP328" s="12">
        <v>0.03</v>
      </c>
      <c r="AQ328" s="151" t="s">
        <v>408</v>
      </c>
      <c r="AR328" s="145" t="s">
        <v>1346</v>
      </c>
      <c r="AS328" s="157" t="str">
        <f t="shared" si="61"/>
        <v>千葉県八街市</v>
      </c>
      <c r="AT328" s="143">
        <v>10.210000000000001</v>
      </c>
      <c r="AU328" s="145">
        <v>10.17</v>
      </c>
      <c r="AV328" s="168">
        <v>10.14</v>
      </c>
    </row>
    <row r="329" spans="10:48">
      <c r="J329" s="2"/>
      <c r="K329" s="2"/>
      <c r="L329" s="2"/>
      <c r="M329" s="2"/>
      <c r="N329" s="2"/>
      <c r="AJ329" s="2"/>
      <c r="AL329" s="4" t="s">
        <v>351</v>
      </c>
      <c r="AM329" s="4" t="s">
        <v>1347</v>
      </c>
      <c r="AO329" s="8" t="s">
        <v>1254</v>
      </c>
      <c r="AP329" s="12">
        <v>0.03</v>
      </c>
      <c r="AQ329" s="151" t="s">
        <v>408</v>
      </c>
      <c r="AR329" s="145" t="s">
        <v>1348</v>
      </c>
      <c r="AS329" s="157" t="str">
        <f t="shared" si="61"/>
        <v>千葉県富里市</v>
      </c>
      <c r="AT329" s="143">
        <v>10.210000000000001</v>
      </c>
      <c r="AU329" s="145">
        <v>10.17</v>
      </c>
      <c r="AV329" s="168">
        <v>10.14</v>
      </c>
    </row>
    <row r="330" spans="10:48">
      <c r="J330" s="2"/>
      <c r="K330" s="2"/>
      <c r="L330" s="2"/>
      <c r="M330" s="2"/>
      <c r="N330" s="2"/>
      <c r="AJ330" s="2"/>
      <c r="AL330" s="4" t="s">
        <v>351</v>
      </c>
      <c r="AM330" s="4" t="s">
        <v>1349</v>
      </c>
      <c r="AO330" s="8" t="s">
        <v>1254</v>
      </c>
      <c r="AP330" s="12">
        <v>0.03</v>
      </c>
      <c r="AQ330" s="151" t="s">
        <v>408</v>
      </c>
      <c r="AR330" s="145" t="s">
        <v>1350</v>
      </c>
      <c r="AS330" s="157" t="str">
        <f t="shared" si="61"/>
        <v>千葉県山武市</v>
      </c>
      <c r="AT330" s="143">
        <v>10.210000000000001</v>
      </c>
      <c r="AU330" s="145">
        <v>10.17</v>
      </c>
      <c r="AV330" s="168">
        <v>10.14</v>
      </c>
    </row>
    <row r="331" spans="10:48">
      <c r="J331" s="2"/>
      <c r="K331" s="2"/>
      <c r="L331" s="2"/>
      <c r="M331" s="2"/>
      <c r="N331" s="2"/>
      <c r="AJ331" s="2"/>
      <c r="AL331" s="4" t="s">
        <v>351</v>
      </c>
      <c r="AM331" s="4" t="s">
        <v>1351</v>
      </c>
      <c r="AO331" s="8" t="s">
        <v>1254</v>
      </c>
      <c r="AP331" s="12">
        <v>0.03</v>
      </c>
      <c r="AQ331" s="151" t="s">
        <v>408</v>
      </c>
      <c r="AR331" s="145" t="s">
        <v>1352</v>
      </c>
      <c r="AS331" s="157" t="str">
        <f t="shared" si="61"/>
        <v>千葉県大網白里市</v>
      </c>
      <c r="AT331" s="143">
        <v>10.210000000000001</v>
      </c>
      <c r="AU331" s="145">
        <v>10.17</v>
      </c>
      <c r="AV331" s="168">
        <v>10.14</v>
      </c>
    </row>
    <row r="332" spans="10:48">
      <c r="J332" s="2"/>
      <c r="K332" s="2"/>
      <c r="L332" s="2"/>
      <c r="M332" s="2"/>
      <c r="N332" s="2"/>
      <c r="AJ332" s="2"/>
      <c r="AL332" s="4" t="s">
        <v>351</v>
      </c>
      <c r="AM332" s="4" t="s">
        <v>1353</v>
      </c>
      <c r="AO332" s="8" t="s">
        <v>1254</v>
      </c>
      <c r="AP332" s="12">
        <v>0.03</v>
      </c>
      <c r="AQ332" s="151" t="s">
        <v>408</v>
      </c>
      <c r="AR332" s="145" t="s">
        <v>1354</v>
      </c>
      <c r="AS332" s="157" t="str">
        <f t="shared" si="61"/>
        <v>千葉県長柄町</v>
      </c>
      <c r="AT332" s="143">
        <v>10.210000000000001</v>
      </c>
      <c r="AU332" s="145">
        <v>10.17</v>
      </c>
      <c r="AV332" s="168">
        <v>10.14</v>
      </c>
    </row>
    <row r="333" spans="10:48">
      <c r="J333" s="2"/>
      <c r="K333" s="2"/>
      <c r="L333" s="2"/>
      <c r="M333" s="2"/>
      <c r="N333" s="2"/>
      <c r="AJ333" s="2"/>
      <c r="AL333" s="4" t="s">
        <v>351</v>
      </c>
      <c r="AM333" s="4" t="s">
        <v>1355</v>
      </c>
      <c r="AO333" s="8" t="s">
        <v>1254</v>
      </c>
      <c r="AP333" s="12">
        <v>0.03</v>
      </c>
      <c r="AQ333" s="151" t="s">
        <v>408</v>
      </c>
      <c r="AR333" s="145" t="s">
        <v>1356</v>
      </c>
      <c r="AS333" s="157" t="str">
        <f t="shared" si="61"/>
        <v>千葉県長南町</v>
      </c>
      <c r="AT333" s="143">
        <v>10.210000000000001</v>
      </c>
      <c r="AU333" s="145">
        <v>10.17</v>
      </c>
      <c r="AV333" s="168">
        <v>10.14</v>
      </c>
    </row>
    <row r="334" spans="10:48">
      <c r="J334" s="2"/>
      <c r="K334" s="2"/>
      <c r="L334" s="2"/>
      <c r="M334" s="2"/>
      <c r="N334" s="2"/>
      <c r="AJ334" s="2"/>
      <c r="AL334" s="4" t="s">
        <v>351</v>
      </c>
      <c r="AM334" s="4" t="s">
        <v>1357</v>
      </c>
      <c r="AO334" s="8" t="s">
        <v>1254</v>
      </c>
      <c r="AP334" s="12">
        <v>0.03</v>
      </c>
      <c r="AQ334" s="151" t="s">
        <v>428</v>
      </c>
      <c r="AR334" s="145" t="s">
        <v>1358</v>
      </c>
      <c r="AS334" s="157" t="str">
        <f t="shared" si="61"/>
        <v>神奈川県南足柄市</v>
      </c>
      <c r="AT334" s="143">
        <v>10.210000000000001</v>
      </c>
      <c r="AU334" s="145">
        <v>10.17</v>
      </c>
      <c r="AV334" s="168">
        <v>10.14</v>
      </c>
    </row>
    <row r="335" spans="10:48">
      <c r="J335" s="2"/>
      <c r="K335" s="2"/>
      <c r="L335" s="2"/>
      <c r="M335" s="2"/>
      <c r="N335" s="2"/>
      <c r="AJ335" s="2"/>
      <c r="AL335" s="4" t="s">
        <v>351</v>
      </c>
      <c r="AM335" s="4" t="s">
        <v>1359</v>
      </c>
      <c r="AO335" s="8" t="s">
        <v>1254</v>
      </c>
      <c r="AP335" s="12">
        <v>0.03</v>
      </c>
      <c r="AQ335" s="151" t="s">
        <v>428</v>
      </c>
      <c r="AR335" s="145" t="s">
        <v>1360</v>
      </c>
      <c r="AS335" s="157" t="str">
        <f t="shared" si="61"/>
        <v>神奈川県山北町</v>
      </c>
      <c r="AT335" s="143">
        <v>10.210000000000001</v>
      </c>
      <c r="AU335" s="145">
        <v>10.17</v>
      </c>
      <c r="AV335" s="168">
        <v>10.14</v>
      </c>
    </row>
    <row r="336" spans="10:48">
      <c r="J336" s="2"/>
      <c r="K336" s="2"/>
      <c r="L336" s="2"/>
      <c r="M336" s="2"/>
      <c r="N336" s="2"/>
      <c r="AJ336" s="2"/>
      <c r="AL336" s="4" t="s">
        <v>351</v>
      </c>
      <c r="AM336" s="4" t="s">
        <v>1361</v>
      </c>
      <c r="AO336" s="8" t="s">
        <v>1254</v>
      </c>
      <c r="AP336" s="12">
        <v>0.03</v>
      </c>
      <c r="AQ336" s="151" t="s">
        <v>428</v>
      </c>
      <c r="AR336" s="145" t="s">
        <v>1362</v>
      </c>
      <c r="AS336" s="157" t="str">
        <f t="shared" si="61"/>
        <v>神奈川県箱根町</v>
      </c>
      <c r="AT336" s="143">
        <v>10.210000000000001</v>
      </c>
      <c r="AU336" s="145">
        <v>10.17</v>
      </c>
      <c r="AV336" s="168">
        <v>10.14</v>
      </c>
    </row>
    <row r="337" spans="10:48">
      <c r="J337" s="2"/>
      <c r="K337" s="2"/>
      <c r="L337" s="2"/>
      <c r="M337" s="2"/>
      <c r="N337" s="2"/>
      <c r="AJ337" s="2"/>
      <c r="AL337" s="4" t="s">
        <v>351</v>
      </c>
      <c r="AM337" s="4" t="s">
        <v>1363</v>
      </c>
      <c r="AO337" s="8" t="s">
        <v>1254</v>
      </c>
      <c r="AP337" s="12">
        <v>0.03</v>
      </c>
      <c r="AQ337" s="151" t="s">
        <v>438</v>
      </c>
      <c r="AR337" s="145" t="s">
        <v>1364</v>
      </c>
      <c r="AS337" s="157" t="str">
        <f t="shared" si="61"/>
        <v>新潟県新潟市</v>
      </c>
      <c r="AT337" s="143">
        <v>10.210000000000001</v>
      </c>
      <c r="AU337" s="145">
        <v>10.17</v>
      </c>
      <c r="AV337" s="168">
        <v>10.14</v>
      </c>
    </row>
    <row r="338" spans="10:48">
      <c r="J338" s="2"/>
      <c r="K338" s="2"/>
      <c r="L338" s="2"/>
      <c r="M338" s="2"/>
      <c r="N338" s="2"/>
      <c r="AJ338" s="2"/>
      <c r="AL338" s="4" t="s">
        <v>351</v>
      </c>
      <c r="AM338" s="4" t="s">
        <v>1365</v>
      </c>
      <c r="AO338" s="8" t="s">
        <v>1254</v>
      </c>
      <c r="AP338" s="12">
        <v>0.03</v>
      </c>
      <c r="AQ338" s="151" t="s">
        <v>447</v>
      </c>
      <c r="AR338" s="145" t="s">
        <v>1366</v>
      </c>
      <c r="AS338" s="157" t="str">
        <f t="shared" si="61"/>
        <v>富山県富山市</v>
      </c>
      <c r="AT338" s="143">
        <v>10.210000000000001</v>
      </c>
      <c r="AU338" s="145">
        <v>10.17</v>
      </c>
      <c r="AV338" s="168">
        <v>10.14</v>
      </c>
    </row>
    <row r="339" spans="10:48">
      <c r="J339" s="2"/>
      <c r="K339" s="2"/>
      <c r="L339" s="2"/>
      <c r="M339" s="2"/>
      <c r="N339" s="2"/>
      <c r="AJ339" s="2"/>
      <c r="AL339" s="4" t="s">
        <v>351</v>
      </c>
      <c r="AM339" s="4" t="s">
        <v>1367</v>
      </c>
      <c r="AO339" s="8" t="s">
        <v>1254</v>
      </c>
      <c r="AP339" s="12">
        <v>0.03</v>
      </c>
      <c r="AQ339" s="151" t="s">
        <v>456</v>
      </c>
      <c r="AR339" s="145" t="s">
        <v>1368</v>
      </c>
      <c r="AS339" s="157" t="str">
        <f t="shared" si="61"/>
        <v>石川県金沢市</v>
      </c>
      <c r="AT339" s="143">
        <v>10.210000000000001</v>
      </c>
      <c r="AU339" s="145">
        <v>10.17</v>
      </c>
      <c r="AV339" s="168">
        <v>10.14</v>
      </c>
    </row>
    <row r="340" spans="10:48">
      <c r="J340" s="2"/>
      <c r="K340" s="2"/>
      <c r="L340" s="2"/>
      <c r="M340" s="2"/>
      <c r="N340" s="2"/>
      <c r="AJ340" s="2"/>
      <c r="AL340" s="4" t="s">
        <v>351</v>
      </c>
      <c r="AM340" s="4" t="s">
        <v>1369</v>
      </c>
      <c r="AO340" s="8" t="s">
        <v>1254</v>
      </c>
      <c r="AP340" s="12">
        <v>0.03</v>
      </c>
      <c r="AQ340" s="151" t="s">
        <v>456</v>
      </c>
      <c r="AR340" s="145" t="s">
        <v>1370</v>
      </c>
      <c r="AS340" s="157" t="str">
        <f t="shared" si="61"/>
        <v>石川県内灘町</v>
      </c>
      <c r="AT340" s="143">
        <v>10.210000000000001</v>
      </c>
      <c r="AU340" s="145">
        <v>10.17</v>
      </c>
      <c r="AV340" s="168">
        <v>10.14</v>
      </c>
    </row>
    <row r="341" spans="10:48">
      <c r="J341" s="2"/>
      <c r="K341" s="2"/>
      <c r="L341" s="2"/>
      <c r="M341" s="2"/>
      <c r="N341" s="2"/>
      <c r="AJ341" s="2"/>
      <c r="AL341" s="4" t="s">
        <v>351</v>
      </c>
      <c r="AM341" s="4" t="s">
        <v>1371</v>
      </c>
      <c r="AO341" s="8" t="s">
        <v>1254</v>
      </c>
      <c r="AP341" s="12">
        <v>0.03</v>
      </c>
      <c r="AQ341" s="151" t="s">
        <v>468</v>
      </c>
      <c r="AR341" s="145" t="s">
        <v>1372</v>
      </c>
      <c r="AS341" s="157" t="str">
        <f t="shared" si="61"/>
        <v>福井県福井市</v>
      </c>
      <c r="AT341" s="143">
        <v>10.210000000000001</v>
      </c>
      <c r="AU341" s="145">
        <v>10.17</v>
      </c>
      <c r="AV341" s="168">
        <v>10.14</v>
      </c>
    </row>
    <row r="342" spans="10:48">
      <c r="J342" s="2"/>
      <c r="K342" s="2"/>
      <c r="L342" s="2"/>
      <c r="M342" s="2"/>
      <c r="N342" s="2"/>
      <c r="AJ342" s="2"/>
      <c r="AL342" s="4" t="s">
        <v>351</v>
      </c>
      <c r="AM342" s="4" t="s">
        <v>1373</v>
      </c>
      <c r="AO342" s="8" t="s">
        <v>1254</v>
      </c>
      <c r="AP342" s="12">
        <v>0.03</v>
      </c>
      <c r="AQ342" s="151" t="s">
        <v>479</v>
      </c>
      <c r="AR342" s="145" t="s">
        <v>1374</v>
      </c>
      <c r="AS342" s="157" t="str">
        <f t="shared" si="61"/>
        <v>山梨県甲府市</v>
      </c>
      <c r="AT342" s="143">
        <v>10.210000000000001</v>
      </c>
      <c r="AU342" s="145">
        <v>10.17</v>
      </c>
      <c r="AV342" s="168">
        <v>10.14</v>
      </c>
    </row>
    <row r="343" spans="10:48">
      <c r="J343" s="2"/>
      <c r="K343" s="2"/>
      <c r="L343" s="2"/>
      <c r="M343" s="2"/>
      <c r="N343" s="2"/>
      <c r="AJ343" s="2"/>
      <c r="AL343" s="4" t="s">
        <v>351</v>
      </c>
      <c r="AM343" s="4" t="s">
        <v>1375</v>
      </c>
      <c r="AO343" s="8" t="s">
        <v>1254</v>
      </c>
      <c r="AP343" s="12">
        <v>0.03</v>
      </c>
      <c r="AQ343" s="151" t="s">
        <v>479</v>
      </c>
      <c r="AR343" s="145" t="s">
        <v>1376</v>
      </c>
      <c r="AS343" s="157" t="str">
        <f t="shared" si="61"/>
        <v>山梨県南アルプス市</v>
      </c>
      <c r="AT343" s="143">
        <v>10.210000000000001</v>
      </c>
      <c r="AU343" s="145">
        <v>10.17</v>
      </c>
      <c r="AV343" s="168">
        <v>10.14</v>
      </c>
    </row>
    <row r="344" spans="10:48">
      <c r="J344" s="2"/>
      <c r="K344" s="2"/>
      <c r="L344" s="2"/>
      <c r="M344" s="2"/>
      <c r="N344" s="2"/>
      <c r="AJ344" s="2"/>
      <c r="AL344" s="4" t="s">
        <v>351</v>
      </c>
      <c r="AM344" s="4" t="s">
        <v>1377</v>
      </c>
      <c r="AO344" s="8" t="s">
        <v>1254</v>
      </c>
      <c r="AP344" s="12">
        <v>0.03</v>
      </c>
      <c r="AQ344" s="151" t="s">
        <v>479</v>
      </c>
      <c r="AR344" s="145" t="s">
        <v>1378</v>
      </c>
      <c r="AS344" s="157" t="str">
        <f t="shared" si="61"/>
        <v>山梨県南部町</v>
      </c>
      <c r="AT344" s="143">
        <v>10.210000000000001</v>
      </c>
      <c r="AU344" s="145">
        <v>10.17</v>
      </c>
      <c r="AV344" s="168">
        <v>10.14</v>
      </c>
    </row>
    <row r="345" spans="10:48">
      <c r="J345" s="2"/>
      <c r="K345" s="2"/>
      <c r="L345" s="2"/>
      <c r="M345" s="2"/>
      <c r="N345" s="2"/>
      <c r="AJ345" s="2"/>
      <c r="AL345" s="4" t="s">
        <v>351</v>
      </c>
      <c r="AM345" s="4" t="s">
        <v>1379</v>
      </c>
      <c r="AO345" s="8" t="s">
        <v>1254</v>
      </c>
      <c r="AP345" s="12">
        <v>0.03</v>
      </c>
      <c r="AQ345" s="151" t="s">
        <v>1380</v>
      </c>
      <c r="AR345" s="145" t="s">
        <v>1381</v>
      </c>
      <c r="AS345" s="157" t="str">
        <f t="shared" si="61"/>
        <v>長野県長野市</v>
      </c>
      <c r="AT345" s="143">
        <v>10.210000000000001</v>
      </c>
      <c r="AU345" s="145">
        <v>10.17</v>
      </c>
      <c r="AV345" s="168">
        <v>10.14</v>
      </c>
    </row>
    <row r="346" spans="10:48">
      <c r="J346" s="2"/>
      <c r="K346" s="2"/>
      <c r="L346" s="2"/>
      <c r="M346" s="2"/>
      <c r="N346" s="2"/>
      <c r="AJ346" s="2"/>
      <c r="AL346" s="4" t="s">
        <v>351</v>
      </c>
      <c r="AM346" s="4" t="s">
        <v>1382</v>
      </c>
      <c r="AO346" s="8" t="s">
        <v>1254</v>
      </c>
      <c r="AP346" s="12">
        <v>0.03</v>
      </c>
      <c r="AQ346" s="151" t="s">
        <v>1380</v>
      </c>
      <c r="AR346" s="145" t="s">
        <v>1383</v>
      </c>
      <c r="AS346" s="157" t="str">
        <f t="shared" si="61"/>
        <v>長野県松本市</v>
      </c>
      <c r="AT346" s="143">
        <v>10.210000000000001</v>
      </c>
      <c r="AU346" s="145">
        <v>10.17</v>
      </c>
      <c r="AV346" s="168">
        <v>10.14</v>
      </c>
    </row>
    <row r="347" spans="10:48">
      <c r="J347" s="2"/>
      <c r="K347" s="2"/>
      <c r="L347" s="2"/>
      <c r="M347" s="2"/>
      <c r="N347" s="2"/>
      <c r="AJ347" s="2"/>
      <c r="AL347" s="4" t="s">
        <v>351</v>
      </c>
      <c r="AM347" s="4" t="s">
        <v>1384</v>
      </c>
      <c r="AO347" s="8" t="s">
        <v>1254</v>
      </c>
      <c r="AP347" s="12">
        <v>0.03</v>
      </c>
      <c r="AQ347" s="151" t="s">
        <v>1380</v>
      </c>
      <c r="AR347" s="145" t="s">
        <v>1385</v>
      </c>
      <c r="AS347" s="157" t="str">
        <f t="shared" si="61"/>
        <v>長野県塩尻市</v>
      </c>
      <c r="AT347" s="143">
        <v>10.210000000000001</v>
      </c>
      <c r="AU347" s="145">
        <v>10.17</v>
      </c>
      <c r="AV347" s="168">
        <v>10.14</v>
      </c>
    </row>
    <row r="348" spans="10:48">
      <c r="J348" s="2"/>
      <c r="K348" s="2"/>
      <c r="L348" s="2"/>
      <c r="M348" s="2"/>
      <c r="N348" s="2"/>
      <c r="AJ348" s="2"/>
      <c r="AL348" s="4" t="s">
        <v>351</v>
      </c>
      <c r="AM348" s="4" t="s">
        <v>1386</v>
      </c>
      <c r="AO348" s="8" t="s">
        <v>1254</v>
      </c>
      <c r="AP348" s="12">
        <v>0.03</v>
      </c>
      <c r="AQ348" s="151" t="s">
        <v>488</v>
      </c>
      <c r="AR348" s="145" t="s">
        <v>1387</v>
      </c>
      <c r="AS348" s="157" t="str">
        <f t="shared" si="61"/>
        <v>岐阜県大垣市</v>
      </c>
      <c r="AT348" s="143">
        <v>10.210000000000001</v>
      </c>
      <c r="AU348" s="145">
        <v>10.17</v>
      </c>
      <c r="AV348" s="168">
        <v>10.14</v>
      </c>
    </row>
    <row r="349" spans="10:48">
      <c r="J349" s="2"/>
      <c r="K349" s="2"/>
      <c r="L349" s="2"/>
      <c r="M349" s="2"/>
      <c r="N349" s="2"/>
      <c r="AJ349" s="2"/>
      <c r="AL349" s="4" t="s">
        <v>351</v>
      </c>
      <c r="AM349" s="4" t="s">
        <v>1388</v>
      </c>
      <c r="AO349" s="8" t="s">
        <v>1254</v>
      </c>
      <c r="AP349" s="12">
        <v>0.03</v>
      </c>
      <c r="AQ349" s="151" t="s">
        <v>488</v>
      </c>
      <c r="AR349" s="145" t="s">
        <v>1389</v>
      </c>
      <c r="AS349" s="157" t="str">
        <f t="shared" si="61"/>
        <v>岐阜県多治見市</v>
      </c>
      <c r="AT349" s="143">
        <v>10.210000000000001</v>
      </c>
      <c r="AU349" s="145">
        <v>10.17</v>
      </c>
      <c r="AV349" s="168">
        <v>10.14</v>
      </c>
    </row>
    <row r="350" spans="10:48">
      <c r="J350" s="2"/>
      <c r="K350" s="2"/>
      <c r="L350" s="2"/>
      <c r="M350" s="2"/>
      <c r="N350" s="2"/>
      <c r="AJ350" s="2"/>
      <c r="AL350" s="4" t="s">
        <v>351</v>
      </c>
      <c r="AM350" s="4" t="s">
        <v>1390</v>
      </c>
      <c r="AO350" s="8" t="s">
        <v>1254</v>
      </c>
      <c r="AP350" s="12">
        <v>0.03</v>
      </c>
      <c r="AQ350" s="151" t="s">
        <v>488</v>
      </c>
      <c r="AR350" s="145" t="s">
        <v>1391</v>
      </c>
      <c r="AS350" s="157" t="str">
        <f t="shared" si="61"/>
        <v>岐阜県美濃加茂市</v>
      </c>
      <c r="AT350" s="143">
        <v>10.210000000000001</v>
      </c>
      <c r="AU350" s="145">
        <v>10.17</v>
      </c>
      <c r="AV350" s="168">
        <v>10.14</v>
      </c>
    </row>
    <row r="351" spans="10:48">
      <c r="J351" s="2"/>
      <c r="K351" s="2"/>
      <c r="L351" s="2"/>
      <c r="M351" s="2"/>
      <c r="N351" s="2"/>
      <c r="AJ351" s="2"/>
      <c r="AL351" s="4" t="s">
        <v>351</v>
      </c>
      <c r="AM351" s="4" t="s">
        <v>1392</v>
      </c>
      <c r="AO351" s="8" t="s">
        <v>1254</v>
      </c>
      <c r="AP351" s="12">
        <v>0.03</v>
      </c>
      <c r="AQ351" s="151" t="s">
        <v>488</v>
      </c>
      <c r="AR351" s="145" t="s">
        <v>1393</v>
      </c>
      <c r="AS351" s="157" t="str">
        <f t="shared" si="61"/>
        <v>岐阜県各務原市</v>
      </c>
      <c r="AT351" s="143">
        <v>10.210000000000001</v>
      </c>
      <c r="AU351" s="145">
        <v>10.17</v>
      </c>
      <c r="AV351" s="168">
        <v>10.14</v>
      </c>
    </row>
    <row r="352" spans="10:48">
      <c r="J352" s="2"/>
      <c r="K352" s="2"/>
      <c r="L352" s="2"/>
      <c r="M352" s="2"/>
      <c r="N352" s="2"/>
      <c r="AJ352" s="2"/>
      <c r="AL352" s="4" t="s">
        <v>351</v>
      </c>
      <c r="AM352" s="4" t="s">
        <v>1394</v>
      </c>
      <c r="AO352" s="8" t="s">
        <v>1254</v>
      </c>
      <c r="AP352" s="12">
        <v>0.03</v>
      </c>
      <c r="AQ352" s="151" t="s">
        <v>488</v>
      </c>
      <c r="AR352" s="145" t="s">
        <v>1395</v>
      </c>
      <c r="AS352" s="157" t="str">
        <f t="shared" si="61"/>
        <v>岐阜県可児市</v>
      </c>
      <c r="AT352" s="143">
        <v>10.210000000000001</v>
      </c>
      <c r="AU352" s="145">
        <v>10.17</v>
      </c>
      <c r="AV352" s="168">
        <v>10.14</v>
      </c>
    </row>
    <row r="353" spans="10:48">
      <c r="J353" s="2"/>
      <c r="K353" s="2"/>
      <c r="L353" s="2"/>
      <c r="M353" s="2"/>
      <c r="N353" s="2"/>
      <c r="AJ353" s="2"/>
      <c r="AL353" s="4" t="s">
        <v>351</v>
      </c>
      <c r="AM353" s="4" t="s">
        <v>1396</v>
      </c>
      <c r="AO353" s="8" t="s">
        <v>1254</v>
      </c>
      <c r="AP353" s="12">
        <v>0.03</v>
      </c>
      <c r="AQ353" s="151" t="s">
        <v>499</v>
      </c>
      <c r="AR353" s="145" t="s">
        <v>1397</v>
      </c>
      <c r="AS353" s="157" t="str">
        <f t="shared" si="61"/>
        <v>静岡県浜松市</v>
      </c>
      <c r="AT353" s="143">
        <v>10.210000000000001</v>
      </c>
      <c r="AU353" s="145">
        <v>10.17</v>
      </c>
      <c r="AV353" s="168">
        <v>10.14</v>
      </c>
    </row>
    <row r="354" spans="10:48">
      <c r="J354" s="2"/>
      <c r="K354" s="2"/>
      <c r="L354" s="2"/>
      <c r="M354" s="2"/>
      <c r="N354" s="2"/>
      <c r="AJ354" s="2"/>
      <c r="AL354" s="4" t="s">
        <v>351</v>
      </c>
      <c r="AM354" s="4" t="s">
        <v>1398</v>
      </c>
      <c r="AO354" s="8" t="s">
        <v>1254</v>
      </c>
      <c r="AP354" s="12">
        <v>0.03</v>
      </c>
      <c r="AQ354" s="151" t="s">
        <v>499</v>
      </c>
      <c r="AR354" s="145" t="s">
        <v>1399</v>
      </c>
      <c r="AS354" s="157" t="str">
        <f t="shared" si="61"/>
        <v>静岡県沼津市</v>
      </c>
      <c r="AT354" s="143">
        <v>10.210000000000001</v>
      </c>
      <c r="AU354" s="145">
        <v>10.17</v>
      </c>
      <c r="AV354" s="168">
        <v>10.14</v>
      </c>
    </row>
    <row r="355" spans="10:48">
      <c r="J355" s="2"/>
      <c r="K355" s="2"/>
      <c r="L355" s="2"/>
      <c r="M355" s="2"/>
      <c r="N355" s="2"/>
      <c r="AJ355" s="2"/>
      <c r="AL355" s="4" t="s">
        <v>360</v>
      </c>
      <c r="AM355" s="4" t="s">
        <v>1400</v>
      </c>
      <c r="AO355" s="8" t="s">
        <v>1254</v>
      </c>
      <c r="AP355" s="12">
        <v>0.03</v>
      </c>
      <c r="AQ355" s="151" t="s">
        <v>499</v>
      </c>
      <c r="AR355" s="145" t="s">
        <v>1401</v>
      </c>
      <c r="AS355" s="157" t="str">
        <f t="shared" si="61"/>
        <v>静岡県三島市</v>
      </c>
      <c r="AT355" s="143">
        <v>10.210000000000001</v>
      </c>
      <c r="AU355" s="145">
        <v>10.17</v>
      </c>
      <c r="AV355" s="168">
        <v>10.14</v>
      </c>
    </row>
    <row r="356" spans="10:48">
      <c r="J356" s="2"/>
      <c r="K356" s="2"/>
      <c r="L356" s="2"/>
      <c r="M356" s="2"/>
      <c r="N356" s="2"/>
      <c r="AJ356" s="2"/>
      <c r="AL356" s="4" t="s">
        <v>360</v>
      </c>
      <c r="AM356" s="4" t="s">
        <v>1402</v>
      </c>
      <c r="AO356" s="8" t="s">
        <v>1254</v>
      </c>
      <c r="AP356" s="12">
        <v>0.03</v>
      </c>
      <c r="AQ356" s="151" t="s">
        <v>499</v>
      </c>
      <c r="AR356" s="145" t="s">
        <v>1403</v>
      </c>
      <c r="AS356" s="157" t="str">
        <f t="shared" si="61"/>
        <v>静岡県富士宮市</v>
      </c>
      <c r="AT356" s="143">
        <v>10.210000000000001</v>
      </c>
      <c r="AU356" s="145">
        <v>10.17</v>
      </c>
      <c r="AV356" s="168">
        <v>10.14</v>
      </c>
    </row>
    <row r="357" spans="10:48">
      <c r="J357" s="2"/>
      <c r="K357" s="2"/>
      <c r="L357" s="2"/>
      <c r="M357" s="2"/>
      <c r="N357" s="2"/>
      <c r="AJ357" s="2"/>
      <c r="AL357" s="4" t="s">
        <v>360</v>
      </c>
      <c r="AM357" s="4" t="s">
        <v>1404</v>
      </c>
      <c r="AO357" s="8" t="s">
        <v>1254</v>
      </c>
      <c r="AP357" s="12">
        <v>0.03</v>
      </c>
      <c r="AQ357" s="151" t="s">
        <v>499</v>
      </c>
      <c r="AR357" s="145" t="s">
        <v>1405</v>
      </c>
      <c r="AS357" s="157" t="str">
        <f t="shared" si="61"/>
        <v>静岡県島田市</v>
      </c>
      <c r="AT357" s="143">
        <v>10.210000000000001</v>
      </c>
      <c r="AU357" s="145">
        <v>10.17</v>
      </c>
      <c r="AV357" s="168">
        <v>10.14</v>
      </c>
    </row>
    <row r="358" spans="10:48">
      <c r="J358" s="2"/>
      <c r="K358" s="2"/>
      <c r="L358" s="2"/>
      <c r="M358" s="2"/>
      <c r="N358" s="2"/>
      <c r="AJ358" s="2"/>
      <c r="AL358" s="4" t="s">
        <v>360</v>
      </c>
      <c r="AM358" s="4" t="s">
        <v>1406</v>
      </c>
      <c r="AO358" s="8" t="s">
        <v>1254</v>
      </c>
      <c r="AP358" s="12">
        <v>0.03</v>
      </c>
      <c r="AQ358" s="151" t="s">
        <v>499</v>
      </c>
      <c r="AR358" s="145" t="s">
        <v>1407</v>
      </c>
      <c r="AS358" s="157" t="str">
        <f t="shared" si="61"/>
        <v>静岡県富士市</v>
      </c>
      <c r="AT358" s="143">
        <v>10.210000000000001</v>
      </c>
      <c r="AU358" s="145">
        <v>10.17</v>
      </c>
      <c r="AV358" s="168">
        <v>10.14</v>
      </c>
    </row>
    <row r="359" spans="10:48">
      <c r="J359" s="2"/>
      <c r="K359" s="2"/>
      <c r="L359" s="2"/>
      <c r="M359" s="2"/>
      <c r="N359" s="2"/>
      <c r="AJ359" s="2"/>
      <c r="AL359" s="4" t="s">
        <v>360</v>
      </c>
      <c r="AM359" s="4" t="s">
        <v>1408</v>
      </c>
      <c r="AO359" s="8" t="s">
        <v>1254</v>
      </c>
      <c r="AP359" s="12">
        <v>0.03</v>
      </c>
      <c r="AQ359" s="151" t="s">
        <v>499</v>
      </c>
      <c r="AR359" s="145" t="s">
        <v>1409</v>
      </c>
      <c r="AS359" s="157" t="str">
        <f t="shared" si="61"/>
        <v>静岡県磐田市</v>
      </c>
      <c r="AT359" s="143">
        <v>10.210000000000001</v>
      </c>
      <c r="AU359" s="145">
        <v>10.17</v>
      </c>
      <c r="AV359" s="168">
        <v>10.14</v>
      </c>
    </row>
    <row r="360" spans="10:48">
      <c r="J360" s="2"/>
      <c r="K360" s="2"/>
      <c r="L360" s="2"/>
      <c r="M360" s="2"/>
      <c r="N360" s="2"/>
      <c r="AJ360" s="2"/>
      <c r="AL360" s="4" t="s">
        <v>360</v>
      </c>
      <c r="AM360" s="4" t="s">
        <v>1410</v>
      </c>
      <c r="AO360" s="8" t="s">
        <v>1254</v>
      </c>
      <c r="AP360" s="12">
        <v>0.03</v>
      </c>
      <c r="AQ360" s="151" t="s">
        <v>499</v>
      </c>
      <c r="AR360" s="145" t="s">
        <v>1411</v>
      </c>
      <c r="AS360" s="157" t="str">
        <f t="shared" si="61"/>
        <v>静岡県焼津市</v>
      </c>
      <c r="AT360" s="143">
        <v>10.210000000000001</v>
      </c>
      <c r="AU360" s="145">
        <v>10.17</v>
      </c>
      <c r="AV360" s="168">
        <v>10.14</v>
      </c>
    </row>
    <row r="361" spans="10:48">
      <c r="J361" s="2"/>
      <c r="K361" s="2"/>
      <c r="L361" s="2"/>
      <c r="M361" s="2"/>
      <c r="N361" s="2"/>
      <c r="AJ361" s="2"/>
      <c r="AL361" s="4" t="s">
        <v>360</v>
      </c>
      <c r="AM361" s="4" t="s">
        <v>1412</v>
      </c>
      <c r="AO361" s="8" t="s">
        <v>1254</v>
      </c>
      <c r="AP361" s="12">
        <v>0.03</v>
      </c>
      <c r="AQ361" s="151" t="s">
        <v>499</v>
      </c>
      <c r="AR361" s="145" t="s">
        <v>1413</v>
      </c>
      <c r="AS361" s="157" t="str">
        <f t="shared" si="61"/>
        <v>静岡県掛川市</v>
      </c>
      <c r="AT361" s="143">
        <v>10.210000000000001</v>
      </c>
      <c r="AU361" s="145">
        <v>10.17</v>
      </c>
      <c r="AV361" s="168">
        <v>10.14</v>
      </c>
    </row>
    <row r="362" spans="10:48">
      <c r="J362" s="2"/>
      <c r="K362" s="2"/>
      <c r="L362" s="2"/>
      <c r="M362" s="2"/>
      <c r="N362" s="2"/>
      <c r="AJ362" s="2"/>
      <c r="AL362" s="4" t="s">
        <v>360</v>
      </c>
      <c r="AM362" s="4" t="s">
        <v>1414</v>
      </c>
      <c r="AO362" s="8" t="s">
        <v>1254</v>
      </c>
      <c r="AP362" s="12">
        <v>0.03</v>
      </c>
      <c r="AQ362" s="151" t="s">
        <v>499</v>
      </c>
      <c r="AR362" s="145" t="s">
        <v>1415</v>
      </c>
      <c r="AS362" s="157" t="str">
        <f t="shared" si="61"/>
        <v>静岡県藤枝市</v>
      </c>
      <c r="AT362" s="143">
        <v>10.210000000000001</v>
      </c>
      <c r="AU362" s="145">
        <v>10.17</v>
      </c>
      <c r="AV362" s="168">
        <v>10.14</v>
      </c>
    </row>
    <row r="363" spans="10:48">
      <c r="J363" s="2"/>
      <c r="K363" s="2"/>
      <c r="L363" s="2"/>
      <c r="M363" s="2"/>
      <c r="N363" s="2"/>
      <c r="AJ363" s="2"/>
      <c r="AL363" s="4" t="s">
        <v>360</v>
      </c>
      <c r="AM363" s="4" t="s">
        <v>1416</v>
      </c>
      <c r="AO363" s="8" t="s">
        <v>1254</v>
      </c>
      <c r="AP363" s="12">
        <v>0.03</v>
      </c>
      <c r="AQ363" s="151" t="s">
        <v>499</v>
      </c>
      <c r="AR363" s="145" t="s">
        <v>1417</v>
      </c>
      <c r="AS363" s="157" t="str">
        <f t="shared" si="61"/>
        <v>静岡県御殿場市</v>
      </c>
      <c r="AT363" s="143">
        <v>10.210000000000001</v>
      </c>
      <c r="AU363" s="145">
        <v>10.17</v>
      </c>
      <c r="AV363" s="168">
        <v>10.14</v>
      </c>
    </row>
    <row r="364" spans="10:48">
      <c r="J364" s="2"/>
      <c r="K364" s="2"/>
      <c r="L364" s="2"/>
      <c r="M364" s="2"/>
      <c r="N364" s="2"/>
      <c r="AJ364" s="2"/>
      <c r="AL364" s="4" t="s">
        <v>360</v>
      </c>
      <c r="AM364" s="4" t="s">
        <v>1418</v>
      </c>
      <c r="AO364" s="8" t="s">
        <v>1254</v>
      </c>
      <c r="AP364" s="12">
        <v>0.03</v>
      </c>
      <c r="AQ364" s="151" t="s">
        <v>499</v>
      </c>
      <c r="AR364" s="145" t="s">
        <v>1419</v>
      </c>
      <c r="AS364" s="157" t="str">
        <f t="shared" si="61"/>
        <v>静岡県袋井市</v>
      </c>
      <c r="AT364" s="143">
        <v>10.210000000000001</v>
      </c>
      <c r="AU364" s="145">
        <v>10.17</v>
      </c>
      <c r="AV364" s="168">
        <v>10.14</v>
      </c>
    </row>
    <row r="365" spans="10:48">
      <c r="J365" s="2"/>
      <c r="K365" s="2"/>
      <c r="L365" s="2"/>
      <c r="M365" s="2"/>
      <c r="N365" s="2"/>
      <c r="AJ365" s="2"/>
      <c r="AL365" s="4" t="s">
        <v>360</v>
      </c>
      <c r="AM365" s="4" t="s">
        <v>1420</v>
      </c>
      <c r="AO365" s="8" t="s">
        <v>1254</v>
      </c>
      <c r="AP365" s="12">
        <v>0.03</v>
      </c>
      <c r="AQ365" s="151" t="s">
        <v>499</v>
      </c>
      <c r="AR365" s="145" t="s">
        <v>1421</v>
      </c>
      <c r="AS365" s="157" t="str">
        <f t="shared" si="61"/>
        <v>静岡県裾野市</v>
      </c>
      <c r="AT365" s="143">
        <v>10.210000000000001</v>
      </c>
      <c r="AU365" s="145">
        <v>10.17</v>
      </c>
      <c r="AV365" s="168">
        <v>10.14</v>
      </c>
    </row>
    <row r="366" spans="10:48">
      <c r="J366" s="2"/>
      <c r="K366" s="2"/>
      <c r="L366" s="2"/>
      <c r="M366" s="2"/>
      <c r="N366" s="2"/>
      <c r="AJ366" s="2"/>
      <c r="AL366" s="4" t="s">
        <v>360</v>
      </c>
      <c r="AM366" s="4" t="s">
        <v>599</v>
      </c>
      <c r="AO366" s="8" t="s">
        <v>1254</v>
      </c>
      <c r="AP366" s="12">
        <v>0.03</v>
      </c>
      <c r="AQ366" s="151" t="s">
        <v>499</v>
      </c>
      <c r="AR366" s="145" t="s">
        <v>1422</v>
      </c>
      <c r="AS366" s="157" t="str">
        <f t="shared" si="61"/>
        <v>静岡県函南町</v>
      </c>
      <c r="AT366" s="143">
        <v>10.210000000000001</v>
      </c>
      <c r="AU366" s="145">
        <v>10.17</v>
      </c>
      <c r="AV366" s="168">
        <v>10.14</v>
      </c>
    </row>
    <row r="367" spans="10:48">
      <c r="J367" s="2"/>
      <c r="K367" s="2"/>
      <c r="L367" s="2"/>
      <c r="M367" s="2"/>
      <c r="N367" s="2"/>
      <c r="AJ367" s="2"/>
      <c r="AL367" s="4" t="s">
        <v>360</v>
      </c>
      <c r="AM367" s="4" t="s">
        <v>1423</v>
      </c>
      <c r="AO367" s="8" t="s">
        <v>1254</v>
      </c>
      <c r="AP367" s="12">
        <v>0.03</v>
      </c>
      <c r="AQ367" s="151" t="s">
        <v>499</v>
      </c>
      <c r="AR367" s="145" t="s">
        <v>1424</v>
      </c>
      <c r="AS367" s="157" t="str">
        <f t="shared" si="61"/>
        <v>静岡県清水町</v>
      </c>
      <c r="AT367" s="143">
        <v>10.210000000000001</v>
      </c>
      <c r="AU367" s="145">
        <v>10.17</v>
      </c>
      <c r="AV367" s="168">
        <v>10.14</v>
      </c>
    </row>
    <row r="368" spans="10:48">
      <c r="J368" s="2"/>
      <c r="K368" s="2"/>
      <c r="L368" s="2"/>
      <c r="M368" s="2"/>
      <c r="N368" s="2"/>
      <c r="AJ368" s="2"/>
      <c r="AL368" s="4" t="s">
        <v>360</v>
      </c>
      <c r="AM368" s="4" t="s">
        <v>1425</v>
      </c>
      <c r="AO368" s="8" t="s">
        <v>1254</v>
      </c>
      <c r="AP368" s="12">
        <v>0.03</v>
      </c>
      <c r="AQ368" s="151" t="s">
        <v>499</v>
      </c>
      <c r="AR368" s="145" t="s">
        <v>1426</v>
      </c>
      <c r="AS368" s="157" t="str">
        <f t="shared" si="61"/>
        <v>静岡県長泉町</v>
      </c>
      <c r="AT368" s="143">
        <v>10.210000000000001</v>
      </c>
      <c r="AU368" s="145">
        <v>10.17</v>
      </c>
      <c r="AV368" s="168">
        <v>10.14</v>
      </c>
    </row>
    <row r="369" spans="10:48">
      <c r="J369" s="2"/>
      <c r="K369" s="2"/>
      <c r="L369" s="2"/>
      <c r="M369" s="2"/>
      <c r="N369" s="2"/>
      <c r="AJ369" s="2"/>
      <c r="AL369" s="4" t="s">
        <v>360</v>
      </c>
      <c r="AM369" s="4" t="s">
        <v>1427</v>
      </c>
      <c r="AO369" s="8" t="s">
        <v>1254</v>
      </c>
      <c r="AP369" s="12">
        <v>0.03</v>
      </c>
      <c r="AQ369" s="151" t="s">
        <v>499</v>
      </c>
      <c r="AR369" s="145" t="s">
        <v>1428</v>
      </c>
      <c r="AS369" s="157" t="str">
        <f t="shared" si="61"/>
        <v>静岡県小山町</v>
      </c>
      <c r="AT369" s="143">
        <v>10.210000000000001</v>
      </c>
      <c r="AU369" s="145">
        <v>10.17</v>
      </c>
      <c r="AV369" s="168">
        <v>10.14</v>
      </c>
    </row>
    <row r="370" spans="10:48">
      <c r="J370" s="2"/>
      <c r="K370" s="2"/>
      <c r="L370" s="2"/>
      <c r="M370" s="2"/>
      <c r="N370" s="2"/>
      <c r="AJ370" s="2"/>
      <c r="AL370" s="4" t="s">
        <v>360</v>
      </c>
      <c r="AM370" s="4" t="s">
        <v>1429</v>
      </c>
      <c r="AO370" s="8" t="s">
        <v>1254</v>
      </c>
      <c r="AP370" s="12">
        <v>0.03</v>
      </c>
      <c r="AQ370" s="151" t="s">
        <v>499</v>
      </c>
      <c r="AR370" s="145" t="s">
        <v>1430</v>
      </c>
      <c r="AS370" s="157" t="str">
        <f t="shared" si="61"/>
        <v>静岡県川根本町</v>
      </c>
      <c r="AT370" s="143">
        <v>10.210000000000001</v>
      </c>
      <c r="AU370" s="145">
        <v>10.17</v>
      </c>
      <c r="AV370" s="168">
        <v>10.14</v>
      </c>
    </row>
    <row r="371" spans="10:48">
      <c r="J371" s="2"/>
      <c r="K371" s="2"/>
      <c r="L371" s="2"/>
      <c r="M371" s="2"/>
      <c r="N371" s="2"/>
      <c r="AJ371" s="2"/>
      <c r="AL371" s="4" t="s">
        <v>360</v>
      </c>
      <c r="AM371" s="4" t="s">
        <v>1431</v>
      </c>
      <c r="AO371" s="8" t="s">
        <v>1254</v>
      </c>
      <c r="AP371" s="12">
        <v>0.03</v>
      </c>
      <c r="AQ371" s="151" t="s">
        <v>499</v>
      </c>
      <c r="AR371" s="145" t="s">
        <v>1432</v>
      </c>
      <c r="AS371" s="157" t="str">
        <f t="shared" si="61"/>
        <v>静岡県森町</v>
      </c>
      <c r="AT371" s="143">
        <v>10.210000000000001</v>
      </c>
      <c r="AU371" s="145">
        <v>10.17</v>
      </c>
      <c r="AV371" s="168">
        <v>10.14</v>
      </c>
    </row>
    <row r="372" spans="10:48">
      <c r="J372" s="2"/>
      <c r="K372" s="2"/>
      <c r="L372" s="2"/>
      <c r="M372" s="2"/>
      <c r="N372" s="2"/>
      <c r="AJ372" s="2"/>
      <c r="AL372" s="4" t="s">
        <v>360</v>
      </c>
      <c r="AM372" s="4" t="s">
        <v>1433</v>
      </c>
      <c r="AO372" s="8" t="s">
        <v>1254</v>
      </c>
      <c r="AP372" s="12">
        <v>0.03</v>
      </c>
      <c r="AQ372" s="151" t="s">
        <v>508</v>
      </c>
      <c r="AR372" s="145" t="s">
        <v>1434</v>
      </c>
      <c r="AS372" s="157" t="str">
        <f t="shared" si="61"/>
        <v>愛知県豊橋市</v>
      </c>
      <c r="AT372" s="143">
        <v>10.210000000000001</v>
      </c>
      <c r="AU372" s="145">
        <v>10.17</v>
      </c>
      <c r="AV372" s="168">
        <v>10.14</v>
      </c>
    </row>
    <row r="373" spans="10:48">
      <c r="J373" s="2"/>
      <c r="K373" s="2"/>
      <c r="L373" s="2"/>
      <c r="M373" s="2"/>
      <c r="N373" s="2"/>
      <c r="AJ373" s="2"/>
      <c r="AL373" s="4" t="s">
        <v>360</v>
      </c>
      <c r="AM373" s="4" t="s">
        <v>1435</v>
      </c>
      <c r="AO373" s="8" t="s">
        <v>1254</v>
      </c>
      <c r="AP373" s="12">
        <v>0.03</v>
      </c>
      <c r="AQ373" s="151" t="s">
        <v>508</v>
      </c>
      <c r="AR373" s="145" t="s">
        <v>1436</v>
      </c>
      <c r="AS373" s="157" t="str">
        <f t="shared" si="61"/>
        <v>愛知県半田市</v>
      </c>
      <c r="AT373" s="143">
        <v>10.210000000000001</v>
      </c>
      <c r="AU373" s="145">
        <v>10.17</v>
      </c>
      <c r="AV373" s="168">
        <v>10.14</v>
      </c>
    </row>
    <row r="374" spans="10:48">
      <c r="J374" s="2"/>
      <c r="K374" s="2"/>
      <c r="L374" s="2"/>
      <c r="M374" s="2"/>
      <c r="N374" s="2"/>
      <c r="AJ374" s="2"/>
      <c r="AL374" s="4" t="s">
        <v>360</v>
      </c>
      <c r="AM374" s="4" t="s">
        <v>1437</v>
      </c>
      <c r="AO374" s="8" t="s">
        <v>1254</v>
      </c>
      <c r="AP374" s="12">
        <v>0.03</v>
      </c>
      <c r="AQ374" s="151" t="s">
        <v>508</v>
      </c>
      <c r="AR374" s="145" t="s">
        <v>1438</v>
      </c>
      <c r="AS374" s="157" t="str">
        <f t="shared" si="61"/>
        <v>愛知県豊川市</v>
      </c>
      <c r="AT374" s="143">
        <v>10.210000000000001</v>
      </c>
      <c r="AU374" s="145">
        <v>10.17</v>
      </c>
      <c r="AV374" s="168">
        <v>10.14</v>
      </c>
    </row>
    <row r="375" spans="10:48">
      <c r="J375" s="2"/>
      <c r="K375" s="2"/>
      <c r="L375" s="2"/>
      <c r="M375" s="2"/>
      <c r="N375" s="2"/>
      <c r="AJ375" s="2"/>
      <c r="AL375" s="4" t="s">
        <v>360</v>
      </c>
      <c r="AM375" s="4" t="s">
        <v>1439</v>
      </c>
      <c r="AO375" s="8" t="s">
        <v>1254</v>
      </c>
      <c r="AP375" s="12">
        <v>0.03</v>
      </c>
      <c r="AQ375" s="151" t="s">
        <v>508</v>
      </c>
      <c r="AR375" s="145" t="s">
        <v>1440</v>
      </c>
      <c r="AS375" s="157" t="str">
        <f t="shared" si="61"/>
        <v>愛知県蒲郡市</v>
      </c>
      <c r="AT375" s="143">
        <v>10.210000000000001</v>
      </c>
      <c r="AU375" s="145">
        <v>10.17</v>
      </c>
      <c r="AV375" s="168">
        <v>10.14</v>
      </c>
    </row>
    <row r="376" spans="10:48">
      <c r="J376" s="2"/>
      <c r="K376" s="2"/>
      <c r="L376" s="2"/>
      <c r="M376" s="2"/>
      <c r="N376" s="2"/>
      <c r="AJ376" s="2"/>
      <c r="AL376" s="4" t="s">
        <v>360</v>
      </c>
      <c r="AM376" s="4" t="s">
        <v>1441</v>
      </c>
      <c r="AO376" s="8" t="s">
        <v>1254</v>
      </c>
      <c r="AP376" s="12">
        <v>0.03</v>
      </c>
      <c r="AQ376" s="151" t="s">
        <v>508</v>
      </c>
      <c r="AR376" s="145" t="s">
        <v>1442</v>
      </c>
      <c r="AS376" s="157" t="str">
        <f t="shared" si="61"/>
        <v>愛知県常滑市</v>
      </c>
      <c r="AT376" s="143">
        <v>10.210000000000001</v>
      </c>
      <c r="AU376" s="145">
        <v>10.17</v>
      </c>
      <c r="AV376" s="168">
        <v>10.14</v>
      </c>
    </row>
    <row r="377" spans="10:48">
      <c r="J377" s="2"/>
      <c r="K377" s="2"/>
      <c r="L377" s="2"/>
      <c r="M377" s="2"/>
      <c r="N377" s="2"/>
      <c r="AJ377" s="2"/>
      <c r="AL377" s="4" t="s">
        <v>360</v>
      </c>
      <c r="AM377" s="4" t="s">
        <v>1443</v>
      </c>
      <c r="AO377" s="8" t="s">
        <v>1254</v>
      </c>
      <c r="AP377" s="12">
        <v>0.03</v>
      </c>
      <c r="AQ377" s="151" t="s">
        <v>508</v>
      </c>
      <c r="AR377" s="145" t="s">
        <v>1444</v>
      </c>
      <c r="AS377" s="157" t="str">
        <f t="shared" si="61"/>
        <v>愛知県小牧市</v>
      </c>
      <c r="AT377" s="143">
        <v>10.210000000000001</v>
      </c>
      <c r="AU377" s="145">
        <v>10.17</v>
      </c>
      <c r="AV377" s="168">
        <v>10.14</v>
      </c>
    </row>
    <row r="378" spans="10:48">
      <c r="J378" s="2"/>
      <c r="K378" s="2"/>
      <c r="L378" s="2"/>
      <c r="M378" s="2"/>
      <c r="N378" s="2"/>
      <c r="AJ378" s="2"/>
      <c r="AL378" s="4" t="s">
        <v>360</v>
      </c>
      <c r="AM378" s="4" t="s">
        <v>1445</v>
      </c>
      <c r="AO378" s="8" t="s">
        <v>1254</v>
      </c>
      <c r="AP378" s="12">
        <v>0.03</v>
      </c>
      <c r="AQ378" s="151" t="s">
        <v>508</v>
      </c>
      <c r="AR378" s="145" t="s">
        <v>1446</v>
      </c>
      <c r="AS378" s="157" t="str">
        <f t="shared" si="61"/>
        <v>愛知県新城市</v>
      </c>
      <c r="AT378" s="143">
        <v>10.210000000000001</v>
      </c>
      <c r="AU378" s="145">
        <v>10.17</v>
      </c>
      <c r="AV378" s="168">
        <v>10.14</v>
      </c>
    </row>
    <row r="379" spans="10:48">
      <c r="J379" s="2"/>
      <c r="K379" s="2"/>
      <c r="L379" s="2"/>
      <c r="M379" s="2"/>
      <c r="N379" s="2"/>
      <c r="AJ379" s="2"/>
      <c r="AL379" s="4" t="s">
        <v>360</v>
      </c>
      <c r="AM379" s="4" t="s">
        <v>1447</v>
      </c>
      <c r="AO379" s="8" t="s">
        <v>1254</v>
      </c>
      <c r="AP379" s="12">
        <v>0.03</v>
      </c>
      <c r="AQ379" s="151" t="s">
        <v>508</v>
      </c>
      <c r="AR379" s="145" t="s">
        <v>1448</v>
      </c>
      <c r="AS379" s="157" t="str">
        <f t="shared" si="61"/>
        <v>愛知県東海市</v>
      </c>
      <c r="AT379" s="143">
        <v>10.210000000000001</v>
      </c>
      <c r="AU379" s="145">
        <v>10.17</v>
      </c>
      <c r="AV379" s="168">
        <v>10.14</v>
      </c>
    </row>
    <row r="380" spans="10:48">
      <c r="J380" s="2"/>
      <c r="K380" s="2"/>
      <c r="L380" s="2"/>
      <c r="M380" s="2"/>
      <c r="N380" s="2"/>
      <c r="AJ380" s="2"/>
      <c r="AL380" s="4" t="s">
        <v>360</v>
      </c>
      <c r="AM380" s="4" t="s">
        <v>1449</v>
      </c>
      <c r="AO380" s="8" t="s">
        <v>1254</v>
      </c>
      <c r="AP380" s="12">
        <v>0.03</v>
      </c>
      <c r="AQ380" s="151" t="s">
        <v>508</v>
      </c>
      <c r="AR380" s="145" t="s">
        <v>1450</v>
      </c>
      <c r="AS380" s="157" t="str">
        <f t="shared" si="61"/>
        <v>愛知県大府市</v>
      </c>
      <c r="AT380" s="143">
        <v>10.210000000000001</v>
      </c>
      <c r="AU380" s="145">
        <v>10.17</v>
      </c>
      <c r="AV380" s="168">
        <v>10.14</v>
      </c>
    </row>
    <row r="381" spans="10:48">
      <c r="J381" s="2"/>
      <c r="K381" s="2"/>
      <c r="L381" s="2"/>
      <c r="M381" s="2"/>
      <c r="N381" s="2"/>
      <c r="AJ381" s="2"/>
      <c r="AL381" s="4" t="s">
        <v>360</v>
      </c>
      <c r="AM381" s="4" t="s">
        <v>1451</v>
      </c>
      <c r="AO381" s="8" t="s">
        <v>1254</v>
      </c>
      <c r="AP381" s="12">
        <v>0.03</v>
      </c>
      <c r="AQ381" s="151" t="s">
        <v>508</v>
      </c>
      <c r="AR381" s="145" t="s">
        <v>1452</v>
      </c>
      <c r="AS381" s="157" t="str">
        <f t="shared" si="61"/>
        <v>愛知県知多市</v>
      </c>
      <c r="AT381" s="143">
        <v>10.210000000000001</v>
      </c>
      <c r="AU381" s="145">
        <v>10.17</v>
      </c>
      <c r="AV381" s="168">
        <v>10.14</v>
      </c>
    </row>
    <row r="382" spans="10:48">
      <c r="J382" s="2"/>
      <c r="K382" s="2"/>
      <c r="L382" s="2"/>
      <c r="M382" s="2"/>
      <c r="N382" s="2"/>
      <c r="AJ382" s="2"/>
      <c r="AL382" s="4" t="s">
        <v>360</v>
      </c>
      <c r="AM382" s="4" t="s">
        <v>1453</v>
      </c>
      <c r="AO382" s="8" t="s">
        <v>1254</v>
      </c>
      <c r="AP382" s="12">
        <v>0.03</v>
      </c>
      <c r="AQ382" s="151" t="s">
        <v>508</v>
      </c>
      <c r="AR382" s="145" t="s">
        <v>1454</v>
      </c>
      <c r="AS382" s="157" t="str">
        <f t="shared" si="61"/>
        <v>愛知県高浜市</v>
      </c>
      <c r="AT382" s="143">
        <v>10.210000000000001</v>
      </c>
      <c r="AU382" s="145">
        <v>10.17</v>
      </c>
      <c r="AV382" s="168">
        <v>10.14</v>
      </c>
    </row>
    <row r="383" spans="10:48">
      <c r="J383" s="2"/>
      <c r="K383" s="2"/>
      <c r="L383" s="2"/>
      <c r="M383" s="2"/>
      <c r="N383" s="2"/>
      <c r="AJ383" s="2"/>
      <c r="AL383" s="4" t="s">
        <v>360</v>
      </c>
      <c r="AM383" s="4" t="s">
        <v>1455</v>
      </c>
      <c r="AO383" s="8" t="s">
        <v>1254</v>
      </c>
      <c r="AP383" s="12">
        <v>0.03</v>
      </c>
      <c r="AQ383" s="151" t="s">
        <v>508</v>
      </c>
      <c r="AR383" s="145" t="s">
        <v>1456</v>
      </c>
      <c r="AS383" s="157" t="str">
        <f t="shared" si="61"/>
        <v>愛知県田原市</v>
      </c>
      <c r="AT383" s="143">
        <v>10.210000000000001</v>
      </c>
      <c r="AU383" s="145">
        <v>10.17</v>
      </c>
      <c r="AV383" s="168">
        <v>10.14</v>
      </c>
    </row>
    <row r="384" spans="10:48">
      <c r="J384" s="2"/>
      <c r="K384" s="2"/>
      <c r="L384" s="2"/>
      <c r="M384" s="2"/>
      <c r="N384" s="2"/>
      <c r="AJ384" s="2"/>
      <c r="AL384" s="4" t="s">
        <v>360</v>
      </c>
      <c r="AM384" s="4" t="s">
        <v>1457</v>
      </c>
      <c r="AO384" s="8" t="s">
        <v>1254</v>
      </c>
      <c r="AP384" s="12">
        <v>0.03</v>
      </c>
      <c r="AQ384" s="151" t="s">
        <v>508</v>
      </c>
      <c r="AR384" s="145" t="s">
        <v>1458</v>
      </c>
      <c r="AS384" s="157" t="str">
        <f t="shared" si="61"/>
        <v>愛知県大口町</v>
      </c>
      <c r="AT384" s="143">
        <v>10.210000000000001</v>
      </c>
      <c r="AU384" s="145">
        <v>10.17</v>
      </c>
      <c r="AV384" s="168">
        <v>10.14</v>
      </c>
    </row>
    <row r="385" spans="10:48">
      <c r="J385" s="2"/>
      <c r="K385" s="2"/>
      <c r="L385" s="2"/>
      <c r="M385" s="2"/>
      <c r="N385" s="2"/>
      <c r="AJ385" s="2"/>
      <c r="AL385" s="4" t="s">
        <v>360</v>
      </c>
      <c r="AM385" s="4" t="s">
        <v>1459</v>
      </c>
      <c r="AO385" s="8" t="s">
        <v>1254</v>
      </c>
      <c r="AP385" s="12">
        <v>0.03</v>
      </c>
      <c r="AQ385" s="151" t="s">
        <v>508</v>
      </c>
      <c r="AR385" s="145" t="s">
        <v>1460</v>
      </c>
      <c r="AS385" s="157" t="str">
        <f t="shared" si="61"/>
        <v>愛知県扶桑町</v>
      </c>
      <c r="AT385" s="143">
        <v>10.210000000000001</v>
      </c>
      <c r="AU385" s="145">
        <v>10.17</v>
      </c>
      <c r="AV385" s="168">
        <v>10.14</v>
      </c>
    </row>
    <row r="386" spans="10:48">
      <c r="J386" s="2"/>
      <c r="K386" s="2"/>
      <c r="L386" s="2"/>
      <c r="M386" s="2"/>
      <c r="N386" s="2"/>
      <c r="AJ386" s="2"/>
      <c r="AL386" s="4" t="s">
        <v>360</v>
      </c>
      <c r="AM386" s="4" t="s">
        <v>1369</v>
      </c>
      <c r="AO386" s="8" t="s">
        <v>1254</v>
      </c>
      <c r="AP386" s="12">
        <v>0.03</v>
      </c>
      <c r="AQ386" s="151" t="s">
        <v>508</v>
      </c>
      <c r="AR386" s="145" t="s">
        <v>1461</v>
      </c>
      <c r="AS386" s="157" t="str">
        <f t="shared" si="61"/>
        <v>愛知県阿久比町</v>
      </c>
      <c r="AT386" s="143">
        <v>10.210000000000001</v>
      </c>
      <c r="AU386" s="145">
        <v>10.17</v>
      </c>
      <c r="AV386" s="168">
        <v>10.14</v>
      </c>
    </row>
    <row r="387" spans="10:48">
      <c r="J387" s="2"/>
      <c r="K387" s="2"/>
      <c r="L387" s="2"/>
      <c r="M387" s="2"/>
      <c r="N387" s="2"/>
      <c r="AJ387" s="2"/>
      <c r="AL387" s="4" t="s">
        <v>360</v>
      </c>
      <c r="AM387" s="4" t="s">
        <v>1462</v>
      </c>
      <c r="AO387" s="8" t="s">
        <v>1254</v>
      </c>
      <c r="AP387" s="12">
        <v>0.03</v>
      </c>
      <c r="AQ387" s="151" t="s">
        <v>508</v>
      </c>
      <c r="AR387" s="145" t="s">
        <v>1463</v>
      </c>
      <c r="AS387" s="157" t="str">
        <f t="shared" si="61"/>
        <v>愛知県東浦町</v>
      </c>
      <c r="AT387" s="143">
        <v>10.210000000000001</v>
      </c>
      <c r="AU387" s="145">
        <v>10.17</v>
      </c>
      <c r="AV387" s="168">
        <v>10.14</v>
      </c>
    </row>
    <row r="388" spans="10:48">
      <c r="J388" s="2"/>
      <c r="K388" s="2"/>
      <c r="L388" s="2"/>
      <c r="M388" s="2"/>
      <c r="N388" s="2"/>
      <c r="AJ388" s="2"/>
      <c r="AL388" s="4" t="s">
        <v>360</v>
      </c>
      <c r="AM388" s="4" t="s">
        <v>1464</v>
      </c>
      <c r="AO388" s="8" t="s">
        <v>1254</v>
      </c>
      <c r="AP388" s="12">
        <v>0.03</v>
      </c>
      <c r="AQ388" s="151" t="s">
        <v>508</v>
      </c>
      <c r="AR388" s="145" t="s">
        <v>1465</v>
      </c>
      <c r="AS388" s="157" t="str">
        <f t="shared" ref="AS388:AS451" si="62">AQ388&amp;AR388</f>
        <v>愛知県武豊町</v>
      </c>
      <c r="AT388" s="143">
        <v>10.210000000000001</v>
      </c>
      <c r="AU388" s="145">
        <v>10.17</v>
      </c>
      <c r="AV388" s="168">
        <v>10.14</v>
      </c>
    </row>
    <row r="389" spans="10:48">
      <c r="J389" s="2"/>
      <c r="K389" s="2"/>
      <c r="L389" s="2"/>
      <c r="M389" s="2"/>
      <c r="N389" s="2"/>
      <c r="AJ389" s="2"/>
      <c r="AL389" s="4" t="s">
        <v>360</v>
      </c>
      <c r="AM389" s="4" t="s">
        <v>1466</v>
      </c>
      <c r="AO389" s="8" t="s">
        <v>1254</v>
      </c>
      <c r="AP389" s="12">
        <v>0.03</v>
      </c>
      <c r="AQ389" s="151" t="s">
        <v>508</v>
      </c>
      <c r="AR389" s="145" t="s">
        <v>1467</v>
      </c>
      <c r="AS389" s="157" t="str">
        <f t="shared" si="62"/>
        <v>愛知県幸田町</v>
      </c>
      <c r="AT389" s="143">
        <v>10.210000000000001</v>
      </c>
      <c r="AU389" s="145">
        <v>10.17</v>
      </c>
      <c r="AV389" s="168">
        <v>10.14</v>
      </c>
    </row>
    <row r="390" spans="10:48">
      <c r="J390" s="2"/>
      <c r="K390" s="2"/>
      <c r="L390" s="2"/>
      <c r="M390" s="2"/>
      <c r="N390" s="2"/>
      <c r="AJ390" s="2"/>
      <c r="AL390" s="4" t="s">
        <v>360</v>
      </c>
      <c r="AM390" s="4" t="s">
        <v>1468</v>
      </c>
      <c r="AO390" s="8" t="s">
        <v>1254</v>
      </c>
      <c r="AP390" s="12">
        <v>0.03</v>
      </c>
      <c r="AQ390" s="151" t="s">
        <v>508</v>
      </c>
      <c r="AR390" s="145" t="s">
        <v>1469</v>
      </c>
      <c r="AS390" s="157" t="str">
        <f t="shared" si="62"/>
        <v>愛知県設楽町</v>
      </c>
      <c r="AT390" s="143">
        <v>10.210000000000001</v>
      </c>
      <c r="AU390" s="145">
        <v>10.17</v>
      </c>
      <c r="AV390" s="168">
        <v>10.14</v>
      </c>
    </row>
    <row r="391" spans="10:48">
      <c r="J391" s="2"/>
      <c r="K391" s="2"/>
      <c r="L391" s="2"/>
      <c r="M391" s="2"/>
      <c r="N391" s="2"/>
      <c r="AJ391" s="2"/>
      <c r="AL391" s="4" t="s">
        <v>360</v>
      </c>
      <c r="AM391" s="4" t="s">
        <v>1470</v>
      </c>
      <c r="AO391" s="8" t="s">
        <v>1254</v>
      </c>
      <c r="AP391" s="12">
        <v>0.03</v>
      </c>
      <c r="AQ391" s="151" t="s">
        <v>508</v>
      </c>
      <c r="AR391" s="145" t="s">
        <v>1471</v>
      </c>
      <c r="AS391" s="157" t="str">
        <f t="shared" si="62"/>
        <v>愛知県東栄町</v>
      </c>
      <c r="AT391" s="143">
        <v>10.210000000000001</v>
      </c>
      <c r="AU391" s="145">
        <v>10.17</v>
      </c>
      <c r="AV391" s="168">
        <v>10.14</v>
      </c>
    </row>
    <row r="392" spans="10:48">
      <c r="J392" s="2"/>
      <c r="K392" s="2"/>
      <c r="L392" s="2"/>
      <c r="M392" s="2"/>
      <c r="N392" s="2"/>
      <c r="AJ392" s="2"/>
      <c r="AL392" s="4" t="s">
        <v>360</v>
      </c>
      <c r="AM392" s="4" t="s">
        <v>1472</v>
      </c>
      <c r="AO392" s="8" t="s">
        <v>1254</v>
      </c>
      <c r="AP392" s="12">
        <v>0.03</v>
      </c>
      <c r="AQ392" s="151" t="s">
        <v>508</v>
      </c>
      <c r="AR392" s="145" t="s">
        <v>1473</v>
      </c>
      <c r="AS392" s="157" t="str">
        <f t="shared" si="62"/>
        <v>愛知県豊根村</v>
      </c>
      <c r="AT392" s="143">
        <v>10.210000000000001</v>
      </c>
      <c r="AU392" s="145">
        <v>10.17</v>
      </c>
      <c r="AV392" s="168">
        <v>10.14</v>
      </c>
    </row>
    <row r="393" spans="10:48">
      <c r="J393" s="2"/>
      <c r="K393" s="2"/>
      <c r="L393" s="2"/>
      <c r="M393" s="2"/>
      <c r="N393" s="2"/>
      <c r="AJ393" s="2"/>
      <c r="AL393" s="4" t="s">
        <v>360</v>
      </c>
      <c r="AM393" s="4" t="s">
        <v>1474</v>
      </c>
      <c r="AO393" s="8" t="s">
        <v>1254</v>
      </c>
      <c r="AP393" s="12">
        <v>0.03</v>
      </c>
      <c r="AQ393" s="151" t="s">
        <v>517</v>
      </c>
      <c r="AR393" s="145" t="s">
        <v>1475</v>
      </c>
      <c r="AS393" s="157" t="str">
        <f t="shared" si="62"/>
        <v>三重県名張市</v>
      </c>
      <c r="AT393" s="143">
        <v>10.210000000000001</v>
      </c>
      <c r="AU393" s="145">
        <v>10.17</v>
      </c>
      <c r="AV393" s="168">
        <v>10.14</v>
      </c>
    </row>
    <row r="394" spans="10:48">
      <c r="J394" s="2"/>
      <c r="K394" s="2"/>
      <c r="L394" s="2"/>
      <c r="M394" s="2"/>
      <c r="N394" s="2"/>
      <c r="AJ394" s="2"/>
      <c r="AL394" s="4" t="s">
        <v>360</v>
      </c>
      <c r="AM394" s="4" t="s">
        <v>1476</v>
      </c>
      <c r="AO394" s="8" t="s">
        <v>1254</v>
      </c>
      <c r="AP394" s="12">
        <v>0.03</v>
      </c>
      <c r="AQ394" s="151" t="s">
        <v>517</v>
      </c>
      <c r="AR394" s="145" t="s">
        <v>1477</v>
      </c>
      <c r="AS394" s="157" t="str">
        <f t="shared" si="62"/>
        <v>三重県いなべ市</v>
      </c>
      <c r="AT394" s="143">
        <v>10.210000000000001</v>
      </c>
      <c r="AU394" s="145">
        <v>10.17</v>
      </c>
      <c r="AV394" s="168">
        <v>10.14</v>
      </c>
    </row>
    <row r="395" spans="10:48">
      <c r="J395" s="2"/>
      <c r="K395" s="2"/>
      <c r="L395" s="2"/>
      <c r="M395" s="2"/>
      <c r="N395" s="2"/>
      <c r="AJ395" s="2"/>
      <c r="AL395" s="4" t="s">
        <v>360</v>
      </c>
      <c r="AM395" s="4" t="s">
        <v>1478</v>
      </c>
      <c r="AO395" s="8" t="s">
        <v>1254</v>
      </c>
      <c r="AP395" s="12">
        <v>0.03</v>
      </c>
      <c r="AQ395" s="151" t="s">
        <v>517</v>
      </c>
      <c r="AR395" s="145" t="s">
        <v>1479</v>
      </c>
      <c r="AS395" s="157" t="str">
        <f t="shared" si="62"/>
        <v>三重県伊賀市</v>
      </c>
      <c r="AT395" s="143">
        <v>10.210000000000001</v>
      </c>
      <c r="AU395" s="145">
        <v>10.17</v>
      </c>
      <c r="AV395" s="168">
        <v>10.14</v>
      </c>
    </row>
    <row r="396" spans="10:48">
      <c r="J396" s="2"/>
      <c r="K396" s="2"/>
      <c r="L396" s="2"/>
      <c r="M396" s="2"/>
      <c r="N396" s="2"/>
      <c r="AJ396" s="2"/>
      <c r="AL396" s="4" t="s">
        <v>360</v>
      </c>
      <c r="AM396" s="4" t="s">
        <v>1480</v>
      </c>
      <c r="AO396" s="8" t="s">
        <v>1254</v>
      </c>
      <c r="AP396" s="12">
        <v>0.03</v>
      </c>
      <c r="AQ396" s="151" t="s">
        <v>517</v>
      </c>
      <c r="AR396" s="145" t="s">
        <v>1481</v>
      </c>
      <c r="AS396" s="157" t="str">
        <f t="shared" si="62"/>
        <v>三重県木曽岬町</v>
      </c>
      <c r="AT396" s="143">
        <v>10.210000000000001</v>
      </c>
      <c r="AU396" s="145">
        <v>10.17</v>
      </c>
      <c r="AV396" s="168">
        <v>10.14</v>
      </c>
    </row>
    <row r="397" spans="10:48">
      <c r="J397" s="2"/>
      <c r="K397" s="2"/>
      <c r="L397" s="2"/>
      <c r="M397" s="2"/>
      <c r="N397" s="2"/>
      <c r="AJ397" s="2"/>
      <c r="AL397" s="4" t="s">
        <v>360</v>
      </c>
      <c r="AM397" s="4" t="s">
        <v>1482</v>
      </c>
      <c r="AO397" s="8" t="s">
        <v>1254</v>
      </c>
      <c r="AP397" s="12">
        <v>0.03</v>
      </c>
      <c r="AQ397" s="151" t="s">
        <v>517</v>
      </c>
      <c r="AR397" s="145" t="s">
        <v>1483</v>
      </c>
      <c r="AS397" s="157" t="str">
        <f t="shared" si="62"/>
        <v>三重県東員町</v>
      </c>
      <c r="AT397" s="143">
        <v>10.210000000000001</v>
      </c>
      <c r="AU397" s="145">
        <v>10.17</v>
      </c>
      <c r="AV397" s="168">
        <v>10.14</v>
      </c>
    </row>
    <row r="398" spans="10:48">
      <c r="J398" s="2"/>
      <c r="K398" s="2"/>
      <c r="L398" s="2"/>
      <c r="M398" s="2"/>
      <c r="N398" s="2"/>
      <c r="AJ398" s="2"/>
      <c r="AL398" s="4" t="s">
        <v>360</v>
      </c>
      <c r="AM398" s="4" t="s">
        <v>1484</v>
      </c>
      <c r="AO398" s="8" t="s">
        <v>1254</v>
      </c>
      <c r="AP398" s="12">
        <v>0.03</v>
      </c>
      <c r="AQ398" s="151" t="s">
        <v>517</v>
      </c>
      <c r="AR398" s="145" t="s">
        <v>1485</v>
      </c>
      <c r="AS398" s="157" t="str">
        <f t="shared" si="62"/>
        <v>三重県菰野町</v>
      </c>
      <c r="AT398" s="143">
        <v>10.210000000000001</v>
      </c>
      <c r="AU398" s="145">
        <v>10.17</v>
      </c>
      <c r="AV398" s="168">
        <v>10.14</v>
      </c>
    </row>
    <row r="399" spans="10:48">
      <c r="J399" s="2"/>
      <c r="K399" s="2"/>
      <c r="L399" s="2"/>
      <c r="M399" s="2"/>
      <c r="N399" s="2"/>
      <c r="AJ399" s="2"/>
      <c r="AL399" s="4" t="s">
        <v>360</v>
      </c>
      <c r="AM399" s="4" t="s">
        <v>1486</v>
      </c>
      <c r="AO399" s="8" t="s">
        <v>1254</v>
      </c>
      <c r="AP399" s="12">
        <v>0.03</v>
      </c>
      <c r="AQ399" s="151" t="s">
        <v>517</v>
      </c>
      <c r="AR399" s="145" t="s">
        <v>1487</v>
      </c>
      <c r="AS399" s="157" t="str">
        <f t="shared" si="62"/>
        <v>三重県朝日町</v>
      </c>
      <c r="AT399" s="143">
        <v>10.210000000000001</v>
      </c>
      <c r="AU399" s="145">
        <v>10.17</v>
      </c>
      <c r="AV399" s="168">
        <v>10.14</v>
      </c>
    </row>
    <row r="400" spans="10:48">
      <c r="J400" s="2"/>
      <c r="K400" s="2"/>
      <c r="L400" s="2"/>
      <c r="M400" s="2"/>
      <c r="N400" s="2"/>
      <c r="AJ400" s="2"/>
      <c r="AL400" s="4" t="s">
        <v>360</v>
      </c>
      <c r="AM400" s="4" t="s">
        <v>1488</v>
      </c>
      <c r="AO400" s="8" t="s">
        <v>1254</v>
      </c>
      <c r="AP400" s="12">
        <v>0.03</v>
      </c>
      <c r="AQ400" s="151" t="s">
        <v>517</v>
      </c>
      <c r="AR400" s="145" t="s">
        <v>1489</v>
      </c>
      <c r="AS400" s="157" t="str">
        <f t="shared" si="62"/>
        <v>三重県川越町</v>
      </c>
      <c r="AT400" s="143">
        <v>10.210000000000001</v>
      </c>
      <c r="AU400" s="145">
        <v>10.17</v>
      </c>
      <c r="AV400" s="168">
        <v>10.14</v>
      </c>
    </row>
    <row r="401" spans="10:48">
      <c r="J401" s="2"/>
      <c r="K401" s="2"/>
      <c r="L401" s="2"/>
      <c r="M401" s="2"/>
      <c r="N401" s="2"/>
      <c r="AJ401" s="2"/>
      <c r="AL401" s="4" t="s">
        <v>360</v>
      </c>
      <c r="AM401" s="4" t="s">
        <v>1490</v>
      </c>
      <c r="AO401" s="8" t="s">
        <v>1254</v>
      </c>
      <c r="AP401" s="12">
        <v>0.03</v>
      </c>
      <c r="AQ401" s="151" t="s">
        <v>527</v>
      </c>
      <c r="AR401" s="145" t="s">
        <v>1491</v>
      </c>
      <c r="AS401" s="157" t="str">
        <f t="shared" si="62"/>
        <v>滋賀県長浜市</v>
      </c>
      <c r="AT401" s="143">
        <v>10.210000000000001</v>
      </c>
      <c r="AU401" s="145">
        <v>10.17</v>
      </c>
      <c r="AV401" s="168">
        <v>10.14</v>
      </c>
    </row>
    <row r="402" spans="10:48">
      <c r="J402" s="2"/>
      <c r="K402" s="2"/>
      <c r="L402" s="2"/>
      <c r="M402" s="2"/>
      <c r="N402" s="2"/>
      <c r="AJ402" s="2"/>
      <c r="AL402" s="4" t="s">
        <v>360</v>
      </c>
      <c r="AM402" s="4" t="s">
        <v>1492</v>
      </c>
      <c r="AO402" s="8" t="s">
        <v>1254</v>
      </c>
      <c r="AP402" s="12">
        <v>0.03</v>
      </c>
      <c r="AQ402" s="151" t="s">
        <v>527</v>
      </c>
      <c r="AR402" s="145" t="s">
        <v>1493</v>
      </c>
      <c r="AS402" s="157" t="str">
        <f t="shared" si="62"/>
        <v>滋賀県近江八幡市</v>
      </c>
      <c r="AT402" s="143">
        <v>10.210000000000001</v>
      </c>
      <c r="AU402" s="145">
        <v>10.17</v>
      </c>
      <c r="AV402" s="168">
        <v>10.14</v>
      </c>
    </row>
    <row r="403" spans="10:48">
      <c r="J403" s="2"/>
      <c r="K403" s="2"/>
      <c r="L403" s="2"/>
      <c r="M403" s="2"/>
      <c r="N403" s="2"/>
      <c r="AJ403" s="2"/>
      <c r="AL403" s="4" t="s">
        <v>360</v>
      </c>
      <c r="AM403" s="4" t="s">
        <v>1494</v>
      </c>
      <c r="AO403" s="8" t="s">
        <v>1254</v>
      </c>
      <c r="AP403" s="12">
        <v>0.03</v>
      </c>
      <c r="AQ403" s="151" t="s">
        <v>527</v>
      </c>
      <c r="AR403" s="145" t="s">
        <v>1495</v>
      </c>
      <c r="AS403" s="157" t="str">
        <f t="shared" si="62"/>
        <v>滋賀県野洲市</v>
      </c>
      <c r="AT403" s="143">
        <v>10.210000000000001</v>
      </c>
      <c r="AU403" s="145">
        <v>10.17</v>
      </c>
      <c r="AV403" s="168">
        <v>10.14</v>
      </c>
    </row>
    <row r="404" spans="10:48">
      <c r="J404" s="2"/>
      <c r="K404" s="2"/>
      <c r="L404" s="2"/>
      <c r="M404" s="2"/>
      <c r="N404" s="2"/>
      <c r="AJ404" s="2"/>
      <c r="AL404" s="4" t="s">
        <v>360</v>
      </c>
      <c r="AM404" s="4" t="s">
        <v>1496</v>
      </c>
      <c r="AO404" s="8" t="s">
        <v>1254</v>
      </c>
      <c r="AP404" s="12">
        <v>0.03</v>
      </c>
      <c r="AQ404" s="151" t="s">
        <v>527</v>
      </c>
      <c r="AR404" s="145" t="s">
        <v>1497</v>
      </c>
      <c r="AS404" s="157" t="str">
        <f t="shared" si="62"/>
        <v>滋賀県湖南市</v>
      </c>
      <c r="AT404" s="143">
        <v>10.210000000000001</v>
      </c>
      <c r="AU404" s="145">
        <v>10.17</v>
      </c>
      <c r="AV404" s="168">
        <v>10.14</v>
      </c>
    </row>
    <row r="405" spans="10:48">
      <c r="J405" s="2"/>
      <c r="K405" s="2"/>
      <c r="L405" s="2"/>
      <c r="M405" s="2"/>
      <c r="N405" s="2"/>
      <c r="AJ405" s="2"/>
      <c r="AL405" s="4" t="s">
        <v>360</v>
      </c>
      <c r="AM405" s="4" t="s">
        <v>1498</v>
      </c>
      <c r="AO405" s="8" t="s">
        <v>1254</v>
      </c>
      <c r="AP405" s="12">
        <v>0.03</v>
      </c>
      <c r="AQ405" s="151" t="s">
        <v>527</v>
      </c>
      <c r="AR405" s="145" t="s">
        <v>1499</v>
      </c>
      <c r="AS405" s="157" t="str">
        <f t="shared" si="62"/>
        <v>滋賀県高島市</v>
      </c>
      <c r="AT405" s="143">
        <v>10.210000000000001</v>
      </c>
      <c r="AU405" s="145">
        <v>10.17</v>
      </c>
      <c r="AV405" s="168">
        <v>10.14</v>
      </c>
    </row>
    <row r="406" spans="10:48">
      <c r="J406" s="2"/>
      <c r="K406" s="2"/>
      <c r="L406" s="2"/>
      <c r="M406" s="2"/>
      <c r="N406" s="2"/>
      <c r="AJ406" s="2"/>
      <c r="AL406" s="4" t="s">
        <v>360</v>
      </c>
      <c r="AM406" s="4" t="s">
        <v>1500</v>
      </c>
      <c r="AO406" s="8" t="s">
        <v>1254</v>
      </c>
      <c r="AP406" s="12">
        <v>0.03</v>
      </c>
      <c r="AQ406" s="151" t="s">
        <v>527</v>
      </c>
      <c r="AR406" s="145" t="s">
        <v>1501</v>
      </c>
      <c r="AS406" s="157" t="str">
        <f t="shared" si="62"/>
        <v>滋賀県東近江市</v>
      </c>
      <c r="AT406" s="143">
        <v>10.210000000000001</v>
      </c>
      <c r="AU406" s="145">
        <v>10.17</v>
      </c>
      <c r="AV406" s="168">
        <v>10.14</v>
      </c>
    </row>
    <row r="407" spans="10:48">
      <c r="J407" s="2"/>
      <c r="K407" s="2"/>
      <c r="L407" s="2"/>
      <c r="M407" s="2"/>
      <c r="N407" s="2"/>
      <c r="AJ407" s="2"/>
      <c r="AL407" s="4" t="s">
        <v>360</v>
      </c>
      <c r="AM407" s="4" t="s">
        <v>1502</v>
      </c>
      <c r="AO407" s="8" t="s">
        <v>1254</v>
      </c>
      <c r="AP407" s="12">
        <v>0.03</v>
      </c>
      <c r="AQ407" s="151" t="s">
        <v>527</v>
      </c>
      <c r="AR407" s="145" t="s">
        <v>1503</v>
      </c>
      <c r="AS407" s="157" t="str">
        <f t="shared" si="62"/>
        <v>滋賀県日野町</v>
      </c>
      <c r="AT407" s="143">
        <v>10.210000000000001</v>
      </c>
      <c r="AU407" s="145">
        <v>10.17</v>
      </c>
      <c r="AV407" s="168">
        <v>10.14</v>
      </c>
    </row>
    <row r="408" spans="10:48">
      <c r="J408" s="2"/>
      <c r="K408" s="2"/>
      <c r="L408" s="2"/>
      <c r="M408" s="2"/>
      <c r="N408" s="2"/>
      <c r="AJ408" s="2"/>
      <c r="AL408" s="4" t="s">
        <v>360</v>
      </c>
      <c r="AM408" s="4" t="s">
        <v>1504</v>
      </c>
      <c r="AO408" s="8" t="s">
        <v>1254</v>
      </c>
      <c r="AP408" s="12">
        <v>0.03</v>
      </c>
      <c r="AQ408" s="151" t="s">
        <v>527</v>
      </c>
      <c r="AR408" s="145" t="s">
        <v>1505</v>
      </c>
      <c r="AS408" s="157" t="str">
        <f t="shared" si="62"/>
        <v>滋賀県竜王町</v>
      </c>
      <c r="AT408" s="143">
        <v>10.210000000000001</v>
      </c>
      <c r="AU408" s="145">
        <v>10.17</v>
      </c>
      <c r="AV408" s="168">
        <v>10.14</v>
      </c>
    </row>
    <row r="409" spans="10:48">
      <c r="J409" s="2"/>
      <c r="K409" s="2"/>
      <c r="L409" s="2"/>
      <c r="M409" s="2"/>
      <c r="N409" s="2"/>
      <c r="AJ409" s="2"/>
      <c r="AL409" s="4" t="s">
        <v>360</v>
      </c>
      <c r="AM409" s="4" t="s">
        <v>1506</v>
      </c>
      <c r="AO409" s="8" t="s">
        <v>1254</v>
      </c>
      <c r="AP409" s="12">
        <v>0.03</v>
      </c>
      <c r="AQ409" s="151" t="s">
        <v>537</v>
      </c>
      <c r="AR409" s="145" t="s">
        <v>1507</v>
      </c>
      <c r="AS409" s="157" t="str">
        <f t="shared" si="62"/>
        <v>京都府久御山町</v>
      </c>
      <c r="AT409" s="143">
        <v>10.210000000000001</v>
      </c>
      <c r="AU409" s="145">
        <v>10.17</v>
      </c>
      <c r="AV409" s="168">
        <v>10.14</v>
      </c>
    </row>
    <row r="410" spans="10:48">
      <c r="J410" s="2"/>
      <c r="K410" s="2"/>
      <c r="L410" s="2"/>
      <c r="M410" s="2"/>
      <c r="N410" s="2"/>
      <c r="AJ410" s="2"/>
      <c r="AL410" s="4" t="s">
        <v>360</v>
      </c>
      <c r="AM410" s="4" t="s">
        <v>1508</v>
      </c>
      <c r="AO410" s="8" t="s">
        <v>1254</v>
      </c>
      <c r="AP410" s="12">
        <v>0.03</v>
      </c>
      <c r="AQ410" s="151" t="s">
        <v>557</v>
      </c>
      <c r="AR410" s="145" t="s">
        <v>1509</v>
      </c>
      <c r="AS410" s="157" t="str">
        <f t="shared" si="62"/>
        <v>兵庫県姫路市</v>
      </c>
      <c r="AT410" s="143">
        <v>10.210000000000001</v>
      </c>
      <c r="AU410" s="145">
        <v>10.17</v>
      </c>
      <c r="AV410" s="168">
        <v>10.14</v>
      </c>
    </row>
    <row r="411" spans="10:48">
      <c r="J411" s="2"/>
      <c r="K411" s="2"/>
      <c r="L411" s="2"/>
      <c r="M411" s="2"/>
      <c r="N411" s="2"/>
      <c r="AJ411" s="2"/>
      <c r="AL411" s="4" t="s">
        <v>360</v>
      </c>
      <c r="AM411" s="4" t="s">
        <v>1510</v>
      </c>
      <c r="AO411" s="8" t="s">
        <v>1254</v>
      </c>
      <c r="AP411" s="12">
        <v>0.03</v>
      </c>
      <c r="AQ411" s="151" t="s">
        <v>557</v>
      </c>
      <c r="AR411" s="145" t="s">
        <v>1511</v>
      </c>
      <c r="AS411" s="157" t="str">
        <f t="shared" si="62"/>
        <v>兵庫県加古川市</v>
      </c>
      <c r="AT411" s="143">
        <v>10.210000000000001</v>
      </c>
      <c r="AU411" s="145">
        <v>10.17</v>
      </c>
      <c r="AV411" s="168">
        <v>10.14</v>
      </c>
    </row>
    <row r="412" spans="10:48">
      <c r="J412" s="2"/>
      <c r="K412" s="2"/>
      <c r="L412" s="2"/>
      <c r="M412" s="2"/>
      <c r="N412" s="2"/>
      <c r="AJ412" s="2"/>
      <c r="AL412" s="4" t="s">
        <v>360</v>
      </c>
      <c r="AM412" s="4" t="s">
        <v>1512</v>
      </c>
      <c r="AO412" s="8" t="s">
        <v>1254</v>
      </c>
      <c r="AP412" s="12">
        <v>0.03</v>
      </c>
      <c r="AQ412" s="151" t="s">
        <v>557</v>
      </c>
      <c r="AR412" s="145" t="s">
        <v>1513</v>
      </c>
      <c r="AS412" s="157" t="str">
        <f t="shared" si="62"/>
        <v>兵庫県三木市</v>
      </c>
      <c r="AT412" s="143">
        <v>10.210000000000001</v>
      </c>
      <c r="AU412" s="145">
        <v>10.17</v>
      </c>
      <c r="AV412" s="168">
        <v>10.14</v>
      </c>
    </row>
    <row r="413" spans="10:48">
      <c r="J413" s="2"/>
      <c r="K413" s="2"/>
      <c r="L413" s="2"/>
      <c r="M413" s="2"/>
      <c r="N413" s="2"/>
      <c r="AJ413" s="2"/>
      <c r="AL413" s="4" t="s">
        <v>360</v>
      </c>
      <c r="AM413" s="4" t="s">
        <v>1514</v>
      </c>
      <c r="AO413" s="8" t="s">
        <v>1254</v>
      </c>
      <c r="AP413" s="12">
        <v>0.03</v>
      </c>
      <c r="AQ413" s="151" t="s">
        <v>557</v>
      </c>
      <c r="AR413" s="145" t="s">
        <v>1515</v>
      </c>
      <c r="AS413" s="157" t="str">
        <f t="shared" si="62"/>
        <v>兵庫県高砂市</v>
      </c>
      <c r="AT413" s="143">
        <v>10.210000000000001</v>
      </c>
      <c r="AU413" s="145">
        <v>10.17</v>
      </c>
      <c r="AV413" s="168">
        <v>10.14</v>
      </c>
    </row>
    <row r="414" spans="10:48">
      <c r="J414" s="2"/>
      <c r="K414" s="2"/>
      <c r="L414" s="2"/>
      <c r="M414" s="2"/>
      <c r="N414" s="2"/>
      <c r="AJ414" s="2"/>
      <c r="AL414" s="4" t="s">
        <v>369</v>
      </c>
      <c r="AM414" s="4" t="s">
        <v>860</v>
      </c>
      <c r="AO414" s="8" t="s">
        <v>1254</v>
      </c>
      <c r="AP414" s="12">
        <v>0.03</v>
      </c>
      <c r="AQ414" s="151" t="s">
        <v>557</v>
      </c>
      <c r="AR414" s="145" t="s">
        <v>1516</v>
      </c>
      <c r="AS414" s="157" t="str">
        <f t="shared" si="62"/>
        <v>兵庫県稲美町</v>
      </c>
      <c r="AT414" s="143">
        <v>10.210000000000001</v>
      </c>
      <c r="AU414" s="145">
        <v>10.17</v>
      </c>
      <c r="AV414" s="168">
        <v>10.14</v>
      </c>
    </row>
    <row r="415" spans="10:48">
      <c r="J415" s="2"/>
      <c r="K415" s="2"/>
      <c r="L415" s="2"/>
      <c r="M415" s="2"/>
      <c r="N415" s="2"/>
      <c r="AJ415" s="2"/>
      <c r="AL415" s="4" t="s">
        <v>369</v>
      </c>
      <c r="AM415" s="4" t="s">
        <v>862</v>
      </c>
      <c r="AO415" s="8" t="s">
        <v>1254</v>
      </c>
      <c r="AP415" s="12">
        <v>0.03</v>
      </c>
      <c r="AQ415" s="151" t="s">
        <v>557</v>
      </c>
      <c r="AR415" s="145" t="s">
        <v>1517</v>
      </c>
      <c r="AS415" s="157" t="str">
        <f t="shared" si="62"/>
        <v>兵庫県播磨町</v>
      </c>
      <c r="AT415" s="143">
        <v>10.210000000000001</v>
      </c>
      <c r="AU415" s="145">
        <v>10.17</v>
      </c>
      <c r="AV415" s="168">
        <v>10.14</v>
      </c>
    </row>
    <row r="416" spans="10:48">
      <c r="J416" s="2"/>
      <c r="K416" s="2"/>
      <c r="L416" s="2"/>
      <c r="M416" s="2"/>
      <c r="N416" s="2"/>
      <c r="AJ416" s="2"/>
      <c r="AL416" s="4" t="s">
        <v>369</v>
      </c>
      <c r="AM416" s="4" t="s">
        <v>985</v>
      </c>
      <c r="AO416" s="8" t="s">
        <v>1254</v>
      </c>
      <c r="AP416" s="12">
        <v>0.03</v>
      </c>
      <c r="AQ416" s="151" t="s">
        <v>567</v>
      </c>
      <c r="AR416" s="145" t="s">
        <v>1518</v>
      </c>
      <c r="AS416" s="157" t="str">
        <f t="shared" si="62"/>
        <v>奈良県大和高田市</v>
      </c>
      <c r="AT416" s="143">
        <v>10.210000000000001</v>
      </c>
      <c r="AU416" s="145">
        <v>10.17</v>
      </c>
      <c r="AV416" s="168">
        <v>10.14</v>
      </c>
    </row>
    <row r="417" spans="10:48">
      <c r="J417" s="2"/>
      <c r="K417" s="2"/>
      <c r="L417" s="2"/>
      <c r="M417" s="2"/>
      <c r="N417" s="2"/>
      <c r="AJ417" s="2"/>
      <c r="AL417" s="4" t="s">
        <v>369</v>
      </c>
      <c r="AM417" s="4" t="s">
        <v>987</v>
      </c>
      <c r="AO417" s="8" t="s">
        <v>1254</v>
      </c>
      <c r="AP417" s="12">
        <v>0.03</v>
      </c>
      <c r="AQ417" s="151" t="s">
        <v>567</v>
      </c>
      <c r="AR417" s="145" t="s">
        <v>1519</v>
      </c>
      <c r="AS417" s="157" t="str">
        <f t="shared" si="62"/>
        <v>奈良県天理市</v>
      </c>
      <c r="AT417" s="143">
        <v>10.210000000000001</v>
      </c>
      <c r="AU417" s="145">
        <v>10.17</v>
      </c>
      <c r="AV417" s="168">
        <v>10.14</v>
      </c>
    </row>
    <row r="418" spans="10:48">
      <c r="J418" s="2"/>
      <c r="K418" s="2"/>
      <c r="L418" s="2"/>
      <c r="M418" s="2"/>
      <c r="N418" s="2"/>
      <c r="AJ418" s="2"/>
      <c r="AL418" s="4" t="s">
        <v>369</v>
      </c>
      <c r="AM418" s="4" t="s">
        <v>1520</v>
      </c>
      <c r="AO418" s="8" t="s">
        <v>1254</v>
      </c>
      <c r="AP418" s="12">
        <v>0.03</v>
      </c>
      <c r="AQ418" s="151" t="s">
        <v>567</v>
      </c>
      <c r="AR418" s="145" t="s">
        <v>1521</v>
      </c>
      <c r="AS418" s="157" t="str">
        <f t="shared" si="62"/>
        <v>奈良県橿原市</v>
      </c>
      <c r="AT418" s="143">
        <v>10.210000000000001</v>
      </c>
      <c r="AU418" s="145">
        <v>10.17</v>
      </c>
      <c r="AV418" s="168">
        <v>10.14</v>
      </c>
    </row>
    <row r="419" spans="10:48">
      <c r="J419" s="2"/>
      <c r="K419" s="2"/>
      <c r="L419" s="2"/>
      <c r="M419" s="2"/>
      <c r="N419" s="2"/>
      <c r="AJ419" s="2"/>
      <c r="AL419" s="4" t="s">
        <v>369</v>
      </c>
      <c r="AM419" s="4" t="s">
        <v>1256</v>
      </c>
      <c r="AO419" s="8" t="s">
        <v>1254</v>
      </c>
      <c r="AP419" s="12">
        <v>0.03</v>
      </c>
      <c r="AQ419" s="151" t="s">
        <v>567</v>
      </c>
      <c r="AR419" s="145" t="s">
        <v>1522</v>
      </c>
      <c r="AS419" s="157" t="str">
        <f t="shared" si="62"/>
        <v>奈良県桜井市</v>
      </c>
      <c r="AT419" s="143">
        <v>10.210000000000001</v>
      </c>
      <c r="AU419" s="145">
        <v>10.17</v>
      </c>
      <c r="AV419" s="168">
        <v>10.14</v>
      </c>
    </row>
    <row r="420" spans="10:48">
      <c r="J420" s="2"/>
      <c r="K420" s="2"/>
      <c r="L420" s="2"/>
      <c r="M420" s="2"/>
      <c r="N420" s="2"/>
      <c r="AJ420" s="2"/>
      <c r="AL420" s="4" t="s">
        <v>369</v>
      </c>
      <c r="AM420" s="4" t="s">
        <v>864</v>
      </c>
      <c r="AO420" s="8" t="s">
        <v>1254</v>
      </c>
      <c r="AP420" s="12">
        <v>0.03</v>
      </c>
      <c r="AQ420" s="151" t="s">
        <v>567</v>
      </c>
      <c r="AR420" s="145" t="s">
        <v>1523</v>
      </c>
      <c r="AS420" s="157" t="str">
        <f t="shared" si="62"/>
        <v>奈良県御所市</v>
      </c>
      <c r="AT420" s="143">
        <v>10.210000000000001</v>
      </c>
      <c r="AU420" s="145">
        <v>10.17</v>
      </c>
      <c r="AV420" s="168">
        <v>10.14</v>
      </c>
    </row>
    <row r="421" spans="10:48">
      <c r="J421" s="2"/>
      <c r="K421" s="2"/>
      <c r="L421" s="2"/>
      <c r="M421" s="2"/>
      <c r="N421" s="2"/>
      <c r="AJ421" s="2"/>
      <c r="AL421" s="4" t="s">
        <v>369</v>
      </c>
      <c r="AM421" s="4" t="s">
        <v>1258</v>
      </c>
      <c r="AO421" s="8" t="s">
        <v>1254</v>
      </c>
      <c r="AP421" s="12">
        <v>0.03</v>
      </c>
      <c r="AQ421" s="151" t="s">
        <v>567</v>
      </c>
      <c r="AR421" s="145" t="s">
        <v>1524</v>
      </c>
      <c r="AS421" s="157" t="str">
        <f t="shared" si="62"/>
        <v>奈良県香芝市</v>
      </c>
      <c r="AT421" s="143">
        <v>10.210000000000001</v>
      </c>
      <c r="AU421" s="145">
        <v>10.17</v>
      </c>
      <c r="AV421" s="168">
        <v>10.14</v>
      </c>
    </row>
    <row r="422" spans="10:48">
      <c r="J422" s="2"/>
      <c r="K422" s="2"/>
      <c r="L422" s="2"/>
      <c r="M422" s="2"/>
      <c r="N422" s="2"/>
      <c r="AJ422" s="2"/>
      <c r="AL422" s="4" t="s">
        <v>369</v>
      </c>
      <c r="AM422" s="4" t="s">
        <v>1260</v>
      </c>
      <c r="AO422" s="8" t="s">
        <v>1254</v>
      </c>
      <c r="AP422" s="12">
        <v>0.03</v>
      </c>
      <c r="AQ422" s="151" t="s">
        <v>567</v>
      </c>
      <c r="AR422" s="145" t="s">
        <v>1525</v>
      </c>
      <c r="AS422" s="157" t="str">
        <f t="shared" si="62"/>
        <v>奈良県葛城市</v>
      </c>
      <c r="AT422" s="143">
        <v>10.210000000000001</v>
      </c>
      <c r="AU422" s="145">
        <v>10.17</v>
      </c>
      <c r="AV422" s="168">
        <v>10.14</v>
      </c>
    </row>
    <row r="423" spans="10:48">
      <c r="J423" s="2"/>
      <c r="K423" s="2"/>
      <c r="L423" s="2"/>
      <c r="M423" s="2"/>
      <c r="N423" s="2"/>
      <c r="AJ423" s="2"/>
      <c r="AL423" s="4" t="s">
        <v>369</v>
      </c>
      <c r="AM423" s="4" t="s">
        <v>1526</v>
      </c>
      <c r="AO423" s="8" t="s">
        <v>1254</v>
      </c>
      <c r="AP423" s="12">
        <v>0.03</v>
      </c>
      <c r="AQ423" s="151" t="s">
        <v>567</v>
      </c>
      <c r="AR423" s="145" t="s">
        <v>1527</v>
      </c>
      <c r="AS423" s="157" t="str">
        <f t="shared" si="62"/>
        <v>奈良県宇陀市</v>
      </c>
      <c r="AT423" s="143">
        <v>10.210000000000001</v>
      </c>
      <c r="AU423" s="145">
        <v>10.17</v>
      </c>
      <c r="AV423" s="168">
        <v>10.14</v>
      </c>
    </row>
    <row r="424" spans="10:48">
      <c r="J424" s="2"/>
      <c r="K424" s="2"/>
      <c r="L424" s="2"/>
      <c r="M424" s="2"/>
      <c r="N424" s="2"/>
      <c r="AJ424" s="2"/>
      <c r="AL424" s="4" t="s">
        <v>369</v>
      </c>
      <c r="AM424" s="4" t="s">
        <v>1528</v>
      </c>
      <c r="AO424" s="8" t="s">
        <v>1254</v>
      </c>
      <c r="AP424" s="12">
        <v>0.03</v>
      </c>
      <c r="AQ424" s="151" t="s">
        <v>567</v>
      </c>
      <c r="AR424" s="145" t="s">
        <v>1529</v>
      </c>
      <c r="AS424" s="157" t="str">
        <f t="shared" si="62"/>
        <v>奈良県山添村</v>
      </c>
      <c r="AT424" s="143">
        <v>10.210000000000001</v>
      </c>
      <c r="AU424" s="145">
        <v>10.17</v>
      </c>
      <c r="AV424" s="168">
        <v>10.14</v>
      </c>
    </row>
    <row r="425" spans="10:48">
      <c r="J425" s="2"/>
      <c r="K425" s="2"/>
      <c r="L425" s="2"/>
      <c r="M425" s="2"/>
      <c r="N425" s="2"/>
      <c r="AJ425" s="2"/>
      <c r="AL425" s="4" t="s">
        <v>369</v>
      </c>
      <c r="AM425" s="4" t="s">
        <v>1530</v>
      </c>
      <c r="AO425" s="8" t="s">
        <v>1254</v>
      </c>
      <c r="AP425" s="12">
        <v>0.03</v>
      </c>
      <c r="AQ425" s="151" t="s">
        <v>567</v>
      </c>
      <c r="AR425" s="145" t="s">
        <v>1531</v>
      </c>
      <c r="AS425" s="157" t="str">
        <f t="shared" si="62"/>
        <v>奈良県平群町</v>
      </c>
      <c r="AT425" s="143">
        <v>10.210000000000001</v>
      </c>
      <c r="AU425" s="145">
        <v>10.17</v>
      </c>
      <c r="AV425" s="168">
        <v>10.14</v>
      </c>
    </row>
    <row r="426" spans="10:48">
      <c r="J426" s="2"/>
      <c r="K426" s="2"/>
      <c r="L426" s="2"/>
      <c r="M426" s="2"/>
      <c r="N426" s="2"/>
      <c r="AJ426" s="2"/>
      <c r="AL426" s="4" t="s">
        <v>369</v>
      </c>
      <c r="AM426" s="4" t="s">
        <v>1262</v>
      </c>
      <c r="AO426" s="8" t="s">
        <v>1254</v>
      </c>
      <c r="AP426" s="12">
        <v>0.03</v>
      </c>
      <c r="AQ426" s="151" t="s">
        <v>567</v>
      </c>
      <c r="AR426" s="145" t="s">
        <v>1532</v>
      </c>
      <c r="AS426" s="157" t="str">
        <f t="shared" si="62"/>
        <v>奈良県三郷町</v>
      </c>
      <c r="AT426" s="143">
        <v>10.210000000000001</v>
      </c>
      <c r="AU426" s="145">
        <v>10.17</v>
      </c>
      <c r="AV426" s="168">
        <v>10.14</v>
      </c>
    </row>
    <row r="427" spans="10:48">
      <c r="J427" s="2"/>
      <c r="K427" s="2"/>
      <c r="L427" s="2"/>
      <c r="M427" s="2"/>
      <c r="N427" s="2"/>
      <c r="AJ427" s="2"/>
      <c r="AL427" s="4" t="s">
        <v>369</v>
      </c>
      <c r="AM427" s="4" t="s">
        <v>866</v>
      </c>
      <c r="AO427" s="8" t="s">
        <v>1254</v>
      </c>
      <c r="AP427" s="12">
        <v>0.03</v>
      </c>
      <c r="AQ427" s="151" t="s">
        <v>567</v>
      </c>
      <c r="AR427" s="145" t="s">
        <v>1533</v>
      </c>
      <c r="AS427" s="157" t="str">
        <f t="shared" si="62"/>
        <v>奈良県斑鳩町</v>
      </c>
      <c r="AT427" s="143">
        <v>10.210000000000001</v>
      </c>
      <c r="AU427" s="145">
        <v>10.17</v>
      </c>
      <c r="AV427" s="168">
        <v>10.14</v>
      </c>
    </row>
    <row r="428" spans="10:48">
      <c r="J428" s="2"/>
      <c r="K428" s="2"/>
      <c r="L428" s="2"/>
      <c r="M428" s="2"/>
      <c r="N428" s="2"/>
      <c r="AJ428" s="2"/>
      <c r="AL428" s="4" t="s">
        <v>369</v>
      </c>
      <c r="AM428" s="4" t="s">
        <v>811</v>
      </c>
      <c r="AO428" s="8" t="s">
        <v>1254</v>
      </c>
      <c r="AP428" s="12">
        <v>0.03</v>
      </c>
      <c r="AQ428" s="151" t="s">
        <v>567</v>
      </c>
      <c r="AR428" s="145" t="s">
        <v>1534</v>
      </c>
      <c r="AS428" s="157" t="str">
        <f t="shared" si="62"/>
        <v>奈良県安堵町</v>
      </c>
      <c r="AT428" s="143">
        <v>10.210000000000001</v>
      </c>
      <c r="AU428" s="145">
        <v>10.17</v>
      </c>
      <c r="AV428" s="168">
        <v>10.14</v>
      </c>
    </row>
    <row r="429" spans="10:48">
      <c r="J429" s="2"/>
      <c r="K429" s="2"/>
      <c r="L429" s="2"/>
      <c r="M429" s="2"/>
      <c r="N429" s="2"/>
      <c r="AJ429" s="2"/>
      <c r="AL429" s="4" t="s">
        <v>369</v>
      </c>
      <c r="AM429" s="4" t="s">
        <v>868</v>
      </c>
      <c r="AO429" s="8" t="s">
        <v>1254</v>
      </c>
      <c r="AP429" s="12">
        <v>0.03</v>
      </c>
      <c r="AQ429" s="151" t="s">
        <v>567</v>
      </c>
      <c r="AR429" s="145" t="s">
        <v>1535</v>
      </c>
      <c r="AS429" s="157" t="str">
        <f t="shared" si="62"/>
        <v>奈良県川西町</v>
      </c>
      <c r="AT429" s="143">
        <v>10.210000000000001</v>
      </c>
      <c r="AU429" s="145">
        <v>10.17</v>
      </c>
      <c r="AV429" s="168">
        <v>10.14</v>
      </c>
    </row>
    <row r="430" spans="10:48">
      <c r="J430" s="2"/>
      <c r="K430" s="2"/>
      <c r="L430" s="2"/>
      <c r="M430" s="2"/>
      <c r="N430" s="2"/>
      <c r="AJ430" s="2"/>
      <c r="AL430" s="4" t="s">
        <v>369</v>
      </c>
      <c r="AM430" s="4" t="s">
        <v>1264</v>
      </c>
      <c r="AO430" s="8" t="s">
        <v>1254</v>
      </c>
      <c r="AP430" s="12">
        <v>0.03</v>
      </c>
      <c r="AQ430" s="151" t="s">
        <v>567</v>
      </c>
      <c r="AR430" s="145" t="s">
        <v>1536</v>
      </c>
      <c r="AS430" s="157" t="str">
        <f t="shared" si="62"/>
        <v>奈良県三宅町</v>
      </c>
      <c r="AT430" s="143">
        <v>10.210000000000001</v>
      </c>
      <c r="AU430" s="145">
        <v>10.17</v>
      </c>
      <c r="AV430" s="168">
        <v>10.14</v>
      </c>
    </row>
    <row r="431" spans="10:48">
      <c r="J431" s="2"/>
      <c r="K431" s="2"/>
      <c r="L431" s="2"/>
      <c r="M431" s="2"/>
      <c r="N431" s="2"/>
      <c r="AJ431" s="2"/>
      <c r="AL431" s="4" t="s">
        <v>369</v>
      </c>
      <c r="AM431" s="4" t="s">
        <v>1537</v>
      </c>
      <c r="AO431" s="8" t="s">
        <v>1254</v>
      </c>
      <c r="AP431" s="12">
        <v>0.03</v>
      </c>
      <c r="AQ431" s="151" t="s">
        <v>567</v>
      </c>
      <c r="AR431" s="145" t="s">
        <v>1538</v>
      </c>
      <c r="AS431" s="157" t="str">
        <f t="shared" si="62"/>
        <v>奈良県田原本町</v>
      </c>
      <c r="AT431" s="143">
        <v>10.210000000000001</v>
      </c>
      <c r="AU431" s="145">
        <v>10.17</v>
      </c>
      <c r="AV431" s="168">
        <v>10.14</v>
      </c>
    </row>
    <row r="432" spans="10:48">
      <c r="J432" s="2"/>
      <c r="K432" s="2"/>
      <c r="L432" s="2"/>
      <c r="M432" s="2"/>
      <c r="N432" s="2"/>
      <c r="AJ432" s="2"/>
      <c r="AL432" s="4" t="s">
        <v>369</v>
      </c>
      <c r="AM432" s="4" t="s">
        <v>1539</v>
      </c>
      <c r="AO432" s="8" t="s">
        <v>1254</v>
      </c>
      <c r="AP432" s="12">
        <v>0.03</v>
      </c>
      <c r="AQ432" s="151" t="s">
        <v>567</v>
      </c>
      <c r="AR432" s="145" t="s">
        <v>1540</v>
      </c>
      <c r="AS432" s="157" t="str">
        <f t="shared" si="62"/>
        <v>奈良県曽爾村</v>
      </c>
      <c r="AT432" s="143">
        <v>10.210000000000001</v>
      </c>
      <c r="AU432" s="145">
        <v>10.17</v>
      </c>
      <c r="AV432" s="168">
        <v>10.14</v>
      </c>
    </row>
    <row r="433" spans="10:48">
      <c r="J433" s="2"/>
      <c r="K433" s="2"/>
      <c r="L433" s="2"/>
      <c r="M433" s="2"/>
      <c r="N433" s="2"/>
      <c r="AJ433" s="2"/>
      <c r="AL433" s="4" t="s">
        <v>369</v>
      </c>
      <c r="AM433" s="4" t="s">
        <v>870</v>
      </c>
      <c r="AO433" s="8" t="s">
        <v>1254</v>
      </c>
      <c r="AP433" s="12">
        <v>0.03</v>
      </c>
      <c r="AQ433" s="151" t="s">
        <v>567</v>
      </c>
      <c r="AR433" s="145" t="s">
        <v>1541</v>
      </c>
      <c r="AS433" s="157" t="str">
        <f t="shared" si="62"/>
        <v>奈良県明日香村</v>
      </c>
      <c r="AT433" s="143">
        <v>10.210000000000001</v>
      </c>
      <c r="AU433" s="145">
        <v>10.17</v>
      </c>
      <c r="AV433" s="168">
        <v>10.14</v>
      </c>
    </row>
    <row r="434" spans="10:48">
      <c r="J434" s="2"/>
      <c r="K434" s="2"/>
      <c r="L434" s="2"/>
      <c r="M434" s="2"/>
      <c r="N434" s="2"/>
      <c r="AJ434" s="2"/>
      <c r="AL434" s="4" t="s">
        <v>369</v>
      </c>
      <c r="AM434" s="4" t="s">
        <v>1542</v>
      </c>
      <c r="AO434" s="8" t="s">
        <v>1254</v>
      </c>
      <c r="AP434" s="12">
        <v>0.03</v>
      </c>
      <c r="AQ434" s="151" t="s">
        <v>567</v>
      </c>
      <c r="AR434" s="145" t="s">
        <v>1543</v>
      </c>
      <c r="AS434" s="157" t="str">
        <f t="shared" si="62"/>
        <v>奈良県上牧町</v>
      </c>
      <c r="AT434" s="143">
        <v>10.210000000000001</v>
      </c>
      <c r="AU434" s="145">
        <v>10.17</v>
      </c>
      <c r="AV434" s="168">
        <v>10.14</v>
      </c>
    </row>
    <row r="435" spans="10:48">
      <c r="J435" s="2"/>
      <c r="K435" s="2"/>
      <c r="L435" s="2"/>
      <c r="M435" s="2"/>
      <c r="N435" s="2"/>
      <c r="AJ435" s="2"/>
      <c r="AL435" s="4" t="s">
        <v>369</v>
      </c>
      <c r="AM435" s="4" t="s">
        <v>1266</v>
      </c>
      <c r="AO435" s="8" t="s">
        <v>1254</v>
      </c>
      <c r="AP435" s="12">
        <v>0.03</v>
      </c>
      <c r="AQ435" s="151" t="s">
        <v>567</v>
      </c>
      <c r="AR435" s="145" t="s">
        <v>1544</v>
      </c>
      <c r="AS435" s="157" t="str">
        <f t="shared" si="62"/>
        <v>奈良県王寺町</v>
      </c>
      <c r="AT435" s="143">
        <v>10.210000000000001</v>
      </c>
      <c r="AU435" s="145">
        <v>10.17</v>
      </c>
      <c r="AV435" s="168">
        <v>10.14</v>
      </c>
    </row>
    <row r="436" spans="10:48">
      <c r="J436" s="2"/>
      <c r="K436" s="2"/>
      <c r="L436" s="2"/>
      <c r="M436" s="2"/>
      <c r="N436" s="2"/>
      <c r="AJ436" s="2"/>
      <c r="AL436" s="4" t="s">
        <v>369</v>
      </c>
      <c r="AM436" s="4" t="s">
        <v>1268</v>
      </c>
      <c r="AO436" s="8" t="s">
        <v>1254</v>
      </c>
      <c r="AP436" s="12">
        <v>0.03</v>
      </c>
      <c r="AQ436" s="151" t="s">
        <v>567</v>
      </c>
      <c r="AR436" s="145" t="s">
        <v>1545</v>
      </c>
      <c r="AS436" s="157" t="str">
        <f t="shared" si="62"/>
        <v>奈良県広陵町</v>
      </c>
      <c r="AT436" s="143">
        <v>10.210000000000001</v>
      </c>
      <c r="AU436" s="145">
        <v>10.17</v>
      </c>
      <c r="AV436" s="168">
        <v>10.14</v>
      </c>
    </row>
    <row r="437" spans="10:48">
      <c r="J437" s="2"/>
      <c r="K437" s="2"/>
      <c r="L437" s="2"/>
      <c r="M437" s="2"/>
      <c r="N437" s="2"/>
      <c r="AJ437" s="2"/>
      <c r="AL437" s="4" t="s">
        <v>369</v>
      </c>
      <c r="AM437" s="4" t="s">
        <v>1270</v>
      </c>
      <c r="AO437" s="8" t="s">
        <v>1254</v>
      </c>
      <c r="AP437" s="12">
        <v>0.03</v>
      </c>
      <c r="AQ437" s="151" t="s">
        <v>567</v>
      </c>
      <c r="AR437" s="145" t="s">
        <v>1546</v>
      </c>
      <c r="AS437" s="157" t="str">
        <f t="shared" si="62"/>
        <v>奈良県河合町</v>
      </c>
      <c r="AT437" s="143">
        <v>10.210000000000001</v>
      </c>
      <c r="AU437" s="145">
        <v>10.17</v>
      </c>
      <c r="AV437" s="168">
        <v>10.14</v>
      </c>
    </row>
    <row r="438" spans="10:48">
      <c r="J438" s="2"/>
      <c r="K438" s="2"/>
      <c r="L438" s="2"/>
      <c r="M438" s="2"/>
      <c r="N438" s="2"/>
      <c r="AJ438" s="2"/>
      <c r="AL438" s="4" t="s">
        <v>369</v>
      </c>
      <c r="AM438" s="4" t="s">
        <v>1272</v>
      </c>
      <c r="AO438" s="8" t="s">
        <v>1254</v>
      </c>
      <c r="AP438" s="12">
        <v>0.03</v>
      </c>
      <c r="AQ438" s="151" t="s">
        <v>610</v>
      </c>
      <c r="AR438" s="145" t="s">
        <v>1547</v>
      </c>
      <c r="AS438" s="157" t="str">
        <f t="shared" si="62"/>
        <v>岡山県岡山市</v>
      </c>
      <c r="AT438" s="143">
        <v>10.210000000000001</v>
      </c>
      <c r="AU438" s="145">
        <v>10.17</v>
      </c>
      <c r="AV438" s="168">
        <v>10.14</v>
      </c>
    </row>
    <row r="439" spans="10:48">
      <c r="J439" s="2"/>
      <c r="K439" s="2"/>
      <c r="L439" s="2"/>
      <c r="M439" s="2"/>
      <c r="N439" s="2"/>
      <c r="AJ439" s="2"/>
      <c r="AL439" s="4" t="s">
        <v>369</v>
      </c>
      <c r="AM439" s="4" t="s">
        <v>1548</v>
      </c>
      <c r="AO439" s="8" t="s">
        <v>1254</v>
      </c>
      <c r="AP439" s="12">
        <v>0.03</v>
      </c>
      <c r="AQ439" s="151" t="s">
        <v>621</v>
      </c>
      <c r="AR439" s="145" t="s">
        <v>1549</v>
      </c>
      <c r="AS439" s="157" t="str">
        <f t="shared" si="62"/>
        <v>広島県東広島市</v>
      </c>
      <c r="AT439" s="143">
        <v>10.210000000000001</v>
      </c>
      <c r="AU439" s="145">
        <v>10.17</v>
      </c>
      <c r="AV439" s="168">
        <v>10.14</v>
      </c>
    </row>
    <row r="440" spans="10:48">
      <c r="J440" s="2"/>
      <c r="K440" s="2"/>
      <c r="L440" s="2"/>
      <c r="M440" s="2"/>
      <c r="N440" s="2"/>
      <c r="AJ440" s="2"/>
      <c r="AL440" s="4" t="s">
        <v>369</v>
      </c>
      <c r="AM440" s="4" t="s">
        <v>1550</v>
      </c>
      <c r="AO440" s="8" t="s">
        <v>1254</v>
      </c>
      <c r="AP440" s="12">
        <v>0.03</v>
      </c>
      <c r="AQ440" s="151" t="s">
        <v>621</v>
      </c>
      <c r="AR440" s="145" t="s">
        <v>1551</v>
      </c>
      <c r="AS440" s="157" t="str">
        <f t="shared" si="62"/>
        <v>広島県廿日市市</v>
      </c>
      <c r="AT440" s="143">
        <v>10.210000000000001</v>
      </c>
      <c r="AU440" s="145">
        <v>10.17</v>
      </c>
      <c r="AV440" s="168">
        <v>10.14</v>
      </c>
    </row>
    <row r="441" spans="10:48">
      <c r="J441" s="2"/>
      <c r="K441" s="2"/>
      <c r="L441" s="2"/>
      <c r="M441" s="2"/>
      <c r="N441" s="2"/>
      <c r="AJ441" s="2"/>
      <c r="AL441" s="4" t="s">
        <v>369</v>
      </c>
      <c r="AM441" s="4" t="s">
        <v>1552</v>
      </c>
      <c r="AO441" s="8" t="s">
        <v>1254</v>
      </c>
      <c r="AP441" s="12">
        <v>0.03</v>
      </c>
      <c r="AQ441" s="151" t="s">
        <v>621</v>
      </c>
      <c r="AR441" s="145" t="s">
        <v>1553</v>
      </c>
      <c r="AS441" s="157" t="str">
        <f t="shared" si="62"/>
        <v>広島県海田町</v>
      </c>
      <c r="AT441" s="143">
        <v>10.210000000000001</v>
      </c>
      <c r="AU441" s="145">
        <v>10.17</v>
      </c>
      <c r="AV441" s="168">
        <v>10.14</v>
      </c>
    </row>
    <row r="442" spans="10:48">
      <c r="J442" s="2"/>
      <c r="K442" s="2"/>
      <c r="L442" s="2"/>
      <c r="M442" s="2"/>
      <c r="N442" s="2"/>
      <c r="AJ442" s="2"/>
      <c r="AL442" s="4" t="s">
        <v>369</v>
      </c>
      <c r="AM442" s="4" t="s">
        <v>1554</v>
      </c>
      <c r="AO442" s="8" t="s">
        <v>1254</v>
      </c>
      <c r="AP442" s="12">
        <v>0.03</v>
      </c>
      <c r="AQ442" s="151" t="s">
        <v>621</v>
      </c>
      <c r="AR442" s="145" t="s">
        <v>1555</v>
      </c>
      <c r="AS442" s="157" t="str">
        <f t="shared" si="62"/>
        <v>広島県熊野町</v>
      </c>
      <c r="AT442" s="143">
        <v>10.210000000000001</v>
      </c>
      <c r="AU442" s="145">
        <v>10.17</v>
      </c>
      <c r="AV442" s="168">
        <v>10.14</v>
      </c>
    </row>
    <row r="443" spans="10:48">
      <c r="J443" s="2"/>
      <c r="K443" s="2"/>
      <c r="L443" s="2"/>
      <c r="M443" s="2"/>
      <c r="N443" s="2"/>
      <c r="AJ443" s="2"/>
      <c r="AL443" s="4" t="s">
        <v>369</v>
      </c>
      <c r="AM443" s="4" t="s">
        <v>1556</v>
      </c>
      <c r="AO443" s="8" t="s">
        <v>1254</v>
      </c>
      <c r="AP443" s="12">
        <v>0.03</v>
      </c>
      <c r="AQ443" s="151" t="s">
        <v>621</v>
      </c>
      <c r="AR443" s="145" t="s">
        <v>1557</v>
      </c>
      <c r="AS443" s="157" t="str">
        <f t="shared" si="62"/>
        <v>広島県坂町</v>
      </c>
      <c r="AT443" s="143">
        <v>10.210000000000001</v>
      </c>
      <c r="AU443" s="145">
        <v>10.17</v>
      </c>
      <c r="AV443" s="168">
        <v>10.14</v>
      </c>
    </row>
    <row r="444" spans="10:48">
      <c r="J444" s="2"/>
      <c r="K444" s="2"/>
      <c r="L444" s="2"/>
      <c r="M444" s="2"/>
      <c r="N444" s="2"/>
      <c r="AJ444" s="2"/>
      <c r="AL444" s="4" t="s">
        <v>369</v>
      </c>
      <c r="AM444" s="4" t="s">
        <v>1274</v>
      </c>
      <c r="AO444" s="8" t="s">
        <v>1254</v>
      </c>
      <c r="AP444" s="12">
        <v>0.03</v>
      </c>
      <c r="AQ444" s="151" t="s">
        <v>631</v>
      </c>
      <c r="AR444" s="145" t="s">
        <v>1558</v>
      </c>
      <c r="AS444" s="157" t="str">
        <f t="shared" si="62"/>
        <v>山口県周南市</v>
      </c>
      <c r="AT444" s="143">
        <v>10.210000000000001</v>
      </c>
      <c r="AU444" s="145">
        <v>10.17</v>
      </c>
      <c r="AV444" s="168">
        <v>10.14</v>
      </c>
    </row>
    <row r="445" spans="10:48">
      <c r="J445" s="2"/>
      <c r="K445" s="2"/>
      <c r="L445" s="2"/>
      <c r="M445" s="2"/>
      <c r="N445" s="2"/>
      <c r="AJ445" s="2"/>
      <c r="AL445" s="4" t="s">
        <v>369</v>
      </c>
      <c r="AM445" s="4" t="s">
        <v>1559</v>
      </c>
      <c r="AO445" s="8" t="s">
        <v>1254</v>
      </c>
      <c r="AP445" s="12">
        <v>0.03</v>
      </c>
      <c r="AQ445" s="151" t="s">
        <v>640</v>
      </c>
      <c r="AR445" s="145" t="s">
        <v>1560</v>
      </c>
      <c r="AS445" s="157" t="str">
        <f t="shared" si="62"/>
        <v>徳島県徳島市</v>
      </c>
      <c r="AT445" s="143">
        <v>10.210000000000001</v>
      </c>
      <c r="AU445" s="145">
        <v>10.17</v>
      </c>
      <c r="AV445" s="168">
        <v>10.14</v>
      </c>
    </row>
    <row r="446" spans="10:48">
      <c r="J446" s="2"/>
      <c r="K446" s="2"/>
      <c r="L446" s="2"/>
      <c r="M446" s="2"/>
      <c r="N446" s="2"/>
      <c r="AJ446" s="2"/>
      <c r="AL446" s="4" t="s">
        <v>369</v>
      </c>
      <c r="AM446" s="4" t="s">
        <v>1561</v>
      </c>
      <c r="AO446" s="8" t="s">
        <v>1254</v>
      </c>
      <c r="AP446" s="12">
        <v>0.03</v>
      </c>
      <c r="AQ446" s="151" t="s">
        <v>649</v>
      </c>
      <c r="AR446" s="145" t="s">
        <v>1562</v>
      </c>
      <c r="AS446" s="157" t="str">
        <f t="shared" si="62"/>
        <v>香川県高松市</v>
      </c>
      <c r="AT446" s="143">
        <v>10.210000000000001</v>
      </c>
      <c r="AU446" s="145">
        <v>10.17</v>
      </c>
      <c r="AV446" s="168">
        <v>10.14</v>
      </c>
    </row>
    <row r="447" spans="10:48">
      <c r="J447" s="2"/>
      <c r="K447" s="2"/>
      <c r="L447" s="2"/>
      <c r="M447" s="2"/>
      <c r="N447" s="2"/>
      <c r="AJ447" s="2"/>
      <c r="AL447" s="4" t="s">
        <v>369</v>
      </c>
      <c r="AM447" s="4" t="s">
        <v>1276</v>
      </c>
      <c r="AO447" s="8" t="s">
        <v>1254</v>
      </c>
      <c r="AP447" s="12">
        <v>0.03</v>
      </c>
      <c r="AQ447" s="151" t="s">
        <v>677</v>
      </c>
      <c r="AR447" s="145" t="s">
        <v>1563</v>
      </c>
      <c r="AS447" s="157" t="str">
        <f t="shared" si="62"/>
        <v>福岡県北九州市</v>
      </c>
      <c r="AT447" s="143">
        <v>10.210000000000001</v>
      </c>
      <c r="AU447" s="145">
        <v>10.17</v>
      </c>
      <c r="AV447" s="168">
        <v>10.14</v>
      </c>
    </row>
    <row r="448" spans="10:48">
      <c r="J448" s="2"/>
      <c r="K448" s="2"/>
      <c r="L448" s="2"/>
      <c r="M448" s="2"/>
      <c r="N448" s="2"/>
      <c r="AJ448" s="2"/>
      <c r="AL448" s="4" t="s">
        <v>369</v>
      </c>
      <c r="AM448" s="4" t="s">
        <v>1564</v>
      </c>
      <c r="AO448" s="8" t="s">
        <v>1254</v>
      </c>
      <c r="AP448" s="12">
        <v>0.03</v>
      </c>
      <c r="AQ448" s="151" t="s">
        <v>677</v>
      </c>
      <c r="AR448" s="145" t="s">
        <v>1565</v>
      </c>
      <c r="AS448" s="157" t="str">
        <f t="shared" si="62"/>
        <v>福岡県飯塚市</v>
      </c>
      <c r="AT448" s="143">
        <v>10.210000000000001</v>
      </c>
      <c r="AU448" s="145">
        <v>10.17</v>
      </c>
      <c r="AV448" s="168">
        <v>10.14</v>
      </c>
    </row>
    <row r="449" spans="10:48">
      <c r="J449" s="2"/>
      <c r="K449" s="2"/>
      <c r="L449" s="2"/>
      <c r="M449" s="2"/>
      <c r="N449" s="2"/>
      <c r="AJ449" s="2"/>
      <c r="AL449" s="4" t="s">
        <v>369</v>
      </c>
      <c r="AM449" s="4" t="s">
        <v>1566</v>
      </c>
      <c r="AO449" s="8" t="s">
        <v>1254</v>
      </c>
      <c r="AP449" s="12">
        <v>0.03</v>
      </c>
      <c r="AQ449" s="151" t="s">
        <v>677</v>
      </c>
      <c r="AR449" s="145" t="s">
        <v>1567</v>
      </c>
      <c r="AS449" s="157" t="str">
        <f t="shared" si="62"/>
        <v>福岡県筑紫野市</v>
      </c>
      <c r="AT449" s="143">
        <v>10.210000000000001</v>
      </c>
      <c r="AU449" s="145">
        <v>10.17</v>
      </c>
      <c r="AV449" s="168">
        <v>10.14</v>
      </c>
    </row>
    <row r="450" spans="10:48">
      <c r="J450" s="2"/>
      <c r="K450" s="2"/>
      <c r="L450" s="2"/>
      <c r="M450" s="2"/>
      <c r="N450" s="2"/>
      <c r="AJ450" s="2"/>
      <c r="AL450" s="4" t="s">
        <v>369</v>
      </c>
      <c r="AM450" s="4" t="s">
        <v>1568</v>
      </c>
      <c r="AO450" s="8" t="s">
        <v>1254</v>
      </c>
      <c r="AP450" s="12">
        <v>0.03</v>
      </c>
      <c r="AQ450" s="151" t="s">
        <v>677</v>
      </c>
      <c r="AR450" s="145" t="s">
        <v>1569</v>
      </c>
      <c r="AS450" s="157" t="str">
        <f t="shared" si="62"/>
        <v>福岡県古賀市</v>
      </c>
      <c r="AT450" s="143">
        <v>10.210000000000001</v>
      </c>
      <c r="AU450" s="145">
        <v>10.17</v>
      </c>
      <c r="AV450" s="168">
        <v>10.14</v>
      </c>
    </row>
    <row r="451" spans="10:48" ht="13.8" thickBot="1">
      <c r="J451" s="2"/>
      <c r="K451" s="2"/>
      <c r="L451" s="2"/>
      <c r="M451" s="2"/>
      <c r="N451" s="2"/>
      <c r="AJ451" s="2"/>
      <c r="AL451" s="4" t="s">
        <v>369</v>
      </c>
      <c r="AM451" s="4" t="s">
        <v>1570</v>
      </c>
      <c r="AO451" s="9" t="s">
        <v>1254</v>
      </c>
      <c r="AP451" s="149">
        <v>0.03</v>
      </c>
      <c r="AQ451" s="220" t="s">
        <v>697</v>
      </c>
      <c r="AR451" s="148" t="s">
        <v>1571</v>
      </c>
      <c r="AS451" s="174" t="str">
        <f t="shared" si="62"/>
        <v>長崎県長崎市</v>
      </c>
      <c r="AT451" s="147">
        <v>10.210000000000001</v>
      </c>
      <c r="AU451" s="148">
        <v>10.17</v>
      </c>
      <c r="AV451" s="214">
        <v>10.14</v>
      </c>
    </row>
    <row r="452" spans="10:48" ht="13.8" thickBot="1">
      <c r="J452" s="2"/>
      <c r="K452" s="2"/>
      <c r="L452" s="2"/>
      <c r="M452" s="2"/>
      <c r="N452" s="2"/>
      <c r="AJ452" s="2"/>
      <c r="AL452" s="4" t="s">
        <v>369</v>
      </c>
      <c r="AM452" s="4" t="s">
        <v>1278</v>
      </c>
      <c r="AO452" s="11" t="s">
        <v>1572</v>
      </c>
      <c r="AP452" s="166">
        <v>0</v>
      </c>
      <c r="AQ452" s="150"/>
      <c r="AR452" s="221"/>
      <c r="AS452" s="156" t="str">
        <f t="shared" ref="AS452" si="63">AQ452&amp;AR452</f>
        <v/>
      </c>
      <c r="AT452" s="11" t="str">
        <f t="shared" ref="AT452" si="64">AQ452&amp;AR452</f>
        <v/>
      </c>
      <c r="AU452" s="15"/>
      <c r="AV452" s="16"/>
    </row>
    <row r="453" spans="10:48">
      <c r="J453" s="2"/>
      <c r="K453" s="2"/>
      <c r="L453" s="2"/>
      <c r="M453" s="2"/>
      <c r="N453" s="2"/>
      <c r="AJ453" s="2"/>
      <c r="AL453" s="4" t="s">
        <v>369</v>
      </c>
      <c r="AM453" s="4" t="s">
        <v>1280</v>
      </c>
      <c r="AO453" s="7"/>
      <c r="AP453" s="7"/>
    </row>
    <row r="454" spans="10:48">
      <c r="J454" s="2"/>
      <c r="K454" s="2"/>
      <c r="L454" s="2"/>
      <c r="M454" s="2"/>
      <c r="N454" s="2"/>
      <c r="AJ454" s="2"/>
      <c r="AL454" s="4" t="s">
        <v>369</v>
      </c>
      <c r="AM454" s="4" t="s">
        <v>1282</v>
      </c>
      <c r="AO454" s="7"/>
      <c r="AP454" s="7"/>
    </row>
    <row r="455" spans="10:48">
      <c r="J455" s="2"/>
      <c r="K455" s="2"/>
      <c r="L455" s="2"/>
      <c r="M455" s="2"/>
      <c r="N455" s="2"/>
      <c r="AJ455" s="2"/>
      <c r="AL455" s="4" t="s">
        <v>369</v>
      </c>
      <c r="AM455" s="4" t="s">
        <v>1284</v>
      </c>
      <c r="AO455" s="7"/>
      <c r="AP455" s="7"/>
    </row>
    <row r="456" spans="10:48">
      <c r="J456" s="2"/>
      <c r="K456" s="2"/>
      <c r="L456" s="2"/>
      <c r="M456" s="2"/>
      <c r="N456" s="2"/>
      <c r="AJ456" s="2"/>
      <c r="AL456" s="4" t="s">
        <v>369</v>
      </c>
      <c r="AM456" s="4" t="s">
        <v>1286</v>
      </c>
      <c r="AO456" s="7"/>
      <c r="AP456" s="7"/>
    </row>
    <row r="457" spans="10:48">
      <c r="J457" s="2"/>
      <c r="K457" s="2"/>
      <c r="L457" s="2"/>
      <c r="M457" s="2"/>
      <c r="N457" s="2"/>
      <c r="AJ457" s="2"/>
      <c r="AL457" s="4" t="s">
        <v>369</v>
      </c>
      <c r="AM457" s="4" t="s">
        <v>989</v>
      </c>
      <c r="AO457" s="7"/>
      <c r="AP457" s="7"/>
    </row>
    <row r="458" spans="10:48">
      <c r="J458" s="2"/>
      <c r="K458" s="2"/>
      <c r="L458" s="2"/>
      <c r="M458" s="2"/>
      <c r="N458" s="2"/>
      <c r="AJ458" s="2"/>
      <c r="AL458" s="4" t="s">
        <v>378</v>
      </c>
      <c r="AM458" s="4" t="s">
        <v>991</v>
      </c>
      <c r="AO458" s="7"/>
      <c r="AP458" s="7"/>
    </row>
    <row r="459" spans="10:48">
      <c r="J459" s="2"/>
      <c r="K459" s="2"/>
      <c r="L459" s="2"/>
      <c r="M459" s="2"/>
      <c r="N459" s="2"/>
      <c r="AJ459" s="2"/>
      <c r="AL459" s="4" t="s">
        <v>378</v>
      </c>
      <c r="AM459" s="4" t="s">
        <v>1573</v>
      </c>
      <c r="AO459" s="7"/>
      <c r="AP459" s="7"/>
    </row>
    <row r="460" spans="10:48">
      <c r="J460" s="2"/>
      <c r="K460" s="2"/>
      <c r="L460" s="2"/>
      <c r="M460" s="2"/>
      <c r="N460" s="2"/>
      <c r="AJ460" s="2"/>
      <c r="AL460" s="4" t="s">
        <v>378</v>
      </c>
      <c r="AM460" s="4" t="s">
        <v>1288</v>
      </c>
      <c r="AO460" s="7"/>
      <c r="AP460" s="7"/>
    </row>
    <row r="461" spans="10:48">
      <c r="J461" s="2"/>
      <c r="K461" s="2"/>
      <c r="L461" s="2"/>
      <c r="M461" s="2"/>
      <c r="N461" s="2"/>
      <c r="AJ461" s="2"/>
      <c r="AL461" s="4" t="s">
        <v>378</v>
      </c>
      <c r="AM461" s="4" t="s">
        <v>1574</v>
      </c>
      <c r="AO461" s="7"/>
      <c r="AP461" s="7"/>
    </row>
    <row r="462" spans="10:48">
      <c r="J462" s="2"/>
      <c r="K462" s="2"/>
      <c r="L462" s="2"/>
      <c r="M462" s="2"/>
      <c r="N462" s="2"/>
      <c r="AJ462" s="2"/>
      <c r="AL462" s="4" t="s">
        <v>378</v>
      </c>
      <c r="AM462" s="4" t="s">
        <v>1290</v>
      </c>
      <c r="AO462" s="7"/>
      <c r="AP462" s="7"/>
    </row>
    <row r="463" spans="10:48">
      <c r="J463" s="2"/>
      <c r="K463" s="2"/>
      <c r="L463" s="2"/>
      <c r="M463" s="2"/>
      <c r="N463" s="2"/>
      <c r="AJ463" s="2"/>
      <c r="AL463" s="4" t="s">
        <v>378</v>
      </c>
      <c r="AM463" s="4" t="s">
        <v>1292</v>
      </c>
      <c r="AO463" s="7"/>
      <c r="AP463" s="7"/>
    </row>
    <row r="464" spans="10:48">
      <c r="J464" s="2"/>
      <c r="K464" s="2"/>
      <c r="L464" s="2"/>
      <c r="M464" s="2"/>
      <c r="N464" s="2"/>
      <c r="AJ464" s="2"/>
      <c r="AL464" s="4" t="s">
        <v>378</v>
      </c>
      <c r="AM464" s="4" t="s">
        <v>1294</v>
      </c>
      <c r="AO464" s="7"/>
      <c r="AP464" s="7"/>
    </row>
    <row r="465" spans="10:42">
      <c r="J465" s="2"/>
      <c r="K465" s="2"/>
      <c r="L465" s="2"/>
      <c r="M465" s="2"/>
      <c r="N465" s="2"/>
      <c r="AJ465" s="2"/>
      <c r="AL465" s="4" t="s">
        <v>378</v>
      </c>
      <c r="AM465" s="4" t="s">
        <v>1296</v>
      </c>
      <c r="AO465" s="7"/>
      <c r="AP465" s="7"/>
    </row>
    <row r="466" spans="10:42">
      <c r="J466" s="2"/>
      <c r="K466" s="2"/>
      <c r="L466" s="2"/>
      <c r="M466" s="2"/>
      <c r="N466" s="2"/>
      <c r="AJ466" s="2"/>
      <c r="AL466" s="4" t="s">
        <v>378</v>
      </c>
      <c r="AM466" s="4" t="s">
        <v>1298</v>
      </c>
      <c r="AO466" s="7"/>
      <c r="AP466" s="7"/>
    </row>
    <row r="467" spans="10:42">
      <c r="J467" s="2"/>
      <c r="K467" s="2"/>
      <c r="L467" s="2"/>
      <c r="M467" s="2"/>
      <c r="N467" s="2"/>
      <c r="AJ467" s="2"/>
      <c r="AL467" s="4" t="s">
        <v>378</v>
      </c>
      <c r="AM467" s="4" t="s">
        <v>1575</v>
      </c>
      <c r="AO467" s="7"/>
      <c r="AP467" s="7"/>
    </row>
    <row r="468" spans="10:42">
      <c r="J468" s="2"/>
      <c r="K468" s="2"/>
      <c r="L468" s="2"/>
      <c r="M468" s="2"/>
      <c r="N468" s="2"/>
      <c r="AJ468" s="2"/>
      <c r="AL468" s="4" t="s">
        <v>378</v>
      </c>
      <c r="AM468" s="4" t="s">
        <v>1576</v>
      </c>
      <c r="AO468" s="7"/>
      <c r="AP468" s="7"/>
    </row>
    <row r="469" spans="10:42">
      <c r="J469" s="2"/>
      <c r="K469" s="2"/>
      <c r="L469" s="2"/>
      <c r="M469" s="2"/>
      <c r="N469" s="2"/>
      <c r="AJ469" s="2"/>
      <c r="AL469" s="4" t="s">
        <v>378</v>
      </c>
      <c r="AM469" s="4" t="s">
        <v>1300</v>
      </c>
      <c r="AO469" s="7"/>
      <c r="AP469" s="7"/>
    </row>
    <row r="470" spans="10:42">
      <c r="J470" s="2"/>
      <c r="K470" s="2"/>
      <c r="L470" s="2"/>
      <c r="M470" s="2"/>
      <c r="N470" s="2"/>
      <c r="AJ470" s="2"/>
      <c r="AL470" s="4" t="s">
        <v>378</v>
      </c>
      <c r="AM470" s="4" t="s">
        <v>1577</v>
      </c>
      <c r="AO470" s="7"/>
      <c r="AP470" s="7"/>
    </row>
    <row r="471" spans="10:42">
      <c r="J471" s="2"/>
      <c r="K471" s="2"/>
      <c r="L471" s="2"/>
      <c r="M471" s="2"/>
      <c r="N471" s="2"/>
      <c r="AJ471" s="2"/>
      <c r="AL471" s="4" t="s">
        <v>378</v>
      </c>
      <c r="AM471" s="4" t="s">
        <v>1302</v>
      </c>
      <c r="AO471" s="7"/>
      <c r="AP471" s="7"/>
    </row>
    <row r="472" spans="10:42">
      <c r="J472" s="2"/>
      <c r="K472" s="2"/>
      <c r="L472" s="2"/>
      <c r="M472" s="2"/>
      <c r="N472" s="2"/>
      <c r="AJ472" s="2"/>
      <c r="AL472" s="4" t="s">
        <v>378</v>
      </c>
      <c r="AM472" s="4" t="s">
        <v>1578</v>
      </c>
      <c r="AO472" s="7"/>
      <c r="AP472" s="7"/>
    </row>
    <row r="473" spans="10:42">
      <c r="J473" s="2"/>
      <c r="K473" s="2"/>
      <c r="L473" s="2"/>
      <c r="M473" s="2"/>
      <c r="N473" s="2"/>
      <c r="AJ473" s="2"/>
      <c r="AL473" s="4" t="s">
        <v>378</v>
      </c>
      <c r="AM473" s="4" t="s">
        <v>1579</v>
      </c>
      <c r="AO473" s="7"/>
      <c r="AP473" s="7"/>
    </row>
    <row r="474" spans="10:42">
      <c r="J474" s="2"/>
      <c r="K474" s="2"/>
      <c r="L474" s="2"/>
      <c r="M474" s="2"/>
      <c r="N474" s="2"/>
      <c r="AJ474" s="2"/>
      <c r="AL474" s="4" t="s">
        <v>378</v>
      </c>
      <c r="AM474" s="4" t="s">
        <v>1580</v>
      </c>
      <c r="AO474" s="7"/>
      <c r="AP474" s="7"/>
    </row>
    <row r="475" spans="10:42">
      <c r="J475" s="2"/>
      <c r="K475" s="2"/>
      <c r="L475" s="2"/>
      <c r="M475" s="2"/>
      <c r="N475" s="2"/>
      <c r="AJ475" s="2"/>
      <c r="AL475" s="4" t="s">
        <v>378</v>
      </c>
      <c r="AM475" s="4" t="s">
        <v>1581</v>
      </c>
      <c r="AO475" s="7"/>
      <c r="AP475" s="7"/>
    </row>
    <row r="476" spans="10:42">
      <c r="J476" s="2"/>
      <c r="K476" s="2"/>
      <c r="L476" s="2"/>
      <c r="M476" s="2"/>
      <c r="N476" s="2"/>
      <c r="AJ476" s="2"/>
      <c r="AL476" s="4" t="s">
        <v>378</v>
      </c>
      <c r="AM476" s="4" t="s">
        <v>1582</v>
      </c>
      <c r="AO476" s="7"/>
      <c r="AP476" s="7"/>
    </row>
    <row r="477" spans="10:42">
      <c r="J477" s="2"/>
      <c r="K477" s="2"/>
      <c r="L477" s="2"/>
      <c r="M477" s="2"/>
      <c r="N477" s="2"/>
      <c r="X477" s="7"/>
      <c r="Y477" s="7"/>
      <c r="Z477" s="7"/>
      <c r="AA477" s="7"/>
      <c r="AB477" s="7"/>
      <c r="AC477" s="7"/>
      <c r="AD477" s="7"/>
      <c r="AE477" s="7"/>
      <c r="AF477" s="7"/>
      <c r="AG477" s="7"/>
      <c r="AH477" s="7"/>
      <c r="AJ477" s="2"/>
      <c r="AL477" s="4" t="s">
        <v>378</v>
      </c>
      <c r="AM477" s="4" t="s">
        <v>1304</v>
      </c>
      <c r="AO477" s="7"/>
      <c r="AP477" s="7"/>
    </row>
    <row r="478" spans="10:42">
      <c r="J478" s="2"/>
      <c r="K478" s="2"/>
      <c r="L478" s="2"/>
      <c r="M478" s="2"/>
      <c r="N478" s="2"/>
      <c r="X478" s="7"/>
      <c r="Y478" s="7"/>
      <c r="Z478" s="7"/>
      <c r="AA478" s="7"/>
      <c r="AB478" s="7"/>
      <c r="AC478" s="7"/>
      <c r="AD478" s="7"/>
      <c r="AE478" s="7"/>
      <c r="AF478" s="7"/>
      <c r="AG478" s="7"/>
      <c r="AH478" s="7"/>
      <c r="AJ478" s="2"/>
      <c r="AL478" s="4" t="s">
        <v>378</v>
      </c>
      <c r="AM478" s="4" t="s">
        <v>993</v>
      </c>
      <c r="AO478" s="7"/>
      <c r="AP478" s="7"/>
    </row>
    <row r="479" spans="10:42">
      <c r="J479" s="2"/>
      <c r="K479" s="2"/>
      <c r="L479" s="2"/>
      <c r="M479" s="2"/>
      <c r="N479" s="2"/>
      <c r="X479" s="7"/>
      <c r="Y479" s="7"/>
      <c r="Z479" s="7"/>
      <c r="AA479" s="7"/>
      <c r="AB479" s="7"/>
      <c r="AC479" s="7"/>
      <c r="AD479" s="7"/>
      <c r="AE479" s="7"/>
      <c r="AF479" s="7"/>
      <c r="AG479" s="7"/>
      <c r="AH479" s="7"/>
      <c r="AJ479" s="2"/>
      <c r="AL479" s="4" t="s">
        <v>378</v>
      </c>
      <c r="AM479" s="4" t="s">
        <v>1583</v>
      </c>
      <c r="AO479" s="7"/>
      <c r="AP479" s="7"/>
    </row>
    <row r="480" spans="10:42">
      <c r="J480" s="2"/>
      <c r="K480" s="2"/>
      <c r="L480" s="2"/>
      <c r="M480" s="2"/>
      <c r="N480" s="2"/>
      <c r="X480" s="7"/>
      <c r="Y480" s="7"/>
      <c r="Z480" s="7"/>
      <c r="AA480" s="7"/>
      <c r="AB480" s="7"/>
      <c r="AC480" s="7"/>
      <c r="AD480" s="7"/>
      <c r="AE480" s="7"/>
      <c r="AF480" s="7"/>
      <c r="AG480" s="7"/>
      <c r="AH480" s="7"/>
      <c r="AJ480" s="2"/>
      <c r="AL480" s="4" t="s">
        <v>378</v>
      </c>
      <c r="AM480" s="4" t="s">
        <v>1584</v>
      </c>
      <c r="AO480" s="7"/>
      <c r="AP480" s="7"/>
    </row>
    <row r="481" spans="10:42">
      <c r="J481" s="2"/>
      <c r="K481" s="2"/>
      <c r="L481" s="2"/>
      <c r="M481" s="2"/>
      <c r="N481" s="2"/>
      <c r="X481" s="7"/>
      <c r="Y481" s="7"/>
      <c r="Z481" s="7"/>
      <c r="AA481" s="7"/>
      <c r="AB481" s="7"/>
      <c r="AC481" s="7"/>
      <c r="AD481" s="7"/>
      <c r="AE481" s="7"/>
      <c r="AF481" s="7"/>
      <c r="AG481" s="7"/>
      <c r="AH481" s="7"/>
      <c r="AJ481" s="2"/>
      <c r="AL481" s="4" t="s">
        <v>378</v>
      </c>
      <c r="AM481" s="4" t="s">
        <v>1585</v>
      </c>
      <c r="AO481" s="7"/>
      <c r="AP481" s="7"/>
    </row>
    <row r="482" spans="10:42">
      <c r="J482" s="2"/>
      <c r="K482" s="2"/>
      <c r="L482" s="2"/>
      <c r="M482" s="2"/>
      <c r="N482" s="2"/>
      <c r="X482" s="7"/>
      <c r="Y482" s="7"/>
      <c r="Z482" s="7"/>
      <c r="AA482" s="7"/>
      <c r="AB482" s="7"/>
      <c r="AC482" s="7"/>
      <c r="AD482" s="7"/>
      <c r="AE482" s="7"/>
      <c r="AF482" s="7"/>
      <c r="AG482" s="7"/>
      <c r="AH482" s="7"/>
      <c r="AJ482" s="2"/>
      <c r="AL482" s="4" t="s">
        <v>378</v>
      </c>
      <c r="AM482" s="4" t="s">
        <v>1586</v>
      </c>
      <c r="AO482" s="7"/>
      <c r="AP482" s="7"/>
    </row>
    <row r="483" spans="10:42">
      <c r="J483" s="2"/>
      <c r="K483" s="2"/>
      <c r="L483" s="2"/>
      <c r="M483" s="2"/>
      <c r="N483" s="2"/>
      <c r="X483" s="7"/>
      <c r="Y483" s="7"/>
      <c r="Z483" s="7"/>
      <c r="AA483" s="7"/>
      <c r="AB483" s="7"/>
      <c r="AC483" s="7"/>
      <c r="AD483" s="7"/>
      <c r="AE483" s="7"/>
      <c r="AF483" s="7"/>
      <c r="AG483" s="7"/>
      <c r="AH483" s="7"/>
      <c r="AJ483" s="2"/>
      <c r="AL483" s="4" t="s">
        <v>6</v>
      </c>
      <c r="AM483" s="4" t="s">
        <v>1306</v>
      </c>
      <c r="AO483" s="7"/>
      <c r="AP483" s="7"/>
    </row>
    <row r="484" spans="10:42">
      <c r="J484" s="2"/>
      <c r="K484" s="2"/>
      <c r="L484" s="2"/>
      <c r="M484" s="2"/>
      <c r="N484" s="2"/>
      <c r="X484" s="7"/>
      <c r="Y484" s="7"/>
      <c r="Z484" s="7"/>
      <c r="AA484" s="7"/>
      <c r="AB484" s="7"/>
      <c r="AC484" s="7"/>
      <c r="AD484" s="7"/>
      <c r="AE484" s="7"/>
      <c r="AF484" s="7"/>
      <c r="AG484" s="7"/>
      <c r="AH484" s="7"/>
      <c r="AJ484" s="2"/>
      <c r="AL484" s="4" t="s">
        <v>6</v>
      </c>
      <c r="AM484" s="4" t="s">
        <v>995</v>
      </c>
      <c r="AO484" s="7"/>
      <c r="AP484" s="7"/>
    </row>
    <row r="485" spans="10:42">
      <c r="J485" s="2"/>
      <c r="K485" s="2"/>
      <c r="L485" s="2"/>
      <c r="M485" s="2"/>
      <c r="N485" s="2"/>
      <c r="X485" s="7"/>
      <c r="Y485" s="7"/>
      <c r="Z485" s="7"/>
      <c r="AA485" s="7"/>
      <c r="AB485" s="7"/>
      <c r="AC485" s="7"/>
      <c r="AD485" s="7"/>
      <c r="AE485" s="7"/>
      <c r="AF485" s="7"/>
      <c r="AG485" s="7"/>
      <c r="AH485" s="7"/>
      <c r="AJ485" s="2"/>
      <c r="AL485" s="4" t="s">
        <v>6</v>
      </c>
      <c r="AM485" s="4" t="s">
        <v>1587</v>
      </c>
      <c r="AO485" s="7"/>
      <c r="AP485" s="7"/>
    </row>
    <row r="486" spans="10:42">
      <c r="J486" s="2"/>
      <c r="K486" s="2"/>
      <c r="L486" s="2"/>
      <c r="M486" s="2"/>
      <c r="N486" s="2"/>
      <c r="X486" s="7"/>
      <c r="Y486" s="7"/>
      <c r="Z486" s="7"/>
      <c r="AA486" s="7"/>
      <c r="AB486" s="7"/>
      <c r="AC486" s="7"/>
      <c r="AD486" s="7"/>
      <c r="AE486" s="7"/>
      <c r="AF486" s="7"/>
      <c r="AG486" s="7"/>
      <c r="AH486" s="7"/>
      <c r="AJ486" s="2"/>
      <c r="AL486" s="4" t="s">
        <v>6</v>
      </c>
      <c r="AM486" s="4" t="s">
        <v>1308</v>
      </c>
      <c r="AO486" s="7"/>
      <c r="AP486" s="7"/>
    </row>
    <row r="487" spans="10:42">
      <c r="J487" s="2"/>
      <c r="K487" s="2"/>
      <c r="L487" s="2"/>
      <c r="M487" s="2"/>
      <c r="N487" s="2"/>
      <c r="X487" s="7"/>
      <c r="Y487" s="7"/>
      <c r="Z487" s="7"/>
      <c r="AA487" s="7"/>
      <c r="AB487" s="7"/>
      <c r="AC487" s="7"/>
      <c r="AD487" s="7"/>
      <c r="AE487" s="7"/>
      <c r="AF487" s="7"/>
      <c r="AG487" s="7"/>
      <c r="AH487" s="7"/>
      <c r="AJ487" s="2"/>
      <c r="AL487" s="4" t="s">
        <v>6</v>
      </c>
      <c r="AM487" s="4" t="s">
        <v>1310</v>
      </c>
      <c r="AO487" s="7"/>
      <c r="AP487" s="7"/>
    </row>
    <row r="488" spans="10:42">
      <c r="J488" s="2"/>
      <c r="K488" s="2"/>
      <c r="L488" s="2"/>
      <c r="M488" s="2"/>
      <c r="N488" s="2"/>
      <c r="X488" s="7"/>
      <c r="Y488" s="7"/>
      <c r="Z488" s="7"/>
      <c r="AA488" s="7"/>
      <c r="AB488" s="7"/>
      <c r="AC488" s="7"/>
      <c r="AD488" s="7"/>
      <c r="AE488" s="7"/>
      <c r="AF488" s="7"/>
      <c r="AG488" s="7"/>
      <c r="AH488" s="7"/>
      <c r="AJ488" s="2"/>
      <c r="AL488" s="4" t="s">
        <v>6</v>
      </c>
      <c r="AM488" s="4" t="s">
        <v>1588</v>
      </c>
      <c r="AO488" s="7"/>
      <c r="AP488" s="7"/>
    </row>
    <row r="489" spans="10:42">
      <c r="J489" s="2"/>
      <c r="K489" s="2"/>
      <c r="L489" s="2"/>
      <c r="M489" s="2"/>
      <c r="N489" s="2"/>
      <c r="X489" s="7"/>
      <c r="Y489" s="7"/>
      <c r="Z489" s="7"/>
      <c r="AA489" s="7"/>
      <c r="AB489" s="7"/>
      <c r="AC489" s="7"/>
      <c r="AD489" s="7"/>
      <c r="AE489" s="7"/>
      <c r="AF489" s="7"/>
      <c r="AG489" s="7"/>
      <c r="AH489" s="7"/>
      <c r="AJ489" s="2"/>
      <c r="AL489" s="4" t="s">
        <v>6</v>
      </c>
      <c r="AM489" s="4" t="s">
        <v>1589</v>
      </c>
      <c r="AO489" s="7"/>
      <c r="AP489" s="7"/>
    </row>
    <row r="490" spans="10:42">
      <c r="J490" s="2"/>
      <c r="K490" s="2"/>
      <c r="L490" s="2"/>
      <c r="M490" s="2"/>
      <c r="N490" s="2"/>
      <c r="X490" s="7"/>
      <c r="Y490" s="7"/>
      <c r="Z490" s="7"/>
      <c r="AA490" s="7"/>
      <c r="AB490" s="7"/>
      <c r="AC490" s="7"/>
      <c r="AD490" s="7"/>
      <c r="AE490" s="7"/>
      <c r="AF490" s="7"/>
      <c r="AG490" s="7"/>
      <c r="AH490" s="7"/>
      <c r="AJ490" s="2"/>
      <c r="AL490" s="4" t="s">
        <v>6</v>
      </c>
      <c r="AM490" s="4" t="s">
        <v>1312</v>
      </c>
      <c r="AO490" s="7"/>
      <c r="AP490" s="7"/>
    </row>
    <row r="491" spans="10:42">
      <c r="J491" s="2"/>
      <c r="K491" s="2"/>
      <c r="L491" s="2"/>
      <c r="M491" s="2"/>
      <c r="N491" s="2"/>
      <c r="X491" s="7"/>
      <c r="Y491" s="7"/>
      <c r="Z491" s="7"/>
      <c r="AA491" s="7"/>
      <c r="AB491" s="7"/>
      <c r="AC491" s="7"/>
      <c r="AD491" s="7"/>
      <c r="AE491" s="7"/>
      <c r="AF491" s="7"/>
      <c r="AG491" s="7"/>
      <c r="AH491" s="7"/>
      <c r="AJ491" s="2"/>
      <c r="AL491" s="4" t="s">
        <v>6</v>
      </c>
      <c r="AM491" s="4" t="s">
        <v>1590</v>
      </c>
      <c r="AO491" s="7"/>
      <c r="AP491" s="7"/>
    </row>
    <row r="492" spans="10:42">
      <c r="J492" s="2"/>
      <c r="K492" s="2"/>
      <c r="L492" s="2"/>
      <c r="M492" s="2"/>
      <c r="N492" s="2"/>
      <c r="X492" s="7"/>
      <c r="Y492" s="7"/>
      <c r="Z492" s="7"/>
      <c r="AA492" s="7"/>
      <c r="AB492" s="7"/>
      <c r="AC492" s="7"/>
      <c r="AD492" s="7"/>
      <c r="AE492" s="7"/>
      <c r="AF492" s="7"/>
      <c r="AG492" s="7"/>
      <c r="AH492" s="7"/>
      <c r="AJ492" s="2"/>
      <c r="AL492" s="4" t="s">
        <v>6</v>
      </c>
      <c r="AM492" s="4" t="s">
        <v>1591</v>
      </c>
      <c r="AO492" s="7"/>
      <c r="AP492" s="7"/>
    </row>
    <row r="493" spans="10:42">
      <c r="J493" s="2"/>
      <c r="K493" s="2"/>
      <c r="L493" s="2"/>
      <c r="M493" s="2"/>
      <c r="N493" s="2"/>
      <c r="X493" s="7"/>
      <c r="Y493" s="7"/>
      <c r="Z493" s="7"/>
      <c r="AA493" s="7"/>
      <c r="AB493" s="7"/>
      <c r="AC493" s="7"/>
      <c r="AD493" s="7"/>
      <c r="AE493" s="7"/>
      <c r="AF493" s="7"/>
      <c r="AG493" s="7"/>
      <c r="AH493" s="7"/>
      <c r="AJ493" s="2"/>
      <c r="AL493" s="4" t="s">
        <v>6</v>
      </c>
      <c r="AM493" s="4" t="s">
        <v>1592</v>
      </c>
      <c r="AO493" s="7"/>
      <c r="AP493" s="7"/>
    </row>
    <row r="494" spans="10:42">
      <c r="J494" s="2"/>
      <c r="K494" s="2"/>
      <c r="L494" s="2"/>
      <c r="M494" s="2"/>
      <c r="N494" s="2"/>
      <c r="X494" s="7"/>
      <c r="Y494" s="7"/>
      <c r="Z494" s="7"/>
      <c r="AA494" s="7"/>
      <c r="AB494" s="7"/>
      <c r="AC494" s="7"/>
      <c r="AD494" s="7"/>
      <c r="AE494" s="7"/>
      <c r="AF494" s="7"/>
      <c r="AG494" s="7"/>
      <c r="AH494" s="7"/>
      <c r="AJ494" s="2"/>
      <c r="AL494" s="4" t="s">
        <v>6</v>
      </c>
      <c r="AM494" s="4" t="s">
        <v>1593</v>
      </c>
      <c r="AO494" s="7"/>
      <c r="AP494" s="7"/>
    </row>
    <row r="495" spans="10:42">
      <c r="J495" s="2"/>
      <c r="K495" s="2"/>
      <c r="L495" s="2"/>
      <c r="M495" s="2"/>
      <c r="N495" s="2"/>
      <c r="X495" s="7"/>
      <c r="Y495" s="7"/>
      <c r="Z495" s="7"/>
      <c r="AA495" s="7"/>
      <c r="AB495" s="7"/>
      <c r="AC495" s="7"/>
      <c r="AD495" s="7"/>
      <c r="AE495" s="7"/>
      <c r="AF495" s="7"/>
      <c r="AG495" s="7"/>
      <c r="AH495" s="7"/>
      <c r="AJ495" s="2"/>
      <c r="AL495" s="4" t="s">
        <v>6</v>
      </c>
      <c r="AM495" s="4" t="s">
        <v>1594</v>
      </c>
      <c r="AO495" s="7"/>
      <c r="AP495" s="7"/>
    </row>
    <row r="496" spans="10:42">
      <c r="J496" s="2"/>
      <c r="K496" s="2"/>
      <c r="L496" s="2"/>
      <c r="M496" s="2"/>
      <c r="N496" s="2"/>
      <c r="X496" s="7"/>
      <c r="Y496" s="7"/>
      <c r="Z496" s="7"/>
      <c r="AA496" s="7"/>
      <c r="AB496" s="7"/>
      <c r="AC496" s="7"/>
      <c r="AD496" s="7"/>
      <c r="AE496" s="7"/>
      <c r="AF496" s="7"/>
      <c r="AG496" s="7"/>
      <c r="AH496" s="7"/>
      <c r="AJ496" s="2"/>
      <c r="AL496" s="4" t="s">
        <v>6</v>
      </c>
      <c r="AM496" s="4" t="s">
        <v>1595</v>
      </c>
      <c r="AO496" s="7"/>
      <c r="AP496" s="7"/>
    </row>
    <row r="497" spans="10:42">
      <c r="J497" s="2"/>
      <c r="K497" s="2"/>
      <c r="L497" s="2"/>
      <c r="M497" s="2"/>
      <c r="N497" s="2"/>
      <c r="X497" s="7"/>
      <c r="Y497" s="7"/>
      <c r="Z497" s="7"/>
      <c r="AA497" s="7"/>
      <c r="AB497" s="7"/>
      <c r="AC497" s="7"/>
      <c r="AD497" s="7"/>
      <c r="AE497" s="7"/>
      <c r="AF497" s="7"/>
      <c r="AG497" s="7"/>
      <c r="AH497" s="7"/>
      <c r="AJ497" s="2"/>
      <c r="AL497" s="4" t="s">
        <v>6</v>
      </c>
      <c r="AM497" s="4" t="s">
        <v>1596</v>
      </c>
      <c r="AO497" s="7"/>
      <c r="AP497" s="7"/>
    </row>
    <row r="498" spans="10:42">
      <c r="J498" s="2"/>
      <c r="K498" s="2"/>
      <c r="L498" s="2"/>
      <c r="M498" s="2"/>
      <c r="N498" s="2"/>
      <c r="X498" s="7"/>
      <c r="Y498" s="7"/>
      <c r="Z498" s="7"/>
      <c r="AA498" s="7"/>
      <c r="AB498" s="7"/>
      <c r="AC498" s="7"/>
      <c r="AD498" s="7"/>
      <c r="AE498" s="7"/>
      <c r="AF498" s="7"/>
      <c r="AG498" s="7"/>
      <c r="AH498" s="7"/>
      <c r="AJ498" s="2"/>
      <c r="AL498" s="4" t="s">
        <v>6</v>
      </c>
      <c r="AM498" s="4" t="s">
        <v>1597</v>
      </c>
      <c r="AO498" s="7"/>
      <c r="AP498" s="7"/>
    </row>
    <row r="499" spans="10:42">
      <c r="J499" s="2"/>
      <c r="K499" s="2"/>
      <c r="L499" s="2"/>
      <c r="M499" s="2"/>
      <c r="N499" s="2"/>
      <c r="X499" s="7"/>
      <c r="Y499" s="7"/>
      <c r="Z499" s="7"/>
      <c r="AA499" s="7"/>
      <c r="AB499" s="7"/>
      <c r="AC499" s="7"/>
      <c r="AD499" s="7"/>
      <c r="AE499" s="7"/>
      <c r="AF499" s="7"/>
      <c r="AG499" s="7"/>
      <c r="AH499" s="7"/>
      <c r="AJ499" s="2"/>
      <c r="AL499" s="4" t="s">
        <v>6</v>
      </c>
      <c r="AM499" s="4" t="s">
        <v>1598</v>
      </c>
      <c r="AO499" s="7"/>
      <c r="AP499" s="7"/>
    </row>
    <row r="500" spans="10:42">
      <c r="J500" s="2"/>
      <c r="K500" s="2"/>
      <c r="L500" s="2"/>
      <c r="M500" s="2"/>
      <c r="N500" s="2"/>
      <c r="X500" s="7"/>
      <c r="Y500" s="7"/>
      <c r="Z500" s="7"/>
      <c r="AA500" s="7"/>
      <c r="AB500" s="7"/>
      <c r="AC500" s="7"/>
      <c r="AD500" s="7"/>
      <c r="AE500" s="7"/>
      <c r="AF500" s="7"/>
      <c r="AG500" s="7"/>
      <c r="AH500" s="7"/>
      <c r="AJ500" s="2"/>
      <c r="AL500" s="4" t="s">
        <v>6</v>
      </c>
      <c r="AM500" s="4" t="s">
        <v>1599</v>
      </c>
      <c r="AO500" s="7"/>
      <c r="AP500" s="7"/>
    </row>
    <row r="501" spans="10:42">
      <c r="J501" s="2"/>
      <c r="K501" s="2"/>
      <c r="L501" s="2"/>
      <c r="M501" s="2"/>
      <c r="N501" s="2"/>
      <c r="X501" s="7"/>
      <c r="Y501" s="7"/>
      <c r="Z501" s="7"/>
      <c r="AA501" s="7"/>
      <c r="AB501" s="7"/>
      <c r="AC501" s="7"/>
      <c r="AD501" s="7"/>
      <c r="AE501" s="7"/>
      <c r="AF501" s="7"/>
      <c r="AG501" s="7"/>
      <c r="AH501" s="7"/>
      <c r="AJ501" s="2"/>
      <c r="AL501" s="4" t="s">
        <v>6</v>
      </c>
      <c r="AM501" s="4" t="s">
        <v>1600</v>
      </c>
      <c r="AO501" s="7"/>
      <c r="AP501" s="7"/>
    </row>
    <row r="502" spans="10:42">
      <c r="J502" s="2"/>
      <c r="K502" s="2"/>
      <c r="L502" s="2"/>
      <c r="M502" s="2"/>
      <c r="N502" s="2"/>
      <c r="X502" s="7"/>
      <c r="Y502" s="7"/>
      <c r="Z502" s="7"/>
      <c r="AA502" s="7"/>
      <c r="AB502" s="7"/>
      <c r="AC502" s="7"/>
      <c r="AD502" s="7"/>
      <c r="AE502" s="7"/>
      <c r="AF502" s="7"/>
      <c r="AG502" s="7"/>
      <c r="AH502" s="7"/>
      <c r="AJ502" s="2"/>
      <c r="AL502" s="4" t="s">
        <v>6</v>
      </c>
      <c r="AM502" s="4" t="s">
        <v>1601</v>
      </c>
      <c r="AO502" s="7"/>
      <c r="AP502" s="7"/>
    </row>
    <row r="503" spans="10:42">
      <c r="J503" s="2"/>
      <c r="K503" s="2"/>
      <c r="L503" s="2"/>
      <c r="M503" s="2"/>
      <c r="N503" s="2"/>
      <c r="X503" s="7"/>
      <c r="Y503" s="7"/>
      <c r="Z503" s="7"/>
      <c r="AA503" s="7"/>
      <c r="AB503" s="7"/>
      <c r="AC503" s="7"/>
      <c r="AD503" s="7"/>
      <c r="AE503" s="7"/>
      <c r="AF503" s="7"/>
      <c r="AG503" s="7"/>
      <c r="AH503" s="7"/>
      <c r="AJ503" s="2"/>
      <c r="AL503" s="4" t="s">
        <v>6</v>
      </c>
      <c r="AM503" s="4" t="s">
        <v>1602</v>
      </c>
      <c r="AO503" s="7"/>
      <c r="AP503" s="7"/>
    </row>
    <row r="504" spans="10:42">
      <c r="J504" s="2"/>
      <c r="K504" s="2"/>
      <c r="L504" s="2"/>
      <c r="M504" s="2"/>
      <c r="N504" s="2"/>
      <c r="X504" s="7"/>
      <c r="Y504" s="7"/>
      <c r="Z504" s="7"/>
      <c r="AA504" s="7"/>
      <c r="AB504" s="7"/>
      <c r="AC504" s="7"/>
      <c r="AD504" s="7"/>
      <c r="AE504" s="7"/>
      <c r="AF504" s="7"/>
      <c r="AG504" s="7"/>
      <c r="AH504" s="7"/>
      <c r="AJ504" s="2"/>
      <c r="AL504" s="4" t="s">
        <v>6</v>
      </c>
      <c r="AM504" s="4" t="s">
        <v>1603</v>
      </c>
      <c r="AO504" s="7"/>
      <c r="AP504" s="7"/>
    </row>
    <row r="505" spans="10:42">
      <c r="J505" s="2"/>
      <c r="K505" s="2"/>
      <c r="L505" s="2"/>
      <c r="M505" s="2"/>
      <c r="N505" s="2"/>
      <c r="X505" s="7"/>
      <c r="Y505" s="7"/>
      <c r="Z505" s="7"/>
      <c r="AA505" s="7"/>
      <c r="AB505" s="7"/>
      <c r="AC505" s="7"/>
      <c r="AD505" s="7"/>
      <c r="AE505" s="7"/>
      <c r="AF505" s="7"/>
      <c r="AG505" s="7"/>
      <c r="AH505" s="7"/>
      <c r="AJ505" s="2"/>
      <c r="AL505" s="4" t="s">
        <v>6</v>
      </c>
      <c r="AM505" s="4" t="s">
        <v>1604</v>
      </c>
      <c r="AO505" s="7"/>
      <c r="AP505" s="7"/>
    </row>
    <row r="506" spans="10:42">
      <c r="J506" s="2"/>
      <c r="K506" s="2"/>
      <c r="L506" s="2"/>
      <c r="M506" s="2"/>
      <c r="N506" s="2"/>
      <c r="X506" s="7"/>
      <c r="Y506" s="7"/>
      <c r="Z506" s="7"/>
      <c r="AA506" s="7"/>
      <c r="AB506" s="7"/>
      <c r="AC506" s="7"/>
      <c r="AD506" s="7"/>
      <c r="AE506" s="7"/>
      <c r="AF506" s="7"/>
      <c r="AG506" s="7"/>
      <c r="AH506" s="7"/>
      <c r="AJ506" s="2"/>
      <c r="AL506" s="4" t="s">
        <v>6</v>
      </c>
      <c r="AM506" s="4" t="s">
        <v>1605</v>
      </c>
      <c r="AO506" s="7"/>
      <c r="AP506" s="7"/>
    </row>
    <row r="507" spans="10:42">
      <c r="J507" s="2"/>
      <c r="K507" s="2"/>
      <c r="L507" s="2"/>
      <c r="M507" s="2"/>
      <c r="N507" s="2"/>
      <c r="X507" s="7"/>
      <c r="Y507" s="7"/>
      <c r="Z507" s="7"/>
      <c r="AA507" s="7"/>
      <c r="AB507" s="7"/>
      <c r="AC507" s="7"/>
      <c r="AD507" s="7"/>
      <c r="AE507" s="7"/>
      <c r="AF507" s="7"/>
      <c r="AG507" s="7"/>
      <c r="AH507" s="7"/>
      <c r="AJ507" s="2"/>
      <c r="AL507" s="4" t="s">
        <v>6</v>
      </c>
      <c r="AM507" s="4" t="s">
        <v>1606</v>
      </c>
      <c r="AO507" s="7"/>
      <c r="AP507" s="7"/>
    </row>
    <row r="508" spans="10:42">
      <c r="J508" s="2"/>
      <c r="K508" s="2"/>
      <c r="L508" s="2"/>
      <c r="M508" s="2"/>
      <c r="N508" s="2"/>
      <c r="X508" s="7"/>
      <c r="Y508" s="7"/>
      <c r="Z508" s="7"/>
      <c r="AA508" s="7"/>
      <c r="AB508" s="7"/>
      <c r="AC508" s="7"/>
      <c r="AD508" s="7"/>
      <c r="AE508" s="7"/>
      <c r="AF508" s="7"/>
      <c r="AG508" s="7"/>
      <c r="AH508" s="7"/>
      <c r="AJ508" s="2"/>
      <c r="AL508" s="4" t="s">
        <v>6</v>
      </c>
      <c r="AM508" s="4" t="s">
        <v>1607</v>
      </c>
      <c r="AO508" s="7"/>
      <c r="AP508" s="7"/>
    </row>
    <row r="509" spans="10:42">
      <c r="J509" s="2"/>
      <c r="K509" s="2"/>
      <c r="L509" s="2"/>
      <c r="M509" s="2"/>
      <c r="N509" s="2"/>
      <c r="X509" s="7"/>
      <c r="Y509" s="7"/>
      <c r="Z509" s="7"/>
      <c r="AA509" s="7"/>
      <c r="AB509" s="7"/>
      <c r="AC509" s="7"/>
      <c r="AD509" s="7"/>
      <c r="AE509" s="7"/>
      <c r="AF509" s="7"/>
      <c r="AG509" s="7"/>
      <c r="AH509" s="7"/>
      <c r="AJ509" s="2"/>
      <c r="AL509" s="4" t="s">
        <v>6</v>
      </c>
      <c r="AM509" s="4" t="s">
        <v>1608</v>
      </c>
      <c r="AO509" s="7"/>
      <c r="AP509" s="7"/>
    </row>
    <row r="510" spans="10:42">
      <c r="J510" s="2"/>
      <c r="K510" s="2"/>
      <c r="L510" s="2"/>
      <c r="M510" s="2"/>
      <c r="N510" s="2"/>
      <c r="X510" s="7"/>
      <c r="Y510" s="7"/>
      <c r="Z510" s="7"/>
      <c r="AA510" s="7"/>
      <c r="AB510" s="7"/>
      <c r="AC510" s="7"/>
      <c r="AD510" s="7"/>
      <c r="AE510" s="7"/>
      <c r="AF510" s="7"/>
      <c r="AG510" s="7"/>
      <c r="AH510" s="7"/>
      <c r="AJ510" s="2"/>
      <c r="AL510" s="4" t="s">
        <v>6</v>
      </c>
      <c r="AM510" s="4" t="s">
        <v>1462</v>
      </c>
      <c r="AO510" s="7"/>
      <c r="AP510" s="7"/>
    </row>
    <row r="511" spans="10:42">
      <c r="J511" s="2"/>
      <c r="K511" s="2"/>
      <c r="L511" s="2"/>
      <c r="M511" s="2"/>
      <c r="N511" s="2"/>
      <c r="X511" s="7"/>
      <c r="Y511" s="7"/>
      <c r="Z511" s="7"/>
      <c r="AA511" s="7"/>
      <c r="AB511" s="7"/>
      <c r="AC511" s="7"/>
      <c r="AD511" s="7"/>
      <c r="AE511" s="7"/>
      <c r="AF511" s="7"/>
      <c r="AG511" s="7"/>
      <c r="AH511" s="7"/>
      <c r="AJ511" s="2"/>
      <c r="AL511" s="4" t="s">
        <v>6</v>
      </c>
      <c r="AM511" s="4" t="s">
        <v>1609</v>
      </c>
      <c r="AO511" s="7"/>
      <c r="AP511" s="7"/>
    </row>
    <row r="512" spans="10:42">
      <c r="J512" s="2"/>
      <c r="K512" s="2"/>
      <c r="L512" s="2"/>
      <c r="M512" s="2"/>
      <c r="N512" s="2"/>
      <c r="X512" s="7"/>
      <c r="Y512" s="7"/>
      <c r="Z512" s="7"/>
      <c r="AA512" s="7"/>
      <c r="AB512" s="7"/>
      <c r="AC512" s="7"/>
      <c r="AD512" s="7"/>
      <c r="AE512" s="7"/>
      <c r="AF512" s="7"/>
      <c r="AG512" s="7"/>
      <c r="AH512" s="7"/>
      <c r="AJ512" s="2"/>
      <c r="AL512" s="4" t="s">
        <v>6</v>
      </c>
      <c r="AM512" s="4" t="s">
        <v>1318</v>
      </c>
      <c r="AO512" s="7"/>
      <c r="AP512" s="7"/>
    </row>
    <row r="513" spans="10:42">
      <c r="J513" s="2"/>
      <c r="K513" s="2"/>
      <c r="L513" s="2"/>
      <c r="M513" s="2"/>
      <c r="N513" s="2"/>
      <c r="X513" s="7"/>
      <c r="Y513" s="7"/>
      <c r="Z513" s="7"/>
      <c r="AA513" s="7"/>
      <c r="AB513" s="7"/>
      <c r="AC513" s="7"/>
      <c r="AD513" s="7"/>
      <c r="AE513" s="7"/>
      <c r="AF513" s="7"/>
      <c r="AG513" s="7"/>
      <c r="AH513" s="7"/>
      <c r="AJ513" s="2"/>
      <c r="AL513" s="4" t="s">
        <v>6</v>
      </c>
      <c r="AM513" s="4" t="s">
        <v>1610</v>
      </c>
      <c r="AO513" s="7"/>
      <c r="AP513" s="7"/>
    </row>
    <row r="514" spans="10:42">
      <c r="J514" s="2"/>
      <c r="K514" s="2"/>
      <c r="L514" s="2"/>
      <c r="M514" s="2"/>
      <c r="N514" s="2"/>
      <c r="X514" s="7"/>
      <c r="Y514" s="7"/>
      <c r="Z514" s="7"/>
      <c r="AA514" s="7"/>
      <c r="AB514" s="7"/>
      <c r="AC514" s="7"/>
      <c r="AD514" s="7"/>
      <c r="AE514" s="7"/>
      <c r="AF514" s="7"/>
      <c r="AG514" s="7"/>
      <c r="AH514" s="7"/>
      <c r="AJ514" s="2"/>
      <c r="AL514" s="4" t="s">
        <v>6</v>
      </c>
      <c r="AM514" s="4" t="s">
        <v>1611</v>
      </c>
      <c r="AO514" s="7"/>
      <c r="AP514" s="7"/>
    </row>
    <row r="515" spans="10:42">
      <c r="J515" s="2"/>
      <c r="K515" s="2"/>
      <c r="L515" s="2"/>
      <c r="M515" s="2"/>
      <c r="N515" s="2"/>
      <c r="X515" s="7"/>
      <c r="Y515" s="7"/>
      <c r="Z515" s="7"/>
      <c r="AA515" s="7"/>
      <c r="AB515" s="7"/>
      <c r="AC515" s="7"/>
      <c r="AD515" s="7"/>
      <c r="AE515" s="7"/>
      <c r="AF515" s="7"/>
      <c r="AG515" s="7"/>
      <c r="AH515" s="7"/>
      <c r="AJ515" s="2"/>
      <c r="AL515" s="4" t="s">
        <v>6</v>
      </c>
      <c r="AM515" s="4" t="s">
        <v>1612</v>
      </c>
      <c r="AO515" s="7"/>
      <c r="AP515" s="7"/>
    </row>
    <row r="516" spans="10:42">
      <c r="J516" s="2"/>
      <c r="K516" s="2"/>
      <c r="L516" s="2"/>
      <c r="M516" s="2"/>
      <c r="N516" s="2"/>
      <c r="X516" s="7"/>
      <c r="Y516" s="7"/>
      <c r="Z516" s="7"/>
      <c r="AA516" s="7"/>
      <c r="AB516" s="7"/>
      <c r="AC516" s="7"/>
      <c r="AD516" s="7"/>
      <c r="AE516" s="7"/>
      <c r="AF516" s="7"/>
      <c r="AG516" s="7"/>
      <c r="AH516" s="7"/>
      <c r="AJ516" s="2"/>
      <c r="AL516" s="4" t="s">
        <v>6</v>
      </c>
      <c r="AM516" s="4" t="s">
        <v>1613</v>
      </c>
      <c r="AO516" s="7"/>
      <c r="AP516" s="7"/>
    </row>
    <row r="517" spans="10:42">
      <c r="J517" s="2"/>
      <c r="K517" s="2"/>
      <c r="L517" s="2"/>
      <c r="M517" s="2"/>
      <c r="N517" s="2"/>
      <c r="X517" s="7"/>
      <c r="Y517" s="7"/>
      <c r="Z517" s="7"/>
      <c r="AA517" s="7"/>
      <c r="AB517" s="7"/>
      <c r="AC517" s="7"/>
      <c r="AD517" s="7"/>
      <c r="AE517" s="7"/>
      <c r="AF517" s="7"/>
      <c r="AG517" s="7"/>
      <c r="AH517" s="7"/>
      <c r="AJ517" s="2"/>
      <c r="AL517" s="4" t="s">
        <v>6</v>
      </c>
      <c r="AM517" s="4" t="s">
        <v>1614</v>
      </c>
      <c r="AO517" s="7"/>
      <c r="AP517" s="7"/>
    </row>
    <row r="518" spans="10:42">
      <c r="J518" s="2"/>
      <c r="K518" s="2"/>
      <c r="L518" s="2"/>
      <c r="M518" s="2"/>
      <c r="N518" s="2"/>
      <c r="X518" s="7"/>
      <c r="Y518" s="7"/>
      <c r="Z518" s="7"/>
      <c r="AA518" s="7"/>
      <c r="AB518" s="7"/>
      <c r="AC518" s="7"/>
      <c r="AD518" s="7"/>
      <c r="AE518" s="7"/>
      <c r="AF518" s="7"/>
      <c r="AG518" s="7"/>
      <c r="AH518" s="7"/>
      <c r="AJ518" s="2"/>
      <c r="AL518" s="4" t="s">
        <v>398</v>
      </c>
      <c r="AM518" s="4" t="s">
        <v>602</v>
      </c>
      <c r="AO518" s="7"/>
      <c r="AP518" s="7"/>
    </row>
    <row r="519" spans="10:42">
      <c r="J519" s="2"/>
      <c r="K519" s="2"/>
      <c r="L519" s="2"/>
      <c r="M519" s="2"/>
      <c r="N519" s="2"/>
      <c r="X519" s="7"/>
      <c r="Y519" s="7"/>
      <c r="Z519" s="7"/>
      <c r="AA519" s="7"/>
      <c r="AB519" s="7"/>
      <c r="AC519" s="7"/>
      <c r="AD519" s="7"/>
      <c r="AE519" s="7"/>
      <c r="AF519" s="7"/>
      <c r="AG519" s="7"/>
      <c r="AH519" s="7"/>
      <c r="AJ519" s="2"/>
      <c r="AL519" s="4" t="s">
        <v>398</v>
      </c>
      <c r="AM519" s="4" t="s">
        <v>997</v>
      </c>
      <c r="AO519" s="7"/>
      <c r="AP519" s="7"/>
    </row>
    <row r="520" spans="10:42">
      <c r="J520" s="2"/>
      <c r="K520" s="2"/>
      <c r="L520" s="2"/>
      <c r="M520" s="2"/>
      <c r="N520" s="2"/>
      <c r="X520" s="7"/>
      <c r="Y520" s="7"/>
      <c r="Z520" s="7"/>
      <c r="AA520" s="7"/>
      <c r="AB520" s="7"/>
      <c r="AC520" s="7"/>
      <c r="AD520" s="7"/>
      <c r="AE520" s="7"/>
      <c r="AF520" s="7"/>
      <c r="AG520" s="7"/>
      <c r="AH520" s="7"/>
      <c r="AJ520" s="2"/>
      <c r="AL520" s="4" t="s">
        <v>398</v>
      </c>
      <c r="AM520" s="4" t="s">
        <v>1320</v>
      </c>
      <c r="AO520" s="7"/>
      <c r="AP520" s="7"/>
    </row>
    <row r="521" spans="10:42">
      <c r="J521" s="2"/>
      <c r="K521" s="2"/>
      <c r="L521" s="2"/>
      <c r="M521" s="2"/>
      <c r="N521" s="2"/>
      <c r="X521" s="7"/>
      <c r="Y521" s="7"/>
      <c r="Z521" s="7"/>
      <c r="AA521" s="7"/>
      <c r="AB521" s="7"/>
      <c r="AC521" s="7"/>
      <c r="AD521" s="7"/>
      <c r="AE521" s="7"/>
      <c r="AF521" s="7"/>
      <c r="AG521" s="7"/>
      <c r="AH521" s="7"/>
      <c r="AJ521" s="2"/>
      <c r="AL521" s="4" t="s">
        <v>398</v>
      </c>
      <c r="AM521" s="4" t="s">
        <v>872</v>
      </c>
      <c r="AO521" s="7"/>
      <c r="AP521" s="7"/>
    </row>
    <row r="522" spans="10:42">
      <c r="J522" s="2"/>
      <c r="K522" s="2"/>
      <c r="L522" s="2"/>
      <c r="M522" s="2"/>
      <c r="N522" s="2"/>
      <c r="X522" s="7"/>
      <c r="Y522" s="7"/>
      <c r="Z522" s="7"/>
      <c r="AA522" s="7"/>
      <c r="AB522" s="7"/>
      <c r="AC522" s="7"/>
      <c r="AD522" s="7"/>
      <c r="AE522" s="7"/>
      <c r="AF522" s="7"/>
      <c r="AG522" s="7"/>
      <c r="AH522" s="7"/>
      <c r="AJ522" s="2"/>
      <c r="AL522" s="4" t="s">
        <v>398</v>
      </c>
      <c r="AM522" s="4" t="s">
        <v>999</v>
      </c>
      <c r="AO522" s="7"/>
      <c r="AP522" s="7"/>
    </row>
    <row r="523" spans="10:42">
      <c r="J523" s="2"/>
      <c r="K523" s="2"/>
      <c r="L523" s="2"/>
      <c r="M523" s="2"/>
      <c r="N523" s="2"/>
      <c r="X523" s="7"/>
      <c r="Y523" s="7"/>
      <c r="Z523" s="7"/>
      <c r="AA523" s="7"/>
      <c r="AB523" s="7"/>
      <c r="AC523" s="7"/>
      <c r="AD523" s="7"/>
      <c r="AE523" s="7"/>
      <c r="AF523" s="7"/>
      <c r="AG523" s="7"/>
      <c r="AH523" s="7"/>
      <c r="AJ523" s="2"/>
      <c r="AL523" s="4" t="s">
        <v>398</v>
      </c>
      <c r="AM523" s="4" t="s">
        <v>1615</v>
      </c>
      <c r="AO523" s="7"/>
      <c r="AP523" s="7"/>
    </row>
    <row r="524" spans="10:42">
      <c r="J524" s="2"/>
      <c r="K524" s="2"/>
      <c r="L524" s="2"/>
      <c r="M524" s="2"/>
      <c r="N524" s="2"/>
      <c r="X524" s="7"/>
      <c r="Y524" s="7"/>
      <c r="Z524" s="7"/>
      <c r="AA524" s="7"/>
      <c r="AB524" s="7"/>
      <c r="AC524" s="7"/>
      <c r="AD524" s="7"/>
      <c r="AE524" s="7"/>
      <c r="AF524" s="7"/>
      <c r="AG524" s="7"/>
      <c r="AH524" s="7"/>
      <c r="AJ524" s="2"/>
      <c r="AL524" s="4" t="s">
        <v>398</v>
      </c>
      <c r="AM524" s="4" t="s">
        <v>1001</v>
      </c>
      <c r="AO524" s="7"/>
      <c r="AP524" s="7"/>
    </row>
    <row r="525" spans="10:42">
      <c r="J525" s="2"/>
      <c r="K525" s="2"/>
      <c r="L525" s="2"/>
      <c r="M525" s="2"/>
      <c r="N525" s="2"/>
      <c r="X525" s="7"/>
      <c r="Y525" s="7"/>
      <c r="Z525" s="7"/>
      <c r="AA525" s="7"/>
      <c r="AB525" s="7"/>
      <c r="AC525" s="7"/>
      <c r="AD525" s="7"/>
      <c r="AE525" s="7"/>
      <c r="AF525" s="7"/>
      <c r="AG525" s="7"/>
      <c r="AH525" s="7"/>
      <c r="AJ525" s="2"/>
      <c r="AL525" s="4" t="s">
        <v>398</v>
      </c>
      <c r="AM525" s="4" t="s">
        <v>1616</v>
      </c>
      <c r="AO525" s="7"/>
      <c r="AP525" s="7"/>
    </row>
    <row r="526" spans="10:42">
      <c r="J526" s="2"/>
      <c r="K526" s="2"/>
      <c r="L526" s="2"/>
      <c r="M526" s="2"/>
      <c r="N526" s="2"/>
      <c r="X526" s="7"/>
      <c r="Y526" s="7"/>
      <c r="Z526" s="7"/>
      <c r="AA526" s="7"/>
      <c r="AB526" s="7"/>
      <c r="AC526" s="7"/>
      <c r="AD526" s="7"/>
      <c r="AE526" s="7"/>
      <c r="AF526" s="7"/>
      <c r="AG526" s="7"/>
      <c r="AH526" s="7"/>
      <c r="AJ526" s="2"/>
      <c r="AL526" s="4" t="s">
        <v>398</v>
      </c>
      <c r="AM526" s="4" t="s">
        <v>1005</v>
      </c>
      <c r="AO526" s="7"/>
      <c r="AP526" s="7"/>
    </row>
    <row r="527" spans="10:42">
      <c r="J527" s="2"/>
      <c r="K527" s="2"/>
      <c r="L527" s="2"/>
      <c r="M527" s="2"/>
      <c r="N527" s="2"/>
      <c r="X527" s="7"/>
      <c r="Y527" s="7"/>
      <c r="Z527" s="7"/>
      <c r="AA527" s="7"/>
      <c r="AB527" s="7"/>
      <c r="AC527" s="7"/>
      <c r="AD527" s="7"/>
      <c r="AE527" s="7"/>
      <c r="AF527" s="7"/>
      <c r="AG527" s="7"/>
      <c r="AH527" s="7"/>
      <c r="AJ527" s="2"/>
      <c r="AL527" s="4" t="s">
        <v>398</v>
      </c>
      <c r="AM527" s="4" t="s">
        <v>1617</v>
      </c>
      <c r="AO527" s="7"/>
      <c r="AP527" s="7"/>
    </row>
    <row r="528" spans="10:42">
      <c r="J528" s="2"/>
      <c r="K528" s="2"/>
      <c r="L528" s="2"/>
      <c r="M528" s="2"/>
      <c r="N528" s="2"/>
      <c r="X528" s="7"/>
      <c r="Y528" s="7"/>
      <c r="Z528" s="7"/>
      <c r="AA528" s="7"/>
      <c r="AB528" s="7"/>
      <c r="AC528" s="7"/>
      <c r="AD528" s="7"/>
      <c r="AE528" s="7"/>
      <c r="AF528" s="7"/>
      <c r="AG528" s="7"/>
      <c r="AH528" s="7"/>
      <c r="AJ528" s="2"/>
      <c r="AL528" s="4" t="s">
        <v>398</v>
      </c>
      <c r="AM528" s="4" t="s">
        <v>1007</v>
      </c>
      <c r="AO528" s="7"/>
      <c r="AP528" s="7"/>
    </row>
    <row r="529" spans="10:42">
      <c r="J529" s="2"/>
      <c r="K529" s="2"/>
      <c r="L529" s="2"/>
      <c r="M529" s="2"/>
      <c r="N529" s="2"/>
      <c r="X529" s="7"/>
      <c r="Y529" s="7"/>
      <c r="Z529" s="7"/>
      <c r="AA529" s="7"/>
      <c r="AB529" s="7"/>
      <c r="AC529" s="7"/>
      <c r="AD529" s="7"/>
      <c r="AE529" s="7"/>
      <c r="AF529" s="7"/>
      <c r="AG529" s="7"/>
      <c r="AH529" s="7"/>
      <c r="AJ529" s="2"/>
      <c r="AL529" s="4" t="s">
        <v>398</v>
      </c>
      <c r="AM529" s="4" t="s">
        <v>1009</v>
      </c>
      <c r="AO529" s="7"/>
      <c r="AP529" s="7"/>
    </row>
    <row r="530" spans="10:42">
      <c r="J530" s="2"/>
      <c r="K530" s="2"/>
      <c r="L530" s="2"/>
      <c r="M530" s="2"/>
      <c r="N530" s="2"/>
      <c r="X530" s="7"/>
      <c r="Y530" s="7"/>
      <c r="Z530" s="7"/>
      <c r="AA530" s="7"/>
      <c r="AB530" s="7"/>
      <c r="AC530" s="7"/>
      <c r="AD530" s="7"/>
      <c r="AE530" s="7"/>
      <c r="AF530" s="7"/>
      <c r="AG530" s="7"/>
      <c r="AH530" s="7"/>
      <c r="AJ530" s="2"/>
      <c r="AL530" s="4" t="s">
        <v>398</v>
      </c>
      <c r="AM530" s="4" t="s">
        <v>1011</v>
      </c>
      <c r="AO530" s="7"/>
      <c r="AP530" s="7"/>
    </row>
    <row r="531" spans="10:42">
      <c r="J531" s="2"/>
      <c r="K531" s="2"/>
      <c r="L531" s="2"/>
      <c r="M531" s="2"/>
      <c r="N531" s="2"/>
      <c r="X531" s="7"/>
      <c r="Y531" s="7"/>
      <c r="Z531" s="7"/>
      <c r="AA531" s="7"/>
      <c r="AB531" s="7"/>
      <c r="AC531" s="7"/>
      <c r="AD531" s="7"/>
      <c r="AE531" s="7"/>
      <c r="AF531" s="7"/>
      <c r="AG531" s="7"/>
      <c r="AH531" s="7"/>
      <c r="AJ531" s="2"/>
      <c r="AL531" s="4" t="s">
        <v>398</v>
      </c>
      <c r="AM531" s="4" t="s">
        <v>1013</v>
      </c>
      <c r="AO531" s="7"/>
      <c r="AP531" s="7"/>
    </row>
    <row r="532" spans="10:42">
      <c r="J532" s="2"/>
      <c r="K532" s="2"/>
      <c r="L532" s="2"/>
      <c r="M532" s="2"/>
      <c r="N532" s="2"/>
      <c r="X532" s="7"/>
      <c r="Y532" s="7"/>
      <c r="Z532" s="7"/>
      <c r="AA532" s="7"/>
      <c r="AB532" s="7"/>
      <c r="AC532" s="7"/>
      <c r="AD532" s="7"/>
      <c r="AE532" s="7"/>
      <c r="AF532" s="7"/>
      <c r="AG532" s="7"/>
      <c r="AH532" s="7"/>
      <c r="AJ532" s="2"/>
      <c r="AL532" s="4" t="s">
        <v>398</v>
      </c>
      <c r="AM532" s="4" t="s">
        <v>1015</v>
      </c>
      <c r="AO532" s="7"/>
      <c r="AP532" s="7"/>
    </row>
    <row r="533" spans="10:42">
      <c r="J533" s="2"/>
      <c r="K533" s="2"/>
      <c r="L533" s="2"/>
      <c r="M533" s="2"/>
      <c r="N533" s="2"/>
      <c r="X533" s="7"/>
      <c r="Y533" s="7"/>
      <c r="Z533" s="7"/>
      <c r="AA533" s="7"/>
      <c r="AB533" s="7"/>
      <c r="AC533" s="7"/>
      <c r="AD533" s="7"/>
      <c r="AE533" s="7"/>
      <c r="AF533" s="7"/>
      <c r="AG533" s="7"/>
      <c r="AH533" s="7"/>
      <c r="AJ533" s="2"/>
      <c r="AL533" s="4" t="s">
        <v>398</v>
      </c>
      <c r="AM533" s="4" t="s">
        <v>1322</v>
      </c>
      <c r="AO533" s="7"/>
      <c r="AP533" s="7"/>
    </row>
    <row r="534" spans="10:42">
      <c r="J534" s="2"/>
      <c r="K534" s="2"/>
      <c r="L534" s="2"/>
      <c r="M534" s="2"/>
      <c r="N534" s="2"/>
      <c r="X534" s="7"/>
      <c r="Y534" s="7"/>
      <c r="Z534" s="7"/>
      <c r="AA534" s="7"/>
      <c r="AB534" s="7"/>
      <c r="AC534" s="7"/>
      <c r="AD534" s="7"/>
      <c r="AE534" s="7"/>
      <c r="AF534" s="7"/>
      <c r="AG534" s="7"/>
      <c r="AH534" s="7"/>
      <c r="AJ534" s="2"/>
      <c r="AL534" s="4" t="s">
        <v>398</v>
      </c>
      <c r="AM534" s="4" t="s">
        <v>1017</v>
      </c>
      <c r="AO534" s="7"/>
      <c r="AP534" s="7"/>
    </row>
    <row r="535" spans="10:42">
      <c r="J535" s="2"/>
      <c r="K535" s="2"/>
      <c r="L535" s="2"/>
      <c r="M535" s="2"/>
      <c r="N535" s="2"/>
      <c r="X535" s="7"/>
      <c r="Y535" s="7"/>
      <c r="Z535" s="7"/>
      <c r="AA535" s="7"/>
      <c r="AB535" s="7"/>
      <c r="AC535" s="7"/>
      <c r="AD535" s="7"/>
      <c r="AE535" s="7"/>
      <c r="AF535" s="7"/>
      <c r="AG535" s="7"/>
      <c r="AH535" s="7"/>
      <c r="AJ535" s="2"/>
      <c r="AL535" s="4" t="s">
        <v>398</v>
      </c>
      <c r="AM535" s="4" t="s">
        <v>874</v>
      </c>
      <c r="AO535" s="7"/>
      <c r="AP535" s="7"/>
    </row>
    <row r="536" spans="10:42">
      <c r="J536" s="2"/>
      <c r="K536" s="2"/>
      <c r="L536" s="2"/>
      <c r="M536" s="2"/>
      <c r="N536" s="2"/>
      <c r="X536" s="7"/>
      <c r="Y536" s="7"/>
      <c r="Z536" s="7"/>
      <c r="AA536" s="7"/>
      <c r="AB536" s="7"/>
      <c r="AC536" s="7"/>
      <c r="AD536" s="7"/>
      <c r="AE536" s="7"/>
      <c r="AF536" s="7"/>
      <c r="AG536" s="7"/>
      <c r="AH536" s="7"/>
      <c r="AJ536" s="2"/>
      <c r="AL536" s="4" t="s">
        <v>398</v>
      </c>
      <c r="AM536" s="4" t="s">
        <v>1019</v>
      </c>
      <c r="AO536" s="7"/>
      <c r="AP536" s="7"/>
    </row>
    <row r="537" spans="10:42">
      <c r="J537" s="2"/>
      <c r="K537" s="2"/>
      <c r="L537" s="2"/>
      <c r="M537" s="2"/>
      <c r="N537" s="2"/>
      <c r="X537" s="7"/>
      <c r="Y537" s="7"/>
      <c r="Z537" s="7"/>
      <c r="AA537" s="7"/>
      <c r="AB537" s="7"/>
      <c r="AC537" s="7"/>
      <c r="AD537" s="7"/>
      <c r="AE537" s="7"/>
      <c r="AF537" s="7"/>
      <c r="AG537" s="7"/>
      <c r="AH537" s="7"/>
      <c r="AJ537" s="2"/>
      <c r="AL537" s="4" t="s">
        <v>398</v>
      </c>
      <c r="AM537" s="4" t="s">
        <v>1021</v>
      </c>
      <c r="AO537" s="7"/>
      <c r="AP537" s="7"/>
    </row>
    <row r="538" spans="10:42">
      <c r="J538" s="2"/>
      <c r="K538" s="2"/>
      <c r="L538" s="2"/>
      <c r="M538" s="2"/>
      <c r="N538" s="2"/>
      <c r="X538" s="7"/>
      <c r="Y538" s="7"/>
      <c r="Z538" s="7"/>
      <c r="AA538" s="7"/>
      <c r="AB538" s="7"/>
      <c r="AC538" s="7"/>
      <c r="AD538" s="7"/>
      <c r="AE538" s="7"/>
      <c r="AF538" s="7"/>
      <c r="AG538" s="7"/>
      <c r="AH538" s="7"/>
      <c r="AJ538" s="2"/>
      <c r="AL538" s="4" t="s">
        <v>398</v>
      </c>
      <c r="AM538" s="4" t="s">
        <v>876</v>
      </c>
      <c r="AO538" s="7"/>
      <c r="AP538" s="7"/>
    </row>
    <row r="539" spans="10:42">
      <c r="J539" s="2"/>
      <c r="K539" s="2"/>
      <c r="L539" s="2"/>
      <c r="M539" s="2"/>
      <c r="N539" s="2"/>
      <c r="X539" s="7"/>
      <c r="Y539" s="7"/>
      <c r="Z539" s="7"/>
      <c r="AA539" s="7"/>
      <c r="AB539" s="7"/>
      <c r="AC539" s="7"/>
      <c r="AD539" s="7"/>
      <c r="AE539" s="7"/>
      <c r="AF539" s="7"/>
      <c r="AG539" s="7"/>
      <c r="AH539" s="7"/>
      <c r="AJ539" s="2"/>
      <c r="AL539" s="4" t="s">
        <v>398</v>
      </c>
      <c r="AM539" s="4" t="s">
        <v>1023</v>
      </c>
      <c r="AO539" s="7"/>
      <c r="AP539" s="7"/>
    </row>
    <row r="540" spans="10:42">
      <c r="J540" s="2"/>
      <c r="K540" s="2"/>
      <c r="L540" s="2"/>
      <c r="M540" s="2"/>
      <c r="N540" s="2"/>
      <c r="X540" s="7"/>
      <c r="Y540" s="7"/>
      <c r="Z540" s="7"/>
      <c r="AA540" s="7"/>
      <c r="AB540" s="7"/>
      <c r="AC540" s="7"/>
      <c r="AD540" s="7"/>
      <c r="AE540" s="7"/>
      <c r="AF540" s="7"/>
      <c r="AG540" s="7"/>
      <c r="AH540" s="7"/>
      <c r="AJ540" s="2"/>
      <c r="AL540" s="4" t="s">
        <v>398</v>
      </c>
      <c r="AM540" s="4" t="s">
        <v>813</v>
      </c>
      <c r="AO540" s="7"/>
      <c r="AP540" s="7"/>
    </row>
    <row r="541" spans="10:42">
      <c r="J541" s="2"/>
      <c r="K541" s="2"/>
      <c r="L541" s="2"/>
      <c r="M541" s="2"/>
      <c r="N541" s="2"/>
      <c r="X541" s="7"/>
      <c r="Y541" s="7"/>
      <c r="Z541" s="7"/>
      <c r="AA541" s="7"/>
      <c r="AB541" s="7"/>
      <c r="AC541" s="7"/>
      <c r="AD541" s="7"/>
      <c r="AE541" s="7"/>
      <c r="AF541" s="7"/>
      <c r="AG541" s="7"/>
      <c r="AH541" s="7"/>
      <c r="AJ541" s="2"/>
      <c r="AL541" s="4" t="s">
        <v>398</v>
      </c>
      <c r="AM541" s="4" t="s">
        <v>1618</v>
      </c>
      <c r="AO541" s="7"/>
      <c r="AP541" s="7"/>
    </row>
    <row r="542" spans="10:42">
      <c r="J542" s="2"/>
      <c r="K542" s="2"/>
      <c r="L542" s="2"/>
      <c r="M542" s="2"/>
      <c r="N542" s="2"/>
      <c r="X542" s="7"/>
      <c r="Y542" s="7"/>
      <c r="Z542" s="7"/>
      <c r="AA542" s="7"/>
      <c r="AB542" s="7"/>
      <c r="AC542" s="7"/>
      <c r="AD542" s="7"/>
      <c r="AE542" s="7"/>
      <c r="AF542" s="7"/>
      <c r="AG542" s="7"/>
      <c r="AH542" s="7"/>
      <c r="AJ542" s="2"/>
      <c r="AL542" s="4" t="s">
        <v>398</v>
      </c>
      <c r="AM542" s="4" t="s">
        <v>1619</v>
      </c>
      <c r="AO542" s="7"/>
      <c r="AP542" s="7"/>
    </row>
    <row r="543" spans="10:42">
      <c r="J543" s="2"/>
      <c r="K543" s="2"/>
      <c r="L543" s="2"/>
      <c r="M543" s="2"/>
      <c r="N543" s="2"/>
      <c r="X543" s="7"/>
      <c r="Y543" s="7"/>
      <c r="Z543" s="7"/>
      <c r="AA543" s="7"/>
      <c r="AB543" s="7"/>
      <c r="AC543" s="7"/>
      <c r="AD543" s="7"/>
      <c r="AE543" s="7"/>
      <c r="AF543" s="7"/>
      <c r="AG543" s="7"/>
      <c r="AH543" s="7"/>
      <c r="AJ543" s="2"/>
      <c r="AL543" s="4" t="s">
        <v>398</v>
      </c>
      <c r="AM543" s="4" t="s">
        <v>878</v>
      </c>
      <c r="AO543" s="7"/>
      <c r="AP543" s="7"/>
    </row>
    <row r="544" spans="10:42">
      <c r="J544" s="2"/>
      <c r="K544" s="2"/>
      <c r="L544" s="2"/>
      <c r="M544" s="2"/>
      <c r="N544" s="2"/>
      <c r="X544" s="7"/>
      <c r="Y544" s="7"/>
      <c r="Z544" s="7"/>
      <c r="AA544" s="7"/>
      <c r="AB544" s="7"/>
      <c r="AC544" s="7"/>
      <c r="AD544" s="7"/>
      <c r="AE544" s="7"/>
      <c r="AF544" s="7"/>
      <c r="AG544" s="7"/>
      <c r="AH544" s="7"/>
      <c r="AJ544" s="2"/>
      <c r="AL544" s="4" t="s">
        <v>398</v>
      </c>
      <c r="AM544" s="4" t="s">
        <v>1025</v>
      </c>
      <c r="AO544" s="7"/>
      <c r="AP544" s="7"/>
    </row>
    <row r="545" spans="10:42">
      <c r="J545" s="2"/>
      <c r="K545" s="2"/>
      <c r="L545" s="2"/>
      <c r="M545" s="2"/>
      <c r="N545" s="2"/>
      <c r="X545" s="7"/>
      <c r="Y545" s="7"/>
      <c r="Z545" s="7"/>
      <c r="AA545" s="7"/>
      <c r="AB545" s="7"/>
      <c r="AC545" s="7"/>
      <c r="AD545" s="7"/>
      <c r="AE545" s="7"/>
      <c r="AF545" s="7"/>
      <c r="AG545" s="7"/>
      <c r="AH545" s="7"/>
      <c r="AJ545" s="2"/>
      <c r="AL545" s="4" t="s">
        <v>398</v>
      </c>
      <c r="AM545" s="4" t="s">
        <v>1027</v>
      </c>
      <c r="AO545" s="7"/>
      <c r="AP545" s="7"/>
    </row>
    <row r="546" spans="10:42">
      <c r="J546" s="2"/>
      <c r="K546" s="2"/>
      <c r="L546" s="2"/>
      <c r="M546" s="2"/>
      <c r="N546" s="2"/>
      <c r="X546" s="7"/>
      <c r="Y546" s="7"/>
      <c r="Z546" s="7"/>
      <c r="AA546" s="7"/>
      <c r="AB546" s="7"/>
      <c r="AC546" s="7"/>
      <c r="AD546" s="7"/>
      <c r="AE546" s="7"/>
      <c r="AF546" s="7"/>
      <c r="AG546" s="7"/>
      <c r="AH546" s="7"/>
      <c r="AJ546" s="2"/>
      <c r="AL546" s="4" t="s">
        <v>398</v>
      </c>
      <c r="AM546" s="4" t="s">
        <v>1029</v>
      </c>
      <c r="AO546" s="7"/>
      <c r="AP546" s="7"/>
    </row>
    <row r="547" spans="10:42">
      <c r="J547" s="2"/>
      <c r="K547" s="2"/>
      <c r="L547" s="2"/>
      <c r="M547" s="2"/>
      <c r="N547" s="2"/>
      <c r="X547" s="7"/>
      <c r="Y547" s="7"/>
      <c r="Z547" s="7"/>
      <c r="AA547" s="7"/>
      <c r="AB547" s="7"/>
      <c r="AC547" s="7"/>
      <c r="AD547" s="7"/>
      <c r="AE547" s="7"/>
      <c r="AF547" s="7"/>
      <c r="AG547" s="7"/>
      <c r="AH547" s="7"/>
      <c r="AJ547" s="2"/>
      <c r="AL547" s="4" t="s">
        <v>398</v>
      </c>
      <c r="AM547" s="4" t="s">
        <v>880</v>
      </c>
      <c r="AO547" s="7"/>
      <c r="AP547" s="7"/>
    </row>
    <row r="548" spans="10:42">
      <c r="J548" s="2"/>
      <c r="K548" s="2"/>
      <c r="L548" s="2"/>
      <c r="M548" s="2"/>
      <c r="N548" s="2"/>
      <c r="X548" s="7"/>
      <c r="Y548" s="7"/>
      <c r="Z548" s="7"/>
      <c r="AA548" s="7"/>
      <c r="AB548" s="7"/>
      <c r="AC548" s="7"/>
      <c r="AD548" s="7"/>
      <c r="AE548" s="7"/>
      <c r="AF548" s="7"/>
      <c r="AG548" s="7"/>
      <c r="AH548" s="7"/>
      <c r="AJ548" s="2"/>
      <c r="AL548" s="4" t="s">
        <v>398</v>
      </c>
      <c r="AM548" s="4" t="s">
        <v>1031</v>
      </c>
      <c r="AO548" s="7"/>
      <c r="AP548" s="7"/>
    </row>
    <row r="549" spans="10:42">
      <c r="J549" s="2"/>
      <c r="K549" s="2"/>
      <c r="L549" s="2"/>
      <c r="M549" s="2"/>
      <c r="N549" s="2"/>
      <c r="X549" s="7"/>
      <c r="Y549" s="7"/>
      <c r="Z549" s="7"/>
      <c r="AA549" s="7"/>
      <c r="AB549" s="7"/>
      <c r="AC549" s="7"/>
      <c r="AD549" s="7"/>
      <c r="AE549" s="7"/>
      <c r="AF549" s="7"/>
      <c r="AG549" s="7"/>
      <c r="AH549" s="7"/>
      <c r="AJ549" s="2"/>
      <c r="AL549" s="4" t="s">
        <v>398</v>
      </c>
      <c r="AM549" s="4" t="s">
        <v>1033</v>
      </c>
      <c r="AO549" s="7"/>
      <c r="AP549" s="7"/>
    </row>
    <row r="550" spans="10:42">
      <c r="J550" s="2"/>
      <c r="K550" s="2"/>
      <c r="L550" s="2"/>
      <c r="M550" s="2"/>
      <c r="N550" s="2"/>
      <c r="X550" s="7"/>
      <c r="Y550" s="7"/>
      <c r="Z550" s="7"/>
      <c r="AA550" s="7"/>
      <c r="AB550" s="7"/>
      <c r="AC550" s="7"/>
      <c r="AD550" s="7"/>
      <c r="AE550" s="7"/>
      <c r="AF550" s="7"/>
      <c r="AG550" s="7"/>
      <c r="AH550" s="7"/>
      <c r="AJ550" s="2"/>
      <c r="AL550" s="4" t="s">
        <v>398</v>
      </c>
      <c r="AM550" s="4" t="s">
        <v>1035</v>
      </c>
      <c r="AO550" s="7"/>
      <c r="AP550" s="7"/>
    </row>
    <row r="551" spans="10:42">
      <c r="J551" s="2"/>
      <c r="K551" s="2"/>
      <c r="L551" s="2"/>
      <c r="M551" s="2"/>
      <c r="N551" s="2"/>
      <c r="X551" s="7"/>
      <c r="Y551" s="7"/>
      <c r="Z551" s="7"/>
      <c r="AA551" s="7"/>
      <c r="AB551" s="7"/>
      <c r="AC551" s="7"/>
      <c r="AD551" s="7"/>
      <c r="AE551" s="7"/>
      <c r="AF551" s="7"/>
      <c r="AG551" s="7"/>
      <c r="AH551" s="7"/>
      <c r="AJ551" s="2"/>
      <c r="AL551" s="4" t="s">
        <v>398</v>
      </c>
      <c r="AM551" s="4" t="s">
        <v>1037</v>
      </c>
      <c r="AO551" s="7"/>
      <c r="AP551" s="7"/>
    </row>
    <row r="552" spans="10:42">
      <c r="J552" s="2"/>
      <c r="K552" s="2"/>
      <c r="L552" s="2"/>
      <c r="M552" s="2"/>
      <c r="N552" s="2"/>
      <c r="X552" s="7"/>
      <c r="Y552" s="7"/>
      <c r="Z552" s="7"/>
      <c r="AA552" s="7"/>
      <c r="AB552" s="7"/>
      <c r="AC552" s="7"/>
      <c r="AD552" s="7"/>
      <c r="AE552" s="7"/>
      <c r="AF552" s="7"/>
      <c r="AG552" s="7"/>
      <c r="AH552" s="7"/>
      <c r="AJ552" s="2"/>
      <c r="AL552" s="4" t="s">
        <v>398</v>
      </c>
      <c r="AM552" s="4" t="s">
        <v>1039</v>
      </c>
      <c r="AO552" s="7"/>
      <c r="AP552" s="7"/>
    </row>
    <row r="553" spans="10:42">
      <c r="J553" s="2"/>
      <c r="K553" s="2"/>
      <c r="L553" s="2"/>
      <c r="M553" s="2"/>
      <c r="N553" s="2"/>
      <c r="X553" s="7"/>
      <c r="Y553" s="7"/>
      <c r="Z553" s="7"/>
      <c r="AA553" s="7"/>
      <c r="AB553" s="7"/>
      <c r="AC553" s="7"/>
      <c r="AD553" s="7"/>
      <c r="AE553" s="7"/>
      <c r="AF553" s="7"/>
      <c r="AG553" s="7"/>
      <c r="AH553" s="7"/>
      <c r="AJ553" s="2"/>
      <c r="AL553" s="4" t="s">
        <v>398</v>
      </c>
      <c r="AM553" s="4" t="s">
        <v>1041</v>
      </c>
      <c r="AO553" s="7"/>
      <c r="AP553" s="7"/>
    </row>
    <row r="554" spans="10:42">
      <c r="J554" s="2"/>
      <c r="K554" s="2"/>
      <c r="L554" s="2"/>
      <c r="M554" s="2"/>
      <c r="N554" s="2"/>
      <c r="X554" s="7"/>
      <c r="Y554" s="7"/>
      <c r="Z554" s="7"/>
      <c r="AA554" s="7"/>
      <c r="AB554" s="7"/>
      <c r="AC554" s="7"/>
      <c r="AD554" s="7"/>
      <c r="AE554" s="7"/>
      <c r="AF554" s="7"/>
      <c r="AG554" s="7"/>
      <c r="AH554" s="7"/>
      <c r="AJ554" s="2"/>
      <c r="AL554" s="4" t="s">
        <v>398</v>
      </c>
      <c r="AM554" s="4" t="s">
        <v>1324</v>
      </c>
      <c r="AO554" s="7"/>
      <c r="AP554" s="7"/>
    </row>
    <row r="555" spans="10:42">
      <c r="J555" s="2"/>
      <c r="K555" s="2"/>
      <c r="L555" s="2"/>
      <c r="M555" s="2"/>
      <c r="N555" s="2"/>
      <c r="X555" s="7"/>
      <c r="Y555" s="7"/>
      <c r="Z555" s="7"/>
      <c r="AA555" s="7"/>
      <c r="AB555" s="7"/>
      <c r="AC555" s="7"/>
      <c r="AD555" s="7"/>
      <c r="AE555" s="7"/>
      <c r="AF555" s="7"/>
      <c r="AG555" s="7"/>
      <c r="AH555" s="7"/>
      <c r="AJ555" s="2"/>
      <c r="AL555" s="4" t="s">
        <v>398</v>
      </c>
      <c r="AM555" s="4" t="s">
        <v>1043</v>
      </c>
      <c r="AO555" s="7"/>
      <c r="AP555" s="7"/>
    </row>
    <row r="556" spans="10:42">
      <c r="J556" s="2"/>
      <c r="K556" s="2"/>
      <c r="L556" s="2"/>
      <c r="M556" s="2"/>
      <c r="N556" s="2"/>
      <c r="X556" s="7"/>
      <c r="Y556" s="7"/>
      <c r="Z556" s="7"/>
      <c r="AA556" s="7"/>
      <c r="AB556" s="7"/>
      <c r="AC556" s="7"/>
      <c r="AD556" s="7"/>
      <c r="AE556" s="7"/>
      <c r="AF556" s="7"/>
      <c r="AG556" s="7"/>
      <c r="AH556" s="7"/>
      <c r="AJ556" s="2"/>
      <c r="AL556" s="4" t="s">
        <v>398</v>
      </c>
      <c r="AM556" s="4" t="s">
        <v>882</v>
      </c>
      <c r="AO556" s="7"/>
      <c r="AP556" s="7"/>
    </row>
    <row r="557" spans="10:42">
      <c r="J557" s="2"/>
      <c r="K557" s="2"/>
      <c r="L557" s="2"/>
      <c r="M557" s="2"/>
      <c r="N557" s="2"/>
      <c r="X557" s="7"/>
      <c r="Y557" s="7"/>
      <c r="Z557" s="7"/>
      <c r="AA557" s="7"/>
      <c r="AB557" s="7"/>
      <c r="AC557" s="7"/>
      <c r="AD557" s="7"/>
      <c r="AE557" s="7"/>
      <c r="AF557" s="7"/>
      <c r="AG557" s="7"/>
      <c r="AH557" s="7"/>
      <c r="AJ557" s="2"/>
      <c r="AL557" s="4" t="s">
        <v>398</v>
      </c>
      <c r="AM557" s="4" t="s">
        <v>1620</v>
      </c>
      <c r="AO557" s="7"/>
      <c r="AP557" s="7"/>
    </row>
    <row r="558" spans="10:42">
      <c r="J558" s="2"/>
      <c r="K558" s="2"/>
      <c r="L558" s="2"/>
      <c r="M558" s="2"/>
      <c r="N558" s="2"/>
      <c r="X558" s="7"/>
      <c r="Y558" s="7"/>
      <c r="Z558" s="7"/>
      <c r="AA558" s="7"/>
      <c r="AB558" s="7"/>
      <c r="AC558" s="7"/>
      <c r="AD558" s="7"/>
      <c r="AE558" s="7"/>
      <c r="AF558" s="7"/>
      <c r="AG558" s="7"/>
      <c r="AH558" s="7"/>
      <c r="AJ558" s="2"/>
      <c r="AL558" s="4" t="s">
        <v>398</v>
      </c>
      <c r="AM558" s="4" t="s">
        <v>1047</v>
      </c>
      <c r="AO558" s="7"/>
      <c r="AP558" s="7"/>
    </row>
    <row r="559" spans="10:42">
      <c r="J559" s="2"/>
      <c r="K559" s="2"/>
      <c r="L559" s="2"/>
      <c r="M559" s="2"/>
      <c r="N559" s="2"/>
      <c r="X559" s="7"/>
      <c r="Y559" s="7"/>
      <c r="Z559" s="7"/>
      <c r="AA559" s="7"/>
      <c r="AB559" s="7"/>
      <c r="AC559" s="7"/>
      <c r="AD559" s="7"/>
      <c r="AE559" s="7"/>
      <c r="AF559" s="7"/>
      <c r="AG559" s="7"/>
      <c r="AH559" s="7"/>
      <c r="AJ559" s="2"/>
      <c r="AL559" s="4" t="s">
        <v>398</v>
      </c>
      <c r="AM559" s="4" t="s">
        <v>1049</v>
      </c>
      <c r="AO559" s="7"/>
      <c r="AP559" s="7"/>
    </row>
    <row r="560" spans="10:42">
      <c r="J560" s="2"/>
      <c r="K560" s="2"/>
      <c r="L560" s="2"/>
      <c r="M560" s="2"/>
      <c r="N560" s="2"/>
      <c r="X560" s="7"/>
      <c r="Y560" s="7"/>
      <c r="Z560" s="7"/>
      <c r="AA560" s="7"/>
      <c r="AB560" s="7"/>
      <c r="AC560" s="7"/>
      <c r="AD560" s="7"/>
      <c r="AE560" s="7"/>
      <c r="AF560" s="7"/>
      <c r="AG560" s="7"/>
      <c r="AH560" s="7"/>
      <c r="AJ560" s="2"/>
      <c r="AL560" s="4" t="s">
        <v>398</v>
      </c>
      <c r="AM560" s="4" t="s">
        <v>1326</v>
      </c>
      <c r="AO560" s="7"/>
      <c r="AP560" s="7"/>
    </row>
    <row r="561" spans="10:42">
      <c r="J561" s="2"/>
      <c r="K561" s="2"/>
      <c r="L561" s="2"/>
      <c r="M561" s="2"/>
      <c r="N561" s="2"/>
      <c r="X561" s="7"/>
      <c r="Y561" s="7"/>
      <c r="Z561" s="7"/>
      <c r="AA561" s="7"/>
      <c r="AB561" s="7"/>
      <c r="AC561" s="7"/>
      <c r="AD561" s="7"/>
      <c r="AE561" s="7"/>
      <c r="AF561" s="7"/>
      <c r="AG561" s="7"/>
      <c r="AH561" s="7"/>
      <c r="AJ561" s="2"/>
      <c r="AL561" s="4" t="s">
        <v>398</v>
      </c>
      <c r="AM561" s="4" t="s">
        <v>1328</v>
      </c>
      <c r="AO561" s="7"/>
      <c r="AP561" s="7"/>
    </row>
    <row r="562" spans="10:42">
      <c r="J562" s="2"/>
      <c r="K562" s="2"/>
      <c r="L562" s="2"/>
      <c r="M562" s="2"/>
      <c r="N562" s="2"/>
      <c r="X562" s="7"/>
      <c r="Y562" s="7"/>
      <c r="Z562" s="7"/>
      <c r="AA562" s="7"/>
      <c r="AB562" s="7"/>
      <c r="AC562" s="7"/>
      <c r="AD562" s="7"/>
      <c r="AE562" s="7"/>
      <c r="AF562" s="7"/>
      <c r="AG562" s="7"/>
      <c r="AH562" s="7"/>
      <c r="AJ562" s="2"/>
      <c r="AL562" s="4" t="s">
        <v>398</v>
      </c>
      <c r="AM562" s="4" t="s">
        <v>1330</v>
      </c>
      <c r="AO562" s="7"/>
      <c r="AP562" s="7"/>
    </row>
    <row r="563" spans="10:42">
      <c r="J563" s="2"/>
      <c r="K563" s="2"/>
      <c r="L563" s="2"/>
      <c r="M563" s="2"/>
      <c r="N563" s="2"/>
      <c r="X563" s="7"/>
      <c r="Y563" s="7"/>
      <c r="Z563" s="7"/>
      <c r="AA563" s="7"/>
      <c r="AB563" s="7"/>
      <c r="AC563" s="7"/>
      <c r="AD563" s="7"/>
      <c r="AE563" s="7"/>
      <c r="AF563" s="7"/>
      <c r="AG563" s="7"/>
      <c r="AH563" s="7"/>
      <c r="AJ563" s="2"/>
      <c r="AL563" s="4" t="s">
        <v>398</v>
      </c>
      <c r="AM563" s="4" t="s">
        <v>1621</v>
      </c>
      <c r="AO563" s="7"/>
      <c r="AP563" s="7"/>
    </row>
    <row r="564" spans="10:42">
      <c r="J564" s="2"/>
      <c r="K564" s="2"/>
      <c r="L564" s="2"/>
      <c r="M564" s="2"/>
      <c r="N564" s="2"/>
      <c r="X564" s="7"/>
      <c r="Y564" s="7"/>
      <c r="Z564" s="7"/>
      <c r="AA564" s="7"/>
      <c r="AB564" s="7"/>
      <c r="AC564" s="7"/>
      <c r="AD564" s="7"/>
      <c r="AE564" s="7"/>
      <c r="AF564" s="7"/>
      <c r="AG564" s="7"/>
      <c r="AH564" s="7"/>
      <c r="AJ564" s="2"/>
      <c r="AL564" s="4" t="s">
        <v>398</v>
      </c>
      <c r="AM564" s="4" t="s">
        <v>1622</v>
      </c>
      <c r="AO564" s="7"/>
      <c r="AP564" s="7"/>
    </row>
    <row r="565" spans="10:42">
      <c r="J565" s="2"/>
      <c r="K565" s="2"/>
      <c r="L565" s="2"/>
      <c r="M565" s="2"/>
      <c r="N565" s="2"/>
      <c r="X565" s="7"/>
      <c r="Y565" s="7"/>
      <c r="Z565" s="7"/>
      <c r="AA565" s="7"/>
      <c r="AB565" s="7"/>
      <c r="AC565" s="7"/>
      <c r="AD565" s="7"/>
      <c r="AE565" s="7"/>
      <c r="AF565" s="7"/>
      <c r="AG565" s="7"/>
      <c r="AH565" s="7"/>
      <c r="AJ565" s="2"/>
      <c r="AL565" s="4" t="s">
        <v>398</v>
      </c>
      <c r="AM565" s="4" t="s">
        <v>1332</v>
      </c>
      <c r="AO565" s="7"/>
      <c r="AP565" s="7"/>
    </row>
    <row r="566" spans="10:42">
      <c r="J566" s="2"/>
      <c r="K566" s="2"/>
      <c r="L566" s="2"/>
      <c r="M566" s="2"/>
      <c r="N566" s="2"/>
      <c r="X566" s="7"/>
      <c r="Y566" s="7"/>
      <c r="Z566" s="7"/>
      <c r="AA566" s="7"/>
      <c r="AB566" s="7"/>
      <c r="AC566" s="7"/>
      <c r="AD566" s="7"/>
      <c r="AE566" s="7"/>
      <c r="AF566" s="7"/>
      <c r="AG566" s="7"/>
      <c r="AH566" s="7"/>
      <c r="AJ566" s="2"/>
      <c r="AL566" s="4" t="s">
        <v>398</v>
      </c>
      <c r="AM566" s="4" t="s">
        <v>1334</v>
      </c>
      <c r="AO566" s="7"/>
      <c r="AP566" s="7"/>
    </row>
    <row r="567" spans="10:42">
      <c r="J567" s="2"/>
      <c r="K567" s="2"/>
      <c r="L567" s="2"/>
      <c r="M567" s="2"/>
      <c r="N567" s="2"/>
      <c r="X567" s="7"/>
      <c r="Y567" s="7"/>
      <c r="Z567" s="7"/>
      <c r="AA567" s="7"/>
      <c r="AB567" s="7"/>
      <c r="AC567" s="7"/>
      <c r="AD567" s="7"/>
      <c r="AE567" s="7"/>
      <c r="AF567" s="7"/>
      <c r="AG567" s="7"/>
      <c r="AH567" s="7"/>
      <c r="AJ567" s="2"/>
      <c r="AL567" s="4" t="s">
        <v>398</v>
      </c>
      <c r="AM567" s="4" t="s">
        <v>1336</v>
      </c>
      <c r="AO567" s="7"/>
      <c r="AP567" s="7"/>
    </row>
    <row r="568" spans="10:42">
      <c r="J568" s="2"/>
      <c r="K568" s="2"/>
      <c r="L568" s="2"/>
      <c r="M568" s="2"/>
      <c r="N568" s="2"/>
      <c r="X568" s="7"/>
      <c r="Y568" s="7"/>
      <c r="Z568" s="7"/>
      <c r="AA568" s="7"/>
      <c r="AB568" s="7"/>
      <c r="AC568" s="7"/>
      <c r="AD568" s="7"/>
      <c r="AE568" s="7"/>
      <c r="AF568" s="7"/>
      <c r="AG568" s="7"/>
      <c r="AH568" s="7"/>
      <c r="AJ568" s="2"/>
      <c r="AL568" s="4" t="s">
        <v>398</v>
      </c>
      <c r="AM568" s="4" t="s">
        <v>1623</v>
      </c>
      <c r="AO568" s="7"/>
      <c r="AP568" s="7"/>
    </row>
    <row r="569" spans="10:42">
      <c r="J569" s="2"/>
      <c r="K569" s="2"/>
      <c r="L569" s="2"/>
      <c r="M569" s="2"/>
      <c r="N569" s="2"/>
      <c r="X569" s="7"/>
      <c r="Y569" s="7"/>
      <c r="Z569" s="7"/>
      <c r="AA569" s="7"/>
      <c r="AB569" s="7"/>
      <c r="AC569" s="7"/>
      <c r="AD569" s="7"/>
      <c r="AE569" s="7"/>
      <c r="AF569" s="7"/>
      <c r="AG569" s="7"/>
      <c r="AH569" s="7"/>
      <c r="AJ569" s="2"/>
      <c r="AL569" s="4" t="s">
        <v>398</v>
      </c>
      <c r="AM569" s="4" t="s">
        <v>1624</v>
      </c>
      <c r="AO569" s="7"/>
      <c r="AP569" s="7"/>
    </row>
    <row r="570" spans="10:42">
      <c r="J570" s="2"/>
      <c r="K570" s="2"/>
      <c r="L570" s="2"/>
      <c r="M570" s="2"/>
      <c r="N570" s="2"/>
      <c r="X570" s="7"/>
      <c r="Y570" s="7"/>
      <c r="Z570" s="7"/>
      <c r="AA570" s="7"/>
      <c r="AB570" s="7"/>
      <c r="AC570" s="7"/>
      <c r="AD570" s="7"/>
      <c r="AE570" s="7"/>
      <c r="AF570" s="7"/>
      <c r="AG570" s="7"/>
      <c r="AH570" s="7"/>
      <c r="AJ570" s="2"/>
      <c r="AL570" s="4" t="s">
        <v>398</v>
      </c>
      <c r="AM570" s="4" t="s">
        <v>1625</v>
      </c>
      <c r="AO570" s="7"/>
      <c r="AP570" s="7"/>
    </row>
    <row r="571" spans="10:42">
      <c r="J571" s="2"/>
      <c r="K571" s="2"/>
      <c r="L571" s="2"/>
      <c r="M571" s="2"/>
      <c r="N571" s="2"/>
      <c r="X571" s="7"/>
      <c r="Y571" s="7"/>
      <c r="Z571" s="7"/>
      <c r="AA571" s="7"/>
      <c r="AB571" s="7"/>
      <c r="AC571" s="7"/>
      <c r="AD571" s="7"/>
      <c r="AE571" s="7"/>
      <c r="AF571" s="7"/>
      <c r="AG571" s="7"/>
      <c r="AH571" s="7"/>
      <c r="AJ571" s="2"/>
      <c r="AL571" s="4" t="s">
        <v>398</v>
      </c>
      <c r="AM571" s="4" t="s">
        <v>1626</v>
      </c>
      <c r="AO571" s="7"/>
      <c r="AP571" s="7"/>
    </row>
    <row r="572" spans="10:42">
      <c r="J572" s="2"/>
      <c r="K572" s="2"/>
      <c r="L572" s="2"/>
      <c r="M572" s="2"/>
      <c r="N572" s="2"/>
      <c r="X572" s="7"/>
      <c r="Y572" s="7"/>
      <c r="Z572" s="7"/>
      <c r="AA572" s="7"/>
      <c r="AB572" s="7"/>
      <c r="AC572" s="7"/>
      <c r="AD572" s="7"/>
      <c r="AE572" s="7"/>
      <c r="AF572" s="7"/>
      <c r="AG572" s="7"/>
      <c r="AH572" s="7"/>
      <c r="AJ572" s="2"/>
      <c r="AL572" s="4" t="s">
        <v>398</v>
      </c>
      <c r="AM572" s="4" t="s">
        <v>1627</v>
      </c>
      <c r="AO572" s="7"/>
      <c r="AP572" s="7"/>
    </row>
    <row r="573" spans="10:42">
      <c r="J573" s="2"/>
      <c r="K573" s="2"/>
      <c r="L573" s="2"/>
      <c r="M573" s="2"/>
      <c r="N573" s="2"/>
      <c r="X573" s="7"/>
      <c r="Y573" s="7"/>
      <c r="Z573" s="7"/>
      <c r="AA573" s="7"/>
      <c r="AB573" s="7"/>
      <c r="AC573" s="7"/>
      <c r="AD573" s="7"/>
      <c r="AE573" s="7"/>
      <c r="AF573" s="7"/>
      <c r="AG573" s="7"/>
      <c r="AH573" s="7"/>
      <c r="AJ573" s="2"/>
      <c r="AL573" s="4" t="s">
        <v>398</v>
      </c>
      <c r="AM573" s="4" t="s">
        <v>1628</v>
      </c>
      <c r="AO573" s="7"/>
      <c r="AP573" s="7"/>
    </row>
    <row r="574" spans="10:42">
      <c r="J574" s="2"/>
      <c r="K574" s="2"/>
      <c r="L574" s="2"/>
      <c r="M574" s="2"/>
      <c r="N574" s="2"/>
      <c r="X574" s="7"/>
      <c r="Y574" s="7"/>
      <c r="Z574" s="7"/>
      <c r="AA574" s="7"/>
      <c r="AB574" s="7"/>
      <c r="AC574" s="7"/>
      <c r="AD574" s="7"/>
      <c r="AE574" s="7"/>
      <c r="AF574" s="7"/>
      <c r="AG574" s="7"/>
      <c r="AH574" s="7"/>
      <c r="AJ574" s="2"/>
      <c r="AL574" s="4" t="s">
        <v>398</v>
      </c>
      <c r="AM574" s="4" t="s">
        <v>1273</v>
      </c>
      <c r="AO574" s="7"/>
      <c r="AP574" s="7"/>
    </row>
    <row r="575" spans="10:42">
      <c r="J575" s="2"/>
      <c r="K575" s="2"/>
      <c r="L575" s="2"/>
      <c r="M575" s="2"/>
      <c r="N575" s="2"/>
      <c r="X575" s="7"/>
      <c r="Y575" s="7"/>
      <c r="Z575" s="7"/>
      <c r="AA575" s="7"/>
      <c r="AB575" s="7"/>
      <c r="AC575" s="7"/>
      <c r="AD575" s="7"/>
      <c r="AE575" s="7"/>
      <c r="AF575" s="7"/>
      <c r="AG575" s="7"/>
      <c r="AH575" s="7"/>
      <c r="AJ575" s="2"/>
      <c r="AL575" s="4" t="s">
        <v>398</v>
      </c>
      <c r="AM575" s="4" t="s">
        <v>1629</v>
      </c>
      <c r="AO575" s="7"/>
      <c r="AP575" s="7"/>
    </row>
    <row r="576" spans="10:42">
      <c r="J576" s="2"/>
      <c r="K576" s="2"/>
      <c r="L576" s="2"/>
      <c r="M576" s="2"/>
      <c r="N576" s="2"/>
      <c r="X576" s="7"/>
      <c r="Y576" s="7"/>
      <c r="Z576" s="7"/>
      <c r="AA576" s="7"/>
      <c r="AB576" s="7"/>
      <c r="AC576" s="7"/>
      <c r="AD576" s="7"/>
      <c r="AE576" s="7"/>
      <c r="AF576" s="7"/>
      <c r="AG576" s="7"/>
      <c r="AH576" s="7"/>
      <c r="AJ576" s="2"/>
      <c r="AL576" s="4" t="s">
        <v>398</v>
      </c>
      <c r="AM576" s="4" t="s">
        <v>1630</v>
      </c>
      <c r="AO576" s="7"/>
      <c r="AP576" s="7"/>
    </row>
    <row r="577" spans="10:42">
      <c r="J577" s="2"/>
      <c r="K577" s="2"/>
      <c r="L577" s="2"/>
      <c r="M577" s="2"/>
      <c r="N577" s="2"/>
      <c r="X577" s="7"/>
      <c r="Y577" s="7"/>
      <c r="Z577" s="7"/>
      <c r="AA577" s="7"/>
      <c r="AB577" s="7"/>
      <c r="AC577" s="7"/>
      <c r="AD577" s="7"/>
      <c r="AE577" s="7"/>
      <c r="AF577" s="7"/>
      <c r="AG577" s="7"/>
      <c r="AH577" s="7"/>
      <c r="AJ577" s="2"/>
      <c r="AL577" s="4" t="s">
        <v>398</v>
      </c>
      <c r="AM577" s="4" t="s">
        <v>1338</v>
      </c>
      <c r="AO577" s="7"/>
      <c r="AP577" s="7"/>
    </row>
    <row r="578" spans="10:42">
      <c r="J578" s="2"/>
      <c r="K578" s="2"/>
      <c r="L578" s="2"/>
      <c r="M578" s="2"/>
      <c r="N578" s="2"/>
      <c r="X578" s="7"/>
      <c r="Y578" s="7"/>
      <c r="Z578" s="7"/>
      <c r="AA578" s="7"/>
      <c r="AB578" s="7"/>
      <c r="AC578" s="7"/>
      <c r="AD578" s="7"/>
      <c r="AE578" s="7"/>
      <c r="AF578" s="7"/>
      <c r="AG578" s="7"/>
      <c r="AH578" s="7"/>
      <c r="AJ578" s="2"/>
      <c r="AL578" s="4" t="s">
        <v>398</v>
      </c>
      <c r="AM578" s="4" t="s">
        <v>1051</v>
      </c>
      <c r="AO578" s="7"/>
      <c r="AP578" s="7"/>
    </row>
    <row r="579" spans="10:42">
      <c r="J579" s="2"/>
      <c r="K579" s="2"/>
      <c r="L579" s="2"/>
      <c r="M579" s="2"/>
      <c r="N579" s="2"/>
      <c r="X579" s="7"/>
      <c r="Y579" s="7"/>
      <c r="Z579" s="7"/>
      <c r="AA579" s="7"/>
      <c r="AB579" s="7"/>
      <c r="AC579" s="7"/>
      <c r="AD579" s="7"/>
      <c r="AE579" s="7"/>
      <c r="AF579" s="7"/>
      <c r="AG579" s="7"/>
      <c r="AH579" s="7"/>
      <c r="AJ579" s="2"/>
      <c r="AL579" s="4" t="s">
        <v>398</v>
      </c>
      <c r="AM579" s="4" t="s">
        <v>1053</v>
      </c>
      <c r="AO579" s="7"/>
      <c r="AP579" s="7"/>
    </row>
    <row r="580" spans="10:42">
      <c r="J580" s="2"/>
      <c r="K580" s="2"/>
      <c r="L580" s="2"/>
      <c r="M580" s="2"/>
      <c r="N580" s="2"/>
      <c r="X580" s="7"/>
      <c r="Y580" s="7"/>
      <c r="Z580" s="7"/>
      <c r="AA580" s="7"/>
      <c r="AB580" s="7"/>
      <c r="AC580" s="7"/>
      <c r="AD580" s="7"/>
      <c r="AE580" s="7"/>
      <c r="AF580" s="7"/>
      <c r="AG580" s="7"/>
      <c r="AH580" s="7"/>
      <c r="AJ580" s="2"/>
      <c r="AL580" s="4" t="s">
        <v>398</v>
      </c>
      <c r="AM580" s="4" t="s">
        <v>1055</v>
      </c>
      <c r="AO580" s="7"/>
      <c r="AP580" s="7"/>
    </row>
    <row r="581" spans="10:42">
      <c r="J581" s="2"/>
      <c r="K581" s="2"/>
      <c r="L581" s="2"/>
      <c r="M581" s="2"/>
      <c r="N581" s="2"/>
      <c r="X581" s="7"/>
      <c r="Y581" s="7"/>
      <c r="Z581" s="7"/>
      <c r="AA581" s="7"/>
      <c r="AB581" s="7"/>
      <c r="AC581" s="7"/>
      <c r="AD581" s="7"/>
      <c r="AE581" s="7"/>
      <c r="AF581" s="7"/>
      <c r="AG581" s="7"/>
      <c r="AH581" s="7"/>
      <c r="AJ581" s="2"/>
      <c r="AL581" s="4" t="s">
        <v>408</v>
      </c>
      <c r="AM581" s="4" t="s">
        <v>613</v>
      </c>
      <c r="AO581" s="7"/>
      <c r="AP581" s="7"/>
    </row>
    <row r="582" spans="10:42">
      <c r="J582" s="2"/>
      <c r="K582" s="2"/>
      <c r="L582" s="2"/>
      <c r="M582" s="2"/>
      <c r="N582" s="2"/>
      <c r="X582" s="7"/>
      <c r="Y582" s="7"/>
      <c r="Z582" s="7"/>
      <c r="AA582" s="7"/>
      <c r="AB582" s="7"/>
      <c r="AC582" s="7"/>
      <c r="AD582" s="7"/>
      <c r="AE582" s="7"/>
      <c r="AF582" s="7"/>
      <c r="AG582" s="7"/>
      <c r="AH582" s="7"/>
      <c r="AJ582" s="2"/>
      <c r="AL582" s="4" t="s">
        <v>408</v>
      </c>
      <c r="AM582" s="4" t="s">
        <v>1631</v>
      </c>
      <c r="AO582" s="7"/>
      <c r="AP582" s="7"/>
    </row>
    <row r="583" spans="10:42">
      <c r="J583" s="2"/>
      <c r="K583" s="2"/>
      <c r="L583" s="2"/>
      <c r="M583" s="2"/>
      <c r="N583" s="2"/>
      <c r="X583" s="7"/>
      <c r="Y583" s="7"/>
      <c r="Z583" s="7"/>
      <c r="AA583" s="7"/>
      <c r="AB583" s="7"/>
      <c r="AC583" s="7"/>
      <c r="AD583" s="7"/>
      <c r="AE583" s="7"/>
      <c r="AF583" s="7"/>
      <c r="AG583" s="7"/>
      <c r="AH583" s="7"/>
      <c r="AJ583" s="2"/>
      <c r="AL583" s="4" t="s">
        <v>408</v>
      </c>
      <c r="AM583" s="4" t="s">
        <v>884</v>
      </c>
      <c r="AO583" s="7"/>
      <c r="AP583" s="7"/>
    </row>
    <row r="584" spans="10:42">
      <c r="J584" s="2"/>
      <c r="K584" s="2"/>
      <c r="L584" s="2"/>
      <c r="M584" s="2"/>
      <c r="N584" s="2"/>
      <c r="X584" s="7"/>
      <c r="Y584" s="7"/>
      <c r="Z584" s="7"/>
      <c r="AA584" s="7"/>
      <c r="AB584" s="7"/>
      <c r="AC584" s="7"/>
      <c r="AD584" s="7"/>
      <c r="AE584" s="7"/>
      <c r="AF584" s="7"/>
      <c r="AG584" s="7"/>
      <c r="AH584" s="7"/>
      <c r="AJ584" s="2"/>
      <c r="AL584" s="4" t="s">
        <v>408</v>
      </c>
      <c r="AM584" s="4" t="s">
        <v>819</v>
      </c>
      <c r="AO584" s="7"/>
      <c r="AP584" s="7"/>
    </row>
    <row r="585" spans="10:42">
      <c r="J585" s="2"/>
      <c r="K585" s="2"/>
      <c r="L585" s="2"/>
      <c r="M585" s="2"/>
      <c r="N585" s="2"/>
      <c r="X585" s="7"/>
      <c r="Y585" s="7"/>
      <c r="Z585" s="7"/>
      <c r="AA585" s="7"/>
      <c r="AB585" s="7"/>
      <c r="AC585" s="7"/>
      <c r="AD585" s="7"/>
      <c r="AE585" s="7"/>
      <c r="AF585" s="7"/>
      <c r="AG585" s="7"/>
      <c r="AH585" s="7"/>
      <c r="AJ585" s="2"/>
      <c r="AL585" s="4" t="s">
        <v>408</v>
      </c>
      <c r="AM585" s="4" t="s">
        <v>1632</v>
      </c>
      <c r="AO585" s="7"/>
      <c r="AP585" s="7"/>
    </row>
    <row r="586" spans="10:42">
      <c r="J586" s="2"/>
      <c r="K586" s="2"/>
      <c r="L586" s="2"/>
      <c r="M586" s="2"/>
      <c r="N586" s="2"/>
      <c r="X586" s="7"/>
      <c r="Y586" s="7"/>
      <c r="Z586" s="7"/>
      <c r="AA586" s="7"/>
      <c r="AB586" s="7"/>
      <c r="AC586" s="7"/>
      <c r="AD586" s="7"/>
      <c r="AE586" s="7"/>
      <c r="AF586" s="7"/>
      <c r="AG586" s="7"/>
      <c r="AH586" s="7"/>
      <c r="AJ586" s="2"/>
      <c r="AL586" s="4" t="s">
        <v>408</v>
      </c>
      <c r="AM586" s="4" t="s">
        <v>1057</v>
      </c>
      <c r="AO586" s="7"/>
      <c r="AP586" s="7"/>
    </row>
    <row r="587" spans="10:42">
      <c r="J587" s="2"/>
      <c r="K587" s="2"/>
      <c r="L587" s="2"/>
      <c r="M587" s="2"/>
      <c r="N587" s="2"/>
      <c r="X587" s="7"/>
      <c r="Y587" s="7"/>
      <c r="Z587" s="7"/>
      <c r="AA587" s="7"/>
      <c r="AB587" s="7"/>
      <c r="AC587" s="7"/>
      <c r="AD587" s="7"/>
      <c r="AE587" s="7"/>
      <c r="AF587" s="7"/>
      <c r="AG587" s="7"/>
      <c r="AH587" s="7"/>
      <c r="AJ587" s="2"/>
      <c r="AL587" s="4" t="s">
        <v>408</v>
      </c>
      <c r="AM587" s="4" t="s">
        <v>886</v>
      </c>
      <c r="AO587" s="7"/>
      <c r="AP587" s="7"/>
    </row>
    <row r="588" spans="10:42">
      <c r="J588" s="2"/>
      <c r="K588" s="2"/>
      <c r="L588" s="2"/>
      <c r="M588" s="2"/>
      <c r="N588" s="2"/>
      <c r="X588" s="7"/>
      <c r="Y588" s="7"/>
      <c r="Z588" s="7"/>
      <c r="AA588" s="7"/>
      <c r="AB588" s="7"/>
      <c r="AC588" s="7"/>
      <c r="AD588" s="7"/>
      <c r="AE588" s="7"/>
      <c r="AF588" s="7"/>
      <c r="AG588" s="7"/>
      <c r="AH588" s="7"/>
      <c r="AJ588" s="2"/>
      <c r="AL588" s="4" t="s">
        <v>408</v>
      </c>
      <c r="AM588" s="4" t="s">
        <v>1059</v>
      </c>
      <c r="AO588" s="7"/>
      <c r="AP588" s="7"/>
    </row>
    <row r="589" spans="10:42">
      <c r="J589" s="2"/>
      <c r="K589" s="2"/>
      <c r="L589" s="2"/>
      <c r="M589" s="2"/>
      <c r="N589" s="2"/>
      <c r="X589" s="7"/>
      <c r="Y589" s="7"/>
      <c r="Z589" s="7"/>
      <c r="AA589" s="7"/>
      <c r="AB589" s="7"/>
      <c r="AC589" s="7"/>
      <c r="AD589" s="7"/>
      <c r="AE589" s="7"/>
      <c r="AF589" s="7"/>
      <c r="AG589" s="7"/>
      <c r="AH589" s="7"/>
      <c r="AJ589" s="2"/>
      <c r="AL589" s="4" t="s">
        <v>408</v>
      </c>
      <c r="AM589" s="4" t="s">
        <v>1061</v>
      </c>
      <c r="AO589" s="7"/>
      <c r="AP589" s="7"/>
    </row>
    <row r="590" spans="10:42">
      <c r="J590" s="2"/>
      <c r="K590" s="2"/>
      <c r="L590" s="2"/>
      <c r="M590" s="2"/>
      <c r="N590" s="2"/>
      <c r="X590" s="7"/>
      <c r="Y590" s="7"/>
      <c r="Z590" s="7"/>
      <c r="AA590" s="7"/>
      <c r="AB590" s="7"/>
      <c r="AC590" s="7"/>
      <c r="AD590" s="7"/>
      <c r="AE590" s="7"/>
      <c r="AF590" s="7"/>
      <c r="AG590" s="7"/>
      <c r="AH590" s="7"/>
      <c r="AJ590" s="2"/>
      <c r="AL590" s="4" t="s">
        <v>408</v>
      </c>
      <c r="AM590" s="4" t="s">
        <v>821</v>
      </c>
      <c r="AO590" s="7"/>
      <c r="AP590" s="7"/>
    </row>
    <row r="591" spans="10:42">
      <c r="J591" s="2"/>
      <c r="K591" s="2"/>
      <c r="L591" s="2"/>
      <c r="M591" s="2"/>
      <c r="N591" s="2"/>
      <c r="X591" s="7"/>
      <c r="Y591" s="7"/>
      <c r="Z591" s="7"/>
      <c r="AA591" s="7"/>
      <c r="AB591" s="7"/>
      <c r="AC591" s="7"/>
      <c r="AD591" s="7"/>
      <c r="AE591" s="7"/>
      <c r="AF591" s="7"/>
      <c r="AG591" s="7"/>
      <c r="AH591" s="7"/>
      <c r="AJ591" s="2"/>
      <c r="AL591" s="4" t="s">
        <v>408</v>
      </c>
      <c r="AM591" s="4" t="s">
        <v>888</v>
      </c>
      <c r="AO591" s="7"/>
      <c r="AP591" s="7"/>
    </row>
    <row r="592" spans="10:42">
      <c r="J592" s="2"/>
      <c r="K592" s="2"/>
      <c r="L592" s="2"/>
      <c r="M592" s="2"/>
      <c r="N592" s="2"/>
      <c r="X592" s="7"/>
      <c r="Y592" s="7"/>
      <c r="Z592" s="7"/>
      <c r="AA592" s="7"/>
      <c r="AB592" s="7"/>
      <c r="AC592" s="7"/>
      <c r="AD592" s="7"/>
      <c r="AE592" s="7"/>
      <c r="AF592" s="7"/>
      <c r="AG592" s="7"/>
      <c r="AH592" s="7"/>
      <c r="AJ592" s="2"/>
      <c r="AL592" s="4" t="s">
        <v>408</v>
      </c>
      <c r="AM592" s="4" t="s">
        <v>1340</v>
      </c>
      <c r="AO592" s="7"/>
      <c r="AP592" s="7"/>
    </row>
    <row r="593" spans="10:42">
      <c r="J593" s="2"/>
      <c r="K593" s="2"/>
      <c r="L593" s="2"/>
      <c r="M593" s="2"/>
      <c r="N593" s="2"/>
      <c r="X593" s="7"/>
      <c r="Y593" s="7"/>
      <c r="Z593" s="7"/>
      <c r="AA593" s="7"/>
      <c r="AB593" s="7"/>
      <c r="AC593" s="7"/>
      <c r="AD593" s="7"/>
      <c r="AE593" s="7"/>
      <c r="AF593" s="7"/>
      <c r="AG593" s="7"/>
      <c r="AH593" s="7"/>
      <c r="AJ593" s="2"/>
      <c r="AL593" s="4" t="s">
        <v>408</v>
      </c>
      <c r="AM593" s="4" t="s">
        <v>1633</v>
      </c>
      <c r="AO593" s="7"/>
      <c r="AP593" s="7"/>
    </row>
    <row r="594" spans="10:42">
      <c r="J594" s="2"/>
      <c r="K594" s="2"/>
      <c r="L594" s="2"/>
      <c r="M594" s="2"/>
      <c r="N594" s="2"/>
      <c r="X594" s="7"/>
      <c r="Y594" s="7"/>
      <c r="Z594" s="7"/>
      <c r="AA594" s="7"/>
      <c r="AB594" s="7"/>
      <c r="AC594" s="7"/>
      <c r="AD594" s="7"/>
      <c r="AE594" s="7"/>
      <c r="AF594" s="7"/>
      <c r="AG594" s="7"/>
      <c r="AH594" s="7"/>
      <c r="AJ594" s="2"/>
      <c r="AL594" s="4" t="s">
        <v>408</v>
      </c>
      <c r="AM594" s="4" t="s">
        <v>823</v>
      </c>
      <c r="AO594" s="7"/>
      <c r="AP594" s="7"/>
    </row>
    <row r="595" spans="10:42">
      <c r="J595" s="2"/>
      <c r="K595" s="2"/>
      <c r="L595" s="2"/>
      <c r="M595" s="2"/>
      <c r="N595" s="2"/>
      <c r="X595" s="7"/>
      <c r="Y595" s="7"/>
      <c r="Z595" s="7"/>
      <c r="AA595" s="7"/>
      <c r="AB595" s="7"/>
      <c r="AC595" s="7"/>
      <c r="AD595" s="7"/>
      <c r="AE595" s="7"/>
      <c r="AF595" s="7"/>
      <c r="AG595" s="7"/>
      <c r="AH595" s="7"/>
      <c r="AJ595" s="2"/>
      <c r="AL595" s="4" t="s">
        <v>408</v>
      </c>
      <c r="AM595" s="4" t="s">
        <v>1063</v>
      </c>
      <c r="AO595" s="7"/>
      <c r="AP595" s="7"/>
    </row>
    <row r="596" spans="10:42">
      <c r="J596" s="2"/>
      <c r="K596" s="2"/>
      <c r="L596" s="2"/>
      <c r="M596" s="2"/>
      <c r="N596" s="2"/>
      <c r="X596" s="7"/>
      <c r="Y596" s="7"/>
      <c r="Z596" s="7"/>
      <c r="AA596" s="7"/>
      <c r="AB596" s="7"/>
      <c r="AC596" s="7"/>
      <c r="AD596" s="7"/>
      <c r="AE596" s="7"/>
      <c r="AF596" s="7"/>
      <c r="AG596" s="7"/>
      <c r="AH596" s="7"/>
      <c r="AJ596" s="2"/>
      <c r="AL596" s="4" t="s">
        <v>408</v>
      </c>
      <c r="AM596" s="4" t="s">
        <v>1634</v>
      </c>
      <c r="AO596" s="7"/>
      <c r="AP596" s="7"/>
    </row>
    <row r="597" spans="10:42">
      <c r="J597" s="2"/>
      <c r="K597" s="2"/>
      <c r="L597" s="2"/>
      <c r="M597" s="2"/>
      <c r="N597" s="2"/>
      <c r="X597" s="7"/>
      <c r="Y597" s="7"/>
      <c r="Z597" s="7"/>
      <c r="AA597" s="7"/>
      <c r="AB597" s="7"/>
      <c r="AC597" s="7"/>
      <c r="AD597" s="7"/>
      <c r="AE597" s="7"/>
      <c r="AF597" s="7"/>
      <c r="AG597" s="7"/>
      <c r="AH597" s="7"/>
      <c r="AJ597" s="2"/>
      <c r="AL597" s="4" t="s">
        <v>408</v>
      </c>
      <c r="AM597" s="4" t="s">
        <v>890</v>
      </c>
      <c r="AO597" s="7"/>
      <c r="AP597" s="7"/>
    </row>
    <row r="598" spans="10:42">
      <c r="J598" s="2"/>
      <c r="K598" s="2"/>
      <c r="L598" s="2"/>
      <c r="M598" s="2"/>
      <c r="N598" s="2"/>
      <c r="X598" s="7"/>
      <c r="Y598" s="7"/>
      <c r="Z598" s="7"/>
      <c r="AA598" s="7"/>
      <c r="AB598" s="7"/>
      <c r="AC598" s="7"/>
      <c r="AD598" s="7"/>
      <c r="AE598" s="7"/>
      <c r="AF598" s="7"/>
      <c r="AG598" s="7"/>
      <c r="AH598" s="7"/>
      <c r="AJ598" s="2"/>
      <c r="AL598" s="4" t="s">
        <v>408</v>
      </c>
      <c r="AM598" s="4" t="s">
        <v>1065</v>
      </c>
      <c r="AO598" s="7"/>
      <c r="AP598" s="7"/>
    </row>
    <row r="599" spans="10:42">
      <c r="J599" s="2"/>
      <c r="K599" s="2"/>
      <c r="L599" s="2"/>
      <c r="M599" s="2"/>
      <c r="N599" s="2"/>
      <c r="X599" s="7"/>
      <c r="Y599" s="7"/>
      <c r="Z599" s="7"/>
      <c r="AA599" s="7"/>
      <c r="AB599" s="7"/>
      <c r="AC599" s="7"/>
      <c r="AD599" s="7"/>
      <c r="AE599" s="7"/>
      <c r="AF599" s="7"/>
      <c r="AG599" s="7"/>
      <c r="AH599" s="7"/>
      <c r="AJ599" s="2"/>
      <c r="AL599" s="4" t="s">
        <v>408</v>
      </c>
      <c r="AM599" s="4" t="s">
        <v>893</v>
      </c>
      <c r="AO599" s="7"/>
      <c r="AP599" s="7"/>
    </row>
    <row r="600" spans="10:42">
      <c r="J600" s="2"/>
      <c r="K600" s="2"/>
      <c r="L600" s="2"/>
      <c r="M600" s="2"/>
      <c r="N600" s="2"/>
      <c r="X600" s="7"/>
      <c r="Y600" s="7"/>
      <c r="Z600" s="7"/>
      <c r="AA600" s="7"/>
      <c r="AB600" s="7"/>
      <c r="AC600" s="7"/>
      <c r="AD600" s="7"/>
      <c r="AE600" s="7"/>
      <c r="AF600" s="7"/>
      <c r="AG600" s="7"/>
      <c r="AH600" s="7"/>
      <c r="AJ600" s="2"/>
      <c r="AL600" s="4" t="s">
        <v>408</v>
      </c>
      <c r="AM600" s="4" t="s">
        <v>1067</v>
      </c>
      <c r="AO600" s="7"/>
      <c r="AP600" s="7"/>
    </row>
    <row r="601" spans="10:42">
      <c r="J601" s="2"/>
      <c r="K601" s="2"/>
      <c r="L601" s="2"/>
      <c r="M601" s="2"/>
      <c r="N601" s="2"/>
      <c r="X601" s="7"/>
      <c r="Y601" s="7"/>
      <c r="Z601" s="7"/>
      <c r="AA601" s="7"/>
      <c r="AB601" s="7"/>
      <c r="AC601" s="7"/>
      <c r="AD601" s="7"/>
      <c r="AE601" s="7"/>
      <c r="AF601" s="7"/>
      <c r="AG601" s="7"/>
      <c r="AH601" s="7"/>
      <c r="AJ601" s="2"/>
      <c r="AL601" s="4" t="s">
        <v>408</v>
      </c>
      <c r="AM601" s="4" t="s">
        <v>1635</v>
      </c>
      <c r="AO601" s="7"/>
      <c r="AP601" s="7"/>
    </row>
    <row r="602" spans="10:42">
      <c r="J602" s="2"/>
      <c r="K602" s="2"/>
      <c r="L602" s="2"/>
      <c r="M602" s="2"/>
      <c r="N602" s="2"/>
      <c r="X602" s="7"/>
      <c r="Y602" s="7"/>
      <c r="Z602" s="7"/>
      <c r="AA602" s="7"/>
      <c r="AB602" s="7"/>
      <c r="AC602" s="7"/>
      <c r="AD602" s="7"/>
      <c r="AE602" s="7"/>
      <c r="AF602" s="7"/>
      <c r="AG602" s="7"/>
      <c r="AH602" s="7"/>
      <c r="AJ602" s="2"/>
      <c r="AL602" s="4" t="s">
        <v>408</v>
      </c>
      <c r="AM602" s="4" t="s">
        <v>1069</v>
      </c>
      <c r="AO602" s="7"/>
      <c r="AP602" s="7"/>
    </row>
    <row r="603" spans="10:42">
      <c r="J603" s="2"/>
      <c r="K603" s="2"/>
      <c r="L603" s="2"/>
      <c r="M603" s="2"/>
      <c r="N603" s="2"/>
      <c r="X603" s="7"/>
      <c r="Y603" s="7"/>
      <c r="Z603" s="7"/>
      <c r="AA603" s="7"/>
      <c r="AB603" s="7"/>
      <c r="AC603" s="7"/>
      <c r="AD603" s="7"/>
      <c r="AE603" s="7"/>
      <c r="AF603" s="7"/>
      <c r="AG603" s="7"/>
      <c r="AH603" s="7"/>
      <c r="AJ603" s="2"/>
      <c r="AL603" s="4" t="s">
        <v>408</v>
      </c>
      <c r="AM603" s="4" t="s">
        <v>1342</v>
      </c>
      <c r="AO603" s="7"/>
      <c r="AP603" s="7"/>
    </row>
    <row r="604" spans="10:42">
      <c r="J604" s="2"/>
      <c r="K604" s="2"/>
      <c r="L604" s="2"/>
      <c r="M604" s="2"/>
      <c r="N604" s="2"/>
      <c r="X604" s="7"/>
      <c r="Y604" s="7"/>
      <c r="Z604" s="7"/>
      <c r="AA604" s="7"/>
      <c r="AB604" s="7"/>
      <c r="AC604" s="7"/>
      <c r="AD604" s="7"/>
      <c r="AE604" s="7"/>
      <c r="AF604" s="7"/>
      <c r="AG604" s="7"/>
      <c r="AH604" s="7"/>
      <c r="AJ604" s="2"/>
      <c r="AL604" s="4" t="s">
        <v>408</v>
      </c>
      <c r="AM604" s="4" t="s">
        <v>1344</v>
      </c>
      <c r="AO604" s="7"/>
      <c r="AP604" s="7"/>
    </row>
    <row r="605" spans="10:42">
      <c r="J605" s="2"/>
      <c r="K605" s="2"/>
      <c r="L605" s="2"/>
      <c r="M605" s="2"/>
      <c r="N605" s="2"/>
      <c r="X605" s="7"/>
      <c r="Y605" s="7"/>
      <c r="Z605" s="7"/>
      <c r="AA605" s="7"/>
      <c r="AB605" s="7"/>
      <c r="AC605" s="7"/>
      <c r="AD605" s="7"/>
      <c r="AE605" s="7"/>
      <c r="AF605" s="7"/>
      <c r="AG605" s="7"/>
      <c r="AH605" s="7"/>
      <c r="AJ605" s="2"/>
      <c r="AL605" s="4" t="s">
        <v>408</v>
      </c>
      <c r="AM605" s="4" t="s">
        <v>623</v>
      </c>
      <c r="AO605" s="7"/>
      <c r="AP605" s="7"/>
    </row>
    <row r="606" spans="10:42">
      <c r="J606" s="2"/>
      <c r="K606" s="2"/>
      <c r="L606" s="2"/>
      <c r="M606" s="2"/>
      <c r="N606" s="2"/>
      <c r="X606" s="7"/>
      <c r="Y606" s="7"/>
      <c r="Z606" s="7"/>
      <c r="AA606" s="7"/>
      <c r="AB606" s="7"/>
      <c r="AC606" s="7"/>
      <c r="AD606" s="7"/>
      <c r="AE606" s="7"/>
      <c r="AF606" s="7"/>
      <c r="AG606" s="7"/>
      <c r="AH606" s="7"/>
      <c r="AJ606" s="2"/>
      <c r="AL606" s="4" t="s">
        <v>408</v>
      </c>
      <c r="AM606" s="4" t="s">
        <v>895</v>
      </c>
      <c r="AO606" s="7"/>
      <c r="AP606" s="7"/>
    </row>
    <row r="607" spans="10:42">
      <c r="J607" s="2"/>
      <c r="K607" s="2"/>
      <c r="L607" s="2"/>
      <c r="M607" s="2"/>
      <c r="N607" s="2"/>
      <c r="X607" s="7"/>
      <c r="Y607" s="7"/>
      <c r="Z607" s="7"/>
      <c r="AA607" s="7"/>
      <c r="AB607" s="7"/>
      <c r="AC607" s="7"/>
      <c r="AD607" s="7"/>
      <c r="AE607" s="7"/>
      <c r="AF607" s="7"/>
      <c r="AG607" s="7"/>
      <c r="AH607" s="7"/>
      <c r="AJ607" s="2"/>
      <c r="AL607" s="4" t="s">
        <v>408</v>
      </c>
      <c r="AM607" s="4" t="s">
        <v>897</v>
      </c>
      <c r="AO607" s="7"/>
      <c r="AP607" s="7"/>
    </row>
    <row r="608" spans="10:42">
      <c r="J608" s="2"/>
      <c r="K608" s="2"/>
      <c r="L608" s="2"/>
      <c r="M608" s="2"/>
      <c r="N608" s="2"/>
      <c r="X608" s="7"/>
      <c r="Y608" s="7"/>
      <c r="Z608" s="7"/>
      <c r="AA608" s="7"/>
      <c r="AB608" s="7"/>
      <c r="AC608" s="7"/>
      <c r="AD608" s="7"/>
      <c r="AE608" s="7"/>
      <c r="AF608" s="7"/>
      <c r="AG608" s="7"/>
      <c r="AH608" s="7"/>
      <c r="AJ608" s="2"/>
      <c r="AL608" s="4" t="s">
        <v>408</v>
      </c>
      <c r="AM608" s="4" t="s">
        <v>1346</v>
      </c>
      <c r="AO608" s="7"/>
      <c r="AP608" s="7"/>
    </row>
    <row r="609" spans="10:42">
      <c r="J609" s="2"/>
      <c r="K609" s="2"/>
      <c r="L609" s="2"/>
      <c r="M609" s="2"/>
      <c r="N609" s="2"/>
      <c r="X609" s="7"/>
      <c r="Y609" s="7"/>
      <c r="Z609" s="7"/>
      <c r="AA609" s="7"/>
      <c r="AB609" s="7"/>
      <c r="AC609" s="7"/>
      <c r="AD609" s="7"/>
      <c r="AE609" s="7"/>
      <c r="AF609" s="7"/>
      <c r="AG609" s="7"/>
      <c r="AH609" s="7"/>
      <c r="AJ609" s="2"/>
      <c r="AL609" s="4" t="s">
        <v>408</v>
      </c>
      <c r="AM609" s="4" t="s">
        <v>899</v>
      </c>
      <c r="AO609" s="7"/>
      <c r="AP609" s="7"/>
    </row>
    <row r="610" spans="10:42">
      <c r="J610" s="2"/>
      <c r="K610" s="2"/>
      <c r="L610" s="2"/>
      <c r="M610" s="2"/>
      <c r="N610" s="2"/>
      <c r="X610" s="7"/>
      <c r="Y610" s="7"/>
      <c r="Z610" s="7"/>
      <c r="AA610" s="7"/>
      <c r="AB610" s="7"/>
      <c r="AC610" s="7"/>
      <c r="AD610" s="7"/>
      <c r="AE610" s="7"/>
      <c r="AF610" s="7"/>
      <c r="AG610" s="7"/>
      <c r="AH610" s="7"/>
      <c r="AJ610" s="2"/>
      <c r="AL610" s="4" t="s">
        <v>408</v>
      </c>
      <c r="AM610" s="4" t="s">
        <v>1071</v>
      </c>
      <c r="AO610" s="7"/>
      <c r="AP610" s="7"/>
    </row>
    <row r="611" spans="10:42">
      <c r="J611" s="2"/>
      <c r="K611" s="2"/>
      <c r="L611" s="2"/>
      <c r="M611" s="2"/>
      <c r="N611" s="2"/>
      <c r="X611" s="7"/>
      <c r="Y611" s="7"/>
      <c r="Z611" s="7"/>
      <c r="AA611" s="7"/>
      <c r="AB611" s="7"/>
      <c r="AC611" s="7"/>
      <c r="AD611" s="7"/>
      <c r="AE611" s="7"/>
      <c r="AF611" s="7"/>
      <c r="AG611" s="7"/>
      <c r="AH611" s="7"/>
      <c r="AJ611" s="2"/>
      <c r="AL611" s="4" t="s">
        <v>408</v>
      </c>
      <c r="AM611" s="4" t="s">
        <v>1636</v>
      </c>
      <c r="AO611" s="7"/>
      <c r="AP611" s="7"/>
    </row>
    <row r="612" spans="10:42">
      <c r="J612" s="2"/>
      <c r="K612" s="2"/>
      <c r="L612" s="2"/>
      <c r="M612" s="2"/>
      <c r="N612" s="2"/>
      <c r="X612" s="7"/>
      <c r="Y612" s="7"/>
      <c r="Z612" s="7"/>
      <c r="AA612" s="7"/>
      <c r="AB612" s="7"/>
      <c r="AC612" s="7"/>
      <c r="AD612" s="7"/>
      <c r="AE612" s="7"/>
      <c r="AF612" s="7"/>
      <c r="AG612" s="7"/>
      <c r="AH612" s="7"/>
      <c r="AJ612" s="2"/>
      <c r="AL612" s="4" t="s">
        <v>408</v>
      </c>
      <c r="AM612" s="4" t="s">
        <v>1637</v>
      </c>
      <c r="AO612" s="7"/>
      <c r="AP612" s="7"/>
    </row>
    <row r="613" spans="10:42">
      <c r="J613" s="2"/>
      <c r="K613" s="2"/>
      <c r="L613" s="2"/>
      <c r="M613" s="2"/>
      <c r="N613" s="2"/>
      <c r="X613" s="7"/>
      <c r="Y613" s="7"/>
      <c r="Z613" s="7"/>
      <c r="AA613" s="7"/>
      <c r="AB613" s="7"/>
      <c r="AC613" s="7"/>
      <c r="AD613" s="7"/>
      <c r="AE613" s="7"/>
      <c r="AF613" s="7"/>
      <c r="AG613" s="7"/>
      <c r="AH613" s="7"/>
      <c r="AJ613" s="2"/>
      <c r="AL613" s="4" t="s">
        <v>408</v>
      </c>
      <c r="AM613" s="4" t="s">
        <v>1638</v>
      </c>
      <c r="AO613" s="7"/>
      <c r="AP613" s="7"/>
    </row>
    <row r="614" spans="10:42">
      <c r="J614" s="2"/>
      <c r="K614" s="2"/>
      <c r="L614" s="2"/>
      <c r="M614" s="2"/>
      <c r="N614" s="2"/>
      <c r="X614" s="7"/>
      <c r="Y614" s="7"/>
      <c r="Z614" s="7"/>
      <c r="AA614" s="7"/>
      <c r="AB614" s="7"/>
      <c r="AC614" s="7"/>
      <c r="AD614" s="7"/>
      <c r="AE614" s="7"/>
      <c r="AF614" s="7"/>
      <c r="AG614" s="7"/>
      <c r="AH614" s="7"/>
      <c r="AJ614" s="2"/>
      <c r="AL614" s="4" t="s">
        <v>408</v>
      </c>
      <c r="AM614" s="4" t="s">
        <v>1639</v>
      </c>
      <c r="AO614" s="7"/>
      <c r="AP614" s="7"/>
    </row>
    <row r="615" spans="10:42">
      <c r="J615" s="2"/>
      <c r="K615" s="2"/>
      <c r="L615" s="2"/>
      <c r="M615" s="2"/>
      <c r="N615" s="2"/>
      <c r="X615" s="7"/>
      <c r="Y615" s="7"/>
      <c r="Z615" s="7"/>
      <c r="AA615" s="7"/>
      <c r="AB615" s="7"/>
      <c r="AC615" s="7"/>
      <c r="AD615" s="7"/>
      <c r="AE615" s="7"/>
      <c r="AF615" s="7"/>
      <c r="AG615" s="7"/>
      <c r="AH615" s="7"/>
      <c r="AJ615" s="2"/>
      <c r="AL615" s="4" t="s">
        <v>408</v>
      </c>
      <c r="AM615" s="4" t="s">
        <v>1350</v>
      </c>
      <c r="AO615" s="7"/>
      <c r="AP615" s="7"/>
    </row>
    <row r="616" spans="10:42">
      <c r="J616" s="2"/>
      <c r="K616" s="2"/>
      <c r="L616" s="2"/>
      <c r="M616" s="2"/>
      <c r="N616" s="2"/>
      <c r="X616" s="7"/>
      <c r="Y616" s="7"/>
      <c r="Z616" s="7"/>
      <c r="AA616" s="7"/>
      <c r="AB616" s="7"/>
      <c r="AC616" s="7"/>
      <c r="AD616" s="7"/>
      <c r="AE616" s="7"/>
      <c r="AF616" s="7"/>
      <c r="AG616" s="7"/>
      <c r="AH616" s="7"/>
      <c r="AJ616" s="2"/>
      <c r="AL616" s="4" t="s">
        <v>408</v>
      </c>
      <c r="AM616" s="4" t="s">
        <v>1640</v>
      </c>
      <c r="AO616" s="7"/>
      <c r="AP616" s="7"/>
    </row>
    <row r="617" spans="10:42">
      <c r="J617" s="2"/>
      <c r="K617" s="2"/>
      <c r="L617" s="2"/>
      <c r="M617" s="2"/>
      <c r="N617" s="2"/>
      <c r="X617" s="7"/>
      <c r="Y617" s="7"/>
      <c r="Z617" s="7"/>
      <c r="AA617" s="7"/>
      <c r="AB617" s="7"/>
      <c r="AC617" s="7"/>
      <c r="AD617" s="7"/>
      <c r="AE617" s="7"/>
      <c r="AF617" s="7"/>
      <c r="AG617" s="7"/>
      <c r="AH617" s="7"/>
      <c r="AJ617" s="2"/>
      <c r="AL617" s="4" t="s">
        <v>408</v>
      </c>
      <c r="AM617" s="4" t="s">
        <v>1641</v>
      </c>
      <c r="AO617" s="7"/>
      <c r="AP617" s="7"/>
    </row>
    <row r="618" spans="10:42">
      <c r="J618" s="2"/>
      <c r="K618" s="2"/>
      <c r="L618" s="2"/>
      <c r="M618" s="2"/>
      <c r="N618" s="2"/>
      <c r="X618" s="7"/>
      <c r="Y618" s="7"/>
      <c r="Z618" s="7"/>
      <c r="AA618" s="7"/>
      <c r="AB618" s="7"/>
      <c r="AC618" s="7"/>
      <c r="AD618" s="7"/>
      <c r="AE618" s="7"/>
      <c r="AF618" s="7"/>
      <c r="AG618" s="7"/>
      <c r="AH618" s="7"/>
      <c r="AJ618" s="2"/>
      <c r="AL618" s="4" t="s">
        <v>408</v>
      </c>
      <c r="AM618" s="4" t="s">
        <v>1073</v>
      </c>
      <c r="AO618" s="7"/>
      <c r="AP618" s="7"/>
    </row>
    <row r="619" spans="10:42">
      <c r="J619" s="2"/>
      <c r="K619" s="2"/>
      <c r="L619" s="2"/>
      <c r="M619" s="2"/>
      <c r="N619" s="2"/>
      <c r="X619" s="7"/>
      <c r="Y619" s="7"/>
      <c r="Z619" s="7"/>
      <c r="AA619" s="7"/>
      <c r="AB619" s="7"/>
      <c r="AC619" s="7"/>
      <c r="AD619" s="7"/>
      <c r="AE619" s="7"/>
      <c r="AF619" s="7"/>
      <c r="AG619" s="7"/>
      <c r="AH619" s="7"/>
      <c r="AJ619" s="2"/>
      <c r="AL619" s="4" t="s">
        <v>408</v>
      </c>
      <c r="AM619" s="4" t="s">
        <v>901</v>
      </c>
      <c r="AO619" s="7"/>
      <c r="AP619" s="7"/>
    </row>
    <row r="620" spans="10:42">
      <c r="J620" s="2"/>
      <c r="K620" s="2"/>
      <c r="L620" s="2"/>
      <c r="M620" s="2"/>
      <c r="N620" s="2"/>
      <c r="X620" s="7"/>
      <c r="Y620" s="7"/>
      <c r="Z620" s="7"/>
      <c r="AA620" s="7"/>
      <c r="AB620" s="7"/>
      <c r="AC620" s="7"/>
      <c r="AD620" s="7"/>
      <c r="AE620" s="7"/>
      <c r="AF620" s="7"/>
      <c r="AG620" s="7"/>
      <c r="AH620" s="7"/>
      <c r="AJ620" s="2"/>
      <c r="AL620" s="4" t="s">
        <v>408</v>
      </c>
      <c r="AM620" s="4" t="s">
        <v>1642</v>
      </c>
      <c r="AO620" s="7"/>
      <c r="AP620" s="7"/>
    </row>
    <row r="621" spans="10:42">
      <c r="J621" s="2"/>
      <c r="K621" s="2"/>
      <c r="L621" s="2"/>
      <c r="M621" s="2"/>
      <c r="N621" s="2"/>
      <c r="X621" s="7"/>
      <c r="Y621" s="7"/>
      <c r="Z621" s="7"/>
      <c r="AA621" s="7"/>
      <c r="AB621" s="7"/>
      <c r="AC621" s="7"/>
      <c r="AD621" s="7"/>
      <c r="AE621" s="7"/>
      <c r="AF621" s="7"/>
      <c r="AG621" s="7"/>
      <c r="AH621" s="7"/>
      <c r="AJ621" s="2"/>
      <c r="AL621" s="4" t="s">
        <v>408</v>
      </c>
      <c r="AM621" s="4" t="s">
        <v>1643</v>
      </c>
      <c r="AO621" s="7"/>
      <c r="AP621" s="7"/>
    </row>
    <row r="622" spans="10:42">
      <c r="J622" s="2"/>
      <c r="K622" s="2"/>
      <c r="L622" s="2"/>
      <c r="M622" s="2"/>
      <c r="N622" s="2"/>
      <c r="X622" s="7"/>
      <c r="Y622" s="7"/>
      <c r="Z622" s="7"/>
      <c r="AA622" s="7"/>
      <c r="AB622" s="7"/>
      <c r="AC622" s="7"/>
      <c r="AD622" s="7"/>
      <c r="AE622" s="7"/>
      <c r="AF622" s="7"/>
      <c r="AG622" s="7"/>
      <c r="AH622" s="7"/>
      <c r="AJ622" s="2"/>
      <c r="AL622" s="4" t="s">
        <v>408</v>
      </c>
      <c r="AM622" s="4" t="s">
        <v>1644</v>
      </c>
      <c r="AO622" s="7"/>
      <c r="AP622" s="7"/>
    </row>
    <row r="623" spans="10:42">
      <c r="J623" s="2"/>
      <c r="K623" s="2"/>
      <c r="L623" s="2"/>
      <c r="M623" s="2"/>
      <c r="N623" s="2"/>
      <c r="X623" s="7"/>
      <c r="Y623" s="7"/>
      <c r="Z623" s="7"/>
      <c r="AA623" s="7"/>
      <c r="AB623" s="7"/>
      <c r="AC623" s="7"/>
      <c r="AD623" s="7"/>
      <c r="AE623" s="7"/>
      <c r="AF623" s="7"/>
      <c r="AG623" s="7"/>
      <c r="AH623" s="7"/>
      <c r="AJ623" s="2"/>
      <c r="AL623" s="4" t="s">
        <v>408</v>
      </c>
      <c r="AM623" s="4" t="s">
        <v>1645</v>
      </c>
      <c r="AO623" s="7"/>
      <c r="AP623" s="7"/>
    </row>
    <row r="624" spans="10:42">
      <c r="J624" s="2"/>
      <c r="K624" s="2"/>
      <c r="L624" s="2"/>
      <c r="M624" s="2"/>
      <c r="N624" s="2"/>
      <c r="X624" s="7"/>
      <c r="Y624" s="7"/>
      <c r="Z624" s="7"/>
      <c r="AA624" s="7"/>
      <c r="AB624" s="7"/>
      <c r="AC624" s="7"/>
      <c r="AD624" s="7"/>
      <c r="AE624" s="7"/>
      <c r="AF624" s="7"/>
      <c r="AG624" s="7"/>
      <c r="AH624" s="7"/>
      <c r="AJ624" s="2"/>
      <c r="AL624" s="4" t="s">
        <v>408</v>
      </c>
      <c r="AM624" s="4" t="s">
        <v>1646</v>
      </c>
      <c r="AO624" s="7"/>
      <c r="AP624" s="7"/>
    </row>
    <row r="625" spans="10:42">
      <c r="J625" s="2"/>
      <c r="K625" s="2"/>
      <c r="L625" s="2"/>
      <c r="M625" s="2"/>
      <c r="N625" s="2"/>
      <c r="X625" s="7"/>
      <c r="Y625" s="7"/>
      <c r="Z625" s="7"/>
      <c r="AA625" s="7"/>
      <c r="AB625" s="7"/>
      <c r="AC625" s="7"/>
      <c r="AD625" s="7"/>
      <c r="AE625" s="7"/>
      <c r="AF625" s="7"/>
      <c r="AG625" s="7"/>
      <c r="AH625" s="7"/>
      <c r="AJ625" s="2"/>
      <c r="AL625" s="4" t="s">
        <v>408</v>
      </c>
      <c r="AM625" s="4" t="s">
        <v>1647</v>
      </c>
      <c r="AO625" s="7"/>
      <c r="AP625" s="7"/>
    </row>
    <row r="626" spans="10:42">
      <c r="J626" s="2"/>
      <c r="K626" s="2"/>
      <c r="L626" s="2"/>
      <c r="M626" s="2"/>
      <c r="N626" s="2"/>
      <c r="X626" s="7"/>
      <c r="Y626" s="7"/>
      <c r="Z626" s="7"/>
      <c r="AA626" s="7"/>
      <c r="AB626" s="7"/>
      <c r="AC626" s="7"/>
      <c r="AD626" s="7"/>
      <c r="AE626" s="7"/>
      <c r="AF626" s="7"/>
      <c r="AG626" s="7"/>
      <c r="AH626" s="7"/>
      <c r="AJ626" s="2"/>
      <c r="AL626" s="4" t="s">
        <v>408</v>
      </c>
      <c r="AM626" s="4" t="s">
        <v>1648</v>
      </c>
      <c r="AO626" s="7"/>
      <c r="AP626" s="7"/>
    </row>
    <row r="627" spans="10:42">
      <c r="J627" s="2"/>
      <c r="K627" s="2"/>
      <c r="L627" s="2"/>
      <c r="M627" s="2"/>
      <c r="N627" s="2"/>
      <c r="X627" s="7"/>
      <c r="Y627" s="7"/>
      <c r="Z627" s="7"/>
      <c r="AA627" s="7"/>
      <c r="AB627" s="7"/>
      <c r="AC627" s="7"/>
      <c r="AD627" s="7"/>
      <c r="AE627" s="7"/>
      <c r="AF627" s="7"/>
      <c r="AG627" s="7"/>
      <c r="AH627" s="7"/>
      <c r="AJ627" s="2"/>
      <c r="AL627" s="4" t="s">
        <v>408</v>
      </c>
      <c r="AM627" s="4" t="s">
        <v>1649</v>
      </c>
      <c r="AO627" s="7"/>
      <c r="AP627" s="7"/>
    </row>
    <row r="628" spans="10:42">
      <c r="J628" s="2"/>
      <c r="K628" s="2"/>
      <c r="L628" s="2"/>
      <c r="M628" s="2"/>
      <c r="N628" s="2"/>
      <c r="X628" s="7"/>
      <c r="Y628" s="7"/>
      <c r="Z628" s="7"/>
      <c r="AA628" s="7"/>
      <c r="AB628" s="7"/>
      <c r="AC628" s="7"/>
      <c r="AD628" s="7"/>
      <c r="AE628" s="7"/>
      <c r="AF628" s="7"/>
      <c r="AG628" s="7"/>
      <c r="AH628" s="7"/>
      <c r="AJ628" s="2"/>
      <c r="AL628" s="4" t="s">
        <v>408</v>
      </c>
      <c r="AM628" s="4" t="s">
        <v>1650</v>
      </c>
      <c r="AO628" s="7"/>
      <c r="AP628" s="7"/>
    </row>
    <row r="629" spans="10:42">
      <c r="J629" s="2"/>
      <c r="K629" s="2"/>
      <c r="L629" s="2"/>
      <c r="M629" s="2"/>
      <c r="N629" s="2"/>
      <c r="X629" s="7"/>
      <c r="Y629" s="7"/>
      <c r="Z629" s="7"/>
      <c r="AA629" s="7"/>
      <c r="AB629" s="7"/>
      <c r="AC629" s="7"/>
      <c r="AD629" s="7"/>
      <c r="AE629" s="7"/>
      <c r="AF629" s="7"/>
      <c r="AG629" s="7"/>
      <c r="AH629" s="7"/>
      <c r="AJ629" s="2"/>
      <c r="AL629" s="4" t="s">
        <v>408</v>
      </c>
      <c r="AM629" s="4" t="s">
        <v>1651</v>
      </c>
      <c r="AO629" s="7"/>
      <c r="AP629" s="7"/>
    </row>
    <row r="630" spans="10:42">
      <c r="J630" s="2"/>
      <c r="K630" s="2"/>
      <c r="L630" s="2"/>
      <c r="M630" s="2"/>
      <c r="N630" s="2"/>
      <c r="X630" s="7"/>
      <c r="Y630" s="7"/>
      <c r="Z630" s="7"/>
      <c r="AA630" s="7"/>
      <c r="AB630" s="7"/>
      <c r="AC630" s="7"/>
      <c r="AD630" s="7"/>
      <c r="AE630" s="7"/>
      <c r="AF630" s="7"/>
      <c r="AG630" s="7"/>
      <c r="AH630" s="7"/>
      <c r="AJ630" s="2"/>
      <c r="AL630" s="4" t="s">
        <v>408</v>
      </c>
      <c r="AM630" s="4" t="s">
        <v>1354</v>
      </c>
      <c r="AO630" s="7"/>
      <c r="AP630" s="7"/>
    </row>
    <row r="631" spans="10:42">
      <c r="J631" s="2"/>
      <c r="K631" s="2"/>
      <c r="L631" s="2"/>
      <c r="M631" s="2"/>
      <c r="N631" s="2"/>
      <c r="X631" s="7"/>
      <c r="Y631" s="7"/>
      <c r="Z631" s="7"/>
      <c r="AA631" s="7"/>
      <c r="AB631" s="7"/>
      <c r="AC631" s="7"/>
      <c r="AD631" s="7"/>
      <c r="AE631" s="7"/>
      <c r="AF631" s="7"/>
      <c r="AG631" s="7"/>
      <c r="AH631" s="7"/>
      <c r="AJ631" s="2"/>
      <c r="AL631" s="4" t="s">
        <v>408</v>
      </c>
      <c r="AM631" s="4" t="s">
        <v>1356</v>
      </c>
      <c r="AO631" s="7"/>
      <c r="AP631" s="7"/>
    </row>
    <row r="632" spans="10:42">
      <c r="J632" s="2"/>
      <c r="K632" s="2"/>
      <c r="L632" s="2"/>
      <c r="M632" s="2"/>
      <c r="N632" s="2"/>
      <c r="X632" s="7"/>
      <c r="Y632" s="7"/>
      <c r="Z632" s="7"/>
      <c r="AA632" s="7"/>
      <c r="AB632" s="7"/>
      <c r="AC632" s="7"/>
      <c r="AD632" s="7"/>
      <c r="AE632" s="7"/>
      <c r="AF632" s="7"/>
      <c r="AG632" s="7"/>
      <c r="AH632" s="7"/>
      <c r="AJ632" s="2"/>
      <c r="AL632" s="4" t="s">
        <v>408</v>
      </c>
      <c r="AM632" s="4" t="s">
        <v>1652</v>
      </c>
      <c r="AO632" s="7"/>
      <c r="AP632" s="7"/>
    </row>
    <row r="633" spans="10:42">
      <c r="J633" s="2"/>
      <c r="K633" s="2"/>
      <c r="L633" s="2"/>
      <c r="M633" s="2"/>
      <c r="N633" s="2"/>
      <c r="X633" s="7"/>
      <c r="Y633" s="7"/>
      <c r="Z633" s="7"/>
      <c r="AA633" s="7"/>
      <c r="AB633" s="7"/>
      <c r="AC633" s="7"/>
      <c r="AD633" s="7"/>
      <c r="AE633" s="7"/>
      <c r="AF633" s="7"/>
      <c r="AG633" s="7"/>
      <c r="AH633" s="7"/>
      <c r="AJ633" s="2"/>
      <c r="AL633" s="4" t="s">
        <v>408</v>
      </c>
      <c r="AM633" s="4" t="s">
        <v>1653</v>
      </c>
      <c r="AO633" s="7"/>
      <c r="AP633" s="7"/>
    </row>
    <row r="634" spans="10:42">
      <c r="J634" s="2"/>
      <c r="K634" s="2"/>
      <c r="L634" s="2"/>
      <c r="M634" s="2"/>
      <c r="N634" s="2"/>
      <c r="X634" s="7"/>
      <c r="Y634" s="7"/>
      <c r="Z634" s="7"/>
      <c r="AA634" s="7"/>
      <c r="AB634" s="7"/>
      <c r="AC634" s="7"/>
      <c r="AD634" s="7"/>
      <c r="AE634" s="7"/>
      <c r="AF634" s="7"/>
      <c r="AG634" s="7"/>
      <c r="AH634" s="7"/>
      <c r="AJ634" s="2"/>
      <c r="AL634" s="4" t="s">
        <v>408</v>
      </c>
      <c r="AM634" s="4" t="s">
        <v>1654</v>
      </c>
      <c r="AO634" s="7"/>
      <c r="AP634" s="7"/>
    </row>
    <row r="635" spans="10:42">
      <c r="J635" s="2"/>
      <c r="K635" s="2"/>
      <c r="L635" s="2"/>
      <c r="M635" s="2"/>
      <c r="N635" s="2"/>
      <c r="X635" s="7"/>
      <c r="Y635" s="7"/>
      <c r="Z635" s="7"/>
      <c r="AA635" s="7"/>
      <c r="AB635" s="7"/>
      <c r="AC635" s="7"/>
      <c r="AD635" s="7"/>
      <c r="AE635" s="7"/>
      <c r="AF635" s="7"/>
      <c r="AG635" s="7"/>
      <c r="AH635" s="7"/>
      <c r="AJ635" s="2"/>
      <c r="AL635" s="4" t="s">
        <v>417</v>
      </c>
      <c r="AM635" s="4" t="s">
        <v>1655</v>
      </c>
      <c r="AO635" s="7"/>
      <c r="AP635" s="7"/>
    </row>
    <row r="636" spans="10:42">
      <c r="J636" s="2"/>
      <c r="K636" s="2"/>
      <c r="L636" s="2"/>
      <c r="M636" s="2"/>
      <c r="N636" s="2"/>
      <c r="X636" s="7"/>
      <c r="Y636" s="7"/>
      <c r="Z636" s="7"/>
      <c r="AA636" s="7"/>
      <c r="AB636" s="7"/>
      <c r="AC636" s="7"/>
      <c r="AD636" s="7"/>
      <c r="AE636" s="7"/>
      <c r="AF636" s="7"/>
      <c r="AG636" s="7"/>
      <c r="AH636" s="7"/>
      <c r="AJ636" s="2"/>
      <c r="AL636" s="4" t="s">
        <v>417</v>
      </c>
      <c r="AM636" s="4" t="s">
        <v>1656</v>
      </c>
      <c r="AO636" s="7"/>
      <c r="AP636" s="7"/>
    </row>
    <row r="637" spans="10:42">
      <c r="J637" s="2"/>
      <c r="K637" s="2"/>
      <c r="L637" s="2"/>
      <c r="M637" s="2"/>
      <c r="N637" s="2"/>
      <c r="X637" s="7"/>
      <c r="Y637" s="7"/>
      <c r="Z637" s="7"/>
      <c r="AA637" s="7"/>
      <c r="AB637" s="7"/>
      <c r="AC637" s="7"/>
      <c r="AD637" s="7"/>
      <c r="AE637" s="7"/>
      <c r="AF637" s="7"/>
      <c r="AG637" s="7"/>
      <c r="AH637" s="7"/>
      <c r="AJ637" s="2"/>
      <c r="AL637" s="4" t="s">
        <v>417</v>
      </c>
      <c r="AM637" s="4" t="s">
        <v>1657</v>
      </c>
      <c r="AO637" s="7"/>
      <c r="AP637" s="7"/>
    </row>
    <row r="638" spans="10:42">
      <c r="J638" s="2"/>
      <c r="K638" s="2"/>
      <c r="L638" s="2"/>
      <c r="M638" s="2"/>
      <c r="N638" s="2"/>
      <c r="X638" s="7"/>
      <c r="Y638" s="7"/>
      <c r="Z638" s="7"/>
      <c r="AA638" s="7"/>
      <c r="AB638" s="7"/>
      <c r="AC638" s="7"/>
      <c r="AD638" s="7"/>
      <c r="AE638" s="7"/>
      <c r="AF638" s="7"/>
      <c r="AG638" s="7"/>
      <c r="AH638" s="7"/>
      <c r="AJ638" s="2"/>
      <c r="AL638" s="4" t="s">
        <v>417</v>
      </c>
      <c r="AM638" s="4" t="s">
        <v>1658</v>
      </c>
      <c r="AO638" s="7"/>
      <c r="AP638" s="7"/>
    </row>
    <row r="639" spans="10:42">
      <c r="J639" s="2"/>
      <c r="K639" s="2"/>
      <c r="L639" s="2"/>
      <c r="M639" s="2"/>
      <c r="N639" s="2"/>
      <c r="X639" s="7"/>
      <c r="Y639" s="7"/>
      <c r="Z639" s="7"/>
      <c r="AA639" s="7"/>
      <c r="AB639" s="7"/>
      <c r="AC639" s="7"/>
      <c r="AD639" s="7"/>
      <c r="AE639" s="7"/>
      <c r="AF639" s="7"/>
      <c r="AG639" s="7"/>
      <c r="AH639" s="7"/>
      <c r="AJ639" s="2"/>
      <c r="AL639" s="4" t="s">
        <v>417</v>
      </c>
      <c r="AM639" s="4" t="s">
        <v>1659</v>
      </c>
      <c r="AO639" s="7"/>
      <c r="AP639" s="7"/>
    </row>
    <row r="640" spans="10:42">
      <c r="J640" s="2"/>
      <c r="K640" s="2"/>
      <c r="L640" s="2"/>
      <c r="M640" s="2"/>
      <c r="N640" s="2"/>
      <c r="X640" s="7"/>
      <c r="Y640" s="7"/>
      <c r="Z640" s="7"/>
      <c r="AA640" s="7"/>
      <c r="AB640" s="7"/>
      <c r="AC640" s="7"/>
      <c r="AD640" s="7"/>
      <c r="AE640" s="7"/>
      <c r="AF640" s="7"/>
      <c r="AG640" s="7"/>
      <c r="AH640" s="7"/>
      <c r="AJ640" s="2"/>
      <c r="AL640" s="4" t="s">
        <v>417</v>
      </c>
      <c r="AM640" s="4" t="s">
        <v>1660</v>
      </c>
      <c r="AO640" s="7"/>
      <c r="AP640" s="7"/>
    </row>
    <row r="641" spans="10:42">
      <c r="J641" s="2"/>
      <c r="K641" s="2"/>
      <c r="L641" s="2"/>
      <c r="M641" s="2"/>
      <c r="N641" s="2"/>
      <c r="X641" s="7"/>
      <c r="Y641" s="7"/>
      <c r="Z641" s="7"/>
      <c r="AA641" s="7"/>
      <c r="AB641" s="7"/>
      <c r="AC641" s="7"/>
      <c r="AD641" s="7"/>
      <c r="AE641" s="7"/>
      <c r="AF641" s="7"/>
      <c r="AG641" s="7"/>
      <c r="AH641" s="7"/>
      <c r="AJ641" s="2"/>
      <c r="AL641" s="4" t="s">
        <v>417</v>
      </c>
      <c r="AM641" s="4" t="s">
        <v>1661</v>
      </c>
      <c r="AO641" s="7"/>
      <c r="AP641" s="7"/>
    </row>
    <row r="642" spans="10:42">
      <c r="J642" s="2"/>
      <c r="K642" s="2"/>
      <c r="L642" s="2"/>
      <c r="M642" s="2"/>
      <c r="N642" s="2"/>
      <c r="X642" s="7"/>
      <c r="Y642" s="7"/>
      <c r="Z642" s="7"/>
      <c r="AA642" s="7"/>
      <c r="AB642" s="7"/>
      <c r="AC642" s="7"/>
      <c r="AD642" s="7"/>
      <c r="AE642" s="7"/>
      <c r="AF642" s="7"/>
      <c r="AG642" s="7"/>
      <c r="AH642" s="7"/>
      <c r="AJ642" s="2"/>
      <c r="AL642" s="4" t="s">
        <v>417</v>
      </c>
      <c r="AM642" s="4" t="s">
        <v>1662</v>
      </c>
      <c r="AO642" s="7"/>
      <c r="AP642" s="7"/>
    </row>
    <row r="643" spans="10:42">
      <c r="J643" s="2"/>
      <c r="K643" s="2"/>
      <c r="L643" s="2"/>
      <c r="M643" s="2"/>
      <c r="N643" s="2"/>
      <c r="X643" s="7"/>
      <c r="Y643" s="7"/>
      <c r="Z643" s="7"/>
      <c r="AA643" s="7"/>
      <c r="AB643" s="7"/>
      <c r="AC643" s="7"/>
      <c r="AD643" s="7"/>
      <c r="AE643" s="7"/>
      <c r="AF643" s="7"/>
      <c r="AG643" s="7"/>
      <c r="AH643" s="7"/>
      <c r="AJ643" s="2"/>
      <c r="AL643" s="4" t="s">
        <v>417</v>
      </c>
      <c r="AM643" s="4" t="s">
        <v>1663</v>
      </c>
      <c r="AO643" s="7"/>
      <c r="AP643" s="7"/>
    </row>
    <row r="644" spans="10:42">
      <c r="J644" s="2"/>
      <c r="K644" s="2"/>
      <c r="L644" s="2"/>
      <c r="M644" s="2"/>
      <c r="N644" s="2"/>
      <c r="X644" s="7"/>
      <c r="Y644" s="7"/>
      <c r="Z644" s="7"/>
      <c r="AA644" s="7"/>
      <c r="AB644" s="7"/>
      <c r="AC644" s="7"/>
      <c r="AD644" s="7"/>
      <c r="AE644" s="7"/>
      <c r="AF644" s="7"/>
      <c r="AG644" s="7"/>
      <c r="AH644" s="7"/>
      <c r="AJ644" s="2"/>
      <c r="AL644" s="4" t="s">
        <v>417</v>
      </c>
      <c r="AM644" s="4" t="s">
        <v>1664</v>
      </c>
      <c r="AO644" s="7"/>
      <c r="AP644" s="7"/>
    </row>
    <row r="645" spans="10:42">
      <c r="J645" s="2"/>
      <c r="K645" s="2"/>
      <c r="L645" s="2"/>
      <c r="M645" s="2"/>
      <c r="N645" s="2"/>
      <c r="X645" s="7"/>
      <c r="Y645" s="7"/>
      <c r="Z645" s="7"/>
      <c r="AA645" s="7"/>
      <c r="AB645" s="7"/>
      <c r="AC645" s="7"/>
      <c r="AD645" s="7"/>
      <c r="AE645" s="7"/>
      <c r="AF645" s="7"/>
      <c r="AG645" s="7"/>
      <c r="AH645" s="7"/>
      <c r="AJ645" s="2"/>
      <c r="AL645" s="4" t="s">
        <v>417</v>
      </c>
      <c r="AM645" s="4" t="s">
        <v>1665</v>
      </c>
      <c r="AO645" s="7"/>
      <c r="AP645" s="7"/>
    </row>
    <row r="646" spans="10:42">
      <c r="J646" s="2"/>
      <c r="K646" s="2"/>
      <c r="L646" s="2"/>
      <c r="M646" s="2"/>
      <c r="N646" s="2"/>
      <c r="X646" s="7"/>
      <c r="Y646" s="7"/>
      <c r="Z646" s="7"/>
      <c r="AA646" s="7"/>
      <c r="AB646" s="7"/>
      <c r="AC646" s="7"/>
      <c r="AD646" s="7"/>
      <c r="AE646" s="7"/>
      <c r="AF646" s="7"/>
      <c r="AG646" s="7"/>
      <c r="AH646" s="7"/>
      <c r="AJ646" s="2"/>
      <c r="AL646" s="4" t="s">
        <v>417</v>
      </c>
      <c r="AM646" s="4" t="s">
        <v>1666</v>
      </c>
      <c r="AO646" s="7"/>
      <c r="AP646" s="7"/>
    </row>
    <row r="647" spans="10:42">
      <c r="J647" s="2"/>
      <c r="K647" s="2"/>
      <c r="L647" s="2"/>
      <c r="M647" s="2"/>
      <c r="N647" s="2"/>
      <c r="X647" s="7"/>
      <c r="Y647" s="7"/>
      <c r="Z647" s="7"/>
      <c r="AA647" s="7"/>
      <c r="AB647" s="7"/>
      <c r="AC647" s="7"/>
      <c r="AD647" s="7"/>
      <c r="AE647" s="7"/>
      <c r="AF647" s="7"/>
      <c r="AG647" s="7"/>
      <c r="AH647" s="7"/>
      <c r="AJ647" s="2"/>
      <c r="AL647" s="4" t="s">
        <v>417</v>
      </c>
      <c r="AM647" s="4" t="s">
        <v>1667</v>
      </c>
      <c r="AO647" s="7"/>
      <c r="AP647" s="7"/>
    </row>
    <row r="648" spans="10:42">
      <c r="J648" s="2"/>
      <c r="K648" s="2"/>
      <c r="L648" s="2"/>
      <c r="M648" s="2"/>
      <c r="N648" s="2"/>
      <c r="X648" s="7"/>
      <c r="Y648" s="7"/>
      <c r="Z648" s="7"/>
      <c r="AA648" s="7"/>
      <c r="AB648" s="7"/>
      <c r="AC648" s="7"/>
      <c r="AD648" s="7"/>
      <c r="AE648" s="7"/>
      <c r="AF648" s="7"/>
      <c r="AG648" s="7"/>
      <c r="AH648" s="7"/>
      <c r="AJ648" s="2"/>
      <c r="AL648" s="4" t="s">
        <v>417</v>
      </c>
      <c r="AM648" s="4" t="s">
        <v>1668</v>
      </c>
      <c r="AO648" s="7"/>
      <c r="AP648" s="7"/>
    </row>
    <row r="649" spans="10:42">
      <c r="J649" s="2"/>
      <c r="K649" s="2"/>
      <c r="L649" s="2"/>
      <c r="M649" s="2"/>
      <c r="N649" s="2"/>
      <c r="X649" s="7"/>
      <c r="Y649" s="7"/>
      <c r="Z649" s="7"/>
      <c r="AA649" s="7"/>
      <c r="AB649" s="7"/>
      <c r="AC649" s="7"/>
      <c r="AD649" s="7"/>
      <c r="AE649" s="7"/>
      <c r="AF649" s="7"/>
      <c r="AG649" s="7"/>
      <c r="AH649" s="7"/>
      <c r="AJ649" s="2"/>
      <c r="AL649" s="4" t="s">
        <v>417</v>
      </c>
      <c r="AM649" s="4" t="s">
        <v>1669</v>
      </c>
      <c r="AO649" s="7"/>
      <c r="AP649" s="7"/>
    </row>
    <row r="650" spans="10:42">
      <c r="J650" s="2"/>
      <c r="K650" s="2"/>
      <c r="L650" s="2"/>
      <c r="M650" s="2"/>
      <c r="N650" s="2"/>
      <c r="X650" s="7"/>
      <c r="Y650" s="7"/>
      <c r="Z650" s="7"/>
      <c r="AA650" s="7"/>
      <c r="AB650" s="7"/>
      <c r="AC650" s="7"/>
      <c r="AD650" s="7"/>
      <c r="AE650" s="7"/>
      <c r="AF650" s="7"/>
      <c r="AG650" s="7"/>
      <c r="AH650" s="7"/>
      <c r="AJ650" s="2"/>
      <c r="AL650" s="4" t="s">
        <v>417</v>
      </c>
      <c r="AM650" s="4" t="s">
        <v>1670</v>
      </c>
      <c r="AO650" s="7"/>
      <c r="AP650" s="7"/>
    </row>
    <row r="651" spans="10:42">
      <c r="J651" s="2"/>
      <c r="K651" s="2"/>
      <c r="L651" s="2"/>
      <c r="M651" s="2"/>
      <c r="N651" s="2"/>
      <c r="X651" s="7"/>
      <c r="Y651" s="7"/>
      <c r="Z651" s="7"/>
      <c r="AA651" s="7"/>
      <c r="AB651" s="7"/>
      <c r="AC651" s="7"/>
      <c r="AD651" s="7"/>
      <c r="AE651" s="7"/>
      <c r="AF651" s="7"/>
      <c r="AG651" s="7"/>
      <c r="AH651" s="7"/>
      <c r="AJ651" s="2"/>
      <c r="AL651" s="4" t="s">
        <v>417</v>
      </c>
      <c r="AM651" s="4" t="s">
        <v>1671</v>
      </c>
      <c r="AO651" s="7"/>
      <c r="AP651" s="7"/>
    </row>
    <row r="652" spans="10:42">
      <c r="J652" s="2"/>
      <c r="K652" s="2"/>
      <c r="L652" s="2"/>
      <c r="M652" s="2"/>
      <c r="N652" s="2"/>
      <c r="X652" s="7"/>
      <c r="Y652" s="7"/>
      <c r="Z652" s="7"/>
      <c r="AA652" s="7"/>
      <c r="AB652" s="7"/>
      <c r="AC652" s="7"/>
      <c r="AD652" s="7"/>
      <c r="AE652" s="7"/>
      <c r="AF652" s="7"/>
      <c r="AG652" s="7"/>
      <c r="AH652" s="7"/>
      <c r="AJ652" s="2"/>
      <c r="AL652" s="4" t="s">
        <v>417</v>
      </c>
      <c r="AM652" s="4" t="s">
        <v>1672</v>
      </c>
      <c r="AO652" s="7"/>
      <c r="AP652" s="7"/>
    </row>
    <row r="653" spans="10:42">
      <c r="J653" s="2"/>
      <c r="K653" s="2"/>
      <c r="L653" s="2"/>
      <c r="M653" s="2"/>
      <c r="N653" s="2"/>
      <c r="X653" s="7"/>
      <c r="Y653" s="7"/>
      <c r="Z653" s="7"/>
      <c r="AA653" s="7"/>
      <c r="AB653" s="7"/>
      <c r="AC653" s="7"/>
      <c r="AD653" s="7"/>
      <c r="AE653" s="7"/>
      <c r="AF653" s="7"/>
      <c r="AG653" s="7"/>
      <c r="AH653" s="7"/>
      <c r="AJ653" s="2"/>
      <c r="AL653" s="4" t="s">
        <v>417</v>
      </c>
      <c r="AM653" s="4" t="s">
        <v>1673</v>
      </c>
      <c r="AO653" s="7"/>
      <c r="AP653" s="7"/>
    </row>
    <row r="654" spans="10:42">
      <c r="J654" s="2"/>
      <c r="K654" s="2"/>
      <c r="L654" s="2"/>
      <c r="M654" s="2"/>
      <c r="N654" s="2"/>
      <c r="X654" s="7"/>
      <c r="Y654" s="7"/>
      <c r="Z654" s="7"/>
      <c r="AA654" s="7"/>
      <c r="AB654" s="7"/>
      <c r="AC654" s="7"/>
      <c r="AD654" s="7"/>
      <c r="AE654" s="7"/>
      <c r="AF654" s="7"/>
      <c r="AG654" s="7"/>
      <c r="AH654" s="7"/>
      <c r="AJ654" s="2"/>
      <c r="AL654" s="4" t="s">
        <v>417</v>
      </c>
      <c r="AM654" s="4" t="s">
        <v>1674</v>
      </c>
      <c r="AO654" s="7"/>
      <c r="AP654" s="7"/>
    </row>
    <row r="655" spans="10:42">
      <c r="J655" s="2"/>
      <c r="K655" s="2"/>
      <c r="L655" s="2"/>
      <c r="M655" s="2"/>
      <c r="N655" s="2"/>
      <c r="X655" s="7"/>
      <c r="Y655" s="7"/>
      <c r="Z655" s="7"/>
      <c r="AA655" s="7"/>
      <c r="AB655" s="7"/>
      <c r="AC655" s="7"/>
      <c r="AD655" s="7"/>
      <c r="AE655" s="7"/>
      <c r="AF655" s="7"/>
      <c r="AG655" s="7"/>
      <c r="AH655" s="7"/>
      <c r="AJ655" s="2"/>
      <c r="AL655" s="4" t="s">
        <v>417</v>
      </c>
      <c r="AM655" s="4" t="s">
        <v>1675</v>
      </c>
      <c r="AO655" s="7"/>
      <c r="AP655" s="7"/>
    </row>
    <row r="656" spans="10:42">
      <c r="J656" s="2"/>
      <c r="K656" s="2"/>
      <c r="L656" s="2"/>
      <c r="M656" s="2"/>
      <c r="N656" s="2"/>
      <c r="X656" s="7"/>
      <c r="Y656" s="7"/>
      <c r="Z656" s="7"/>
      <c r="AA656" s="7"/>
      <c r="AB656" s="7"/>
      <c r="AC656" s="7"/>
      <c r="AD656" s="7"/>
      <c r="AE656" s="7"/>
      <c r="AF656" s="7"/>
      <c r="AG656" s="7"/>
      <c r="AH656" s="7"/>
      <c r="AJ656" s="2"/>
      <c r="AL656" s="4" t="s">
        <v>417</v>
      </c>
      <c r="AM656" s="4" t="s">
        <v>1676</v>
      </c>
      <c r="AO656" s="7"/>
      <c r="AP656" s="7"/>
    </row>
    <row r="657" spans="10:42">
      <c r="J657" s="2"/>
      <c r="K657" s="2"/>
      <c r="L657" s="2"/>
      <c r="M657" s="2"/>
      <c r="N657" s="2"/>
      <c r="X657" s="7"/>
      <c r="Y657" s="7"/>
      <c r="Z657" s="7"/>
      <c r="AA657" s="7"/>
      <c r="AB657" s="7"/>
      <c r="AC657" s="7"/>
      <c r="AD657" s="7"/>
      <c r="AE657" s="7"/>
      <c r="AF657" s="7"/>
      <c r="AG657" s="7"/>
      <c r="AH657" s="7"/>
      <c r="AJ657" s="2"/>
      <c r="AL657" s="4" t="s">
        <v>417</v>
      </c>
      <c r="AM657" s="4" t="s">
        <v>1677</v>
      </c>
      <c r="AO657" s="7"/>
      <c r="AP657" s="7"/>
    </row>
    <row r="658" spans="10:42">
      <c r="J658" s="2"/>
      <c r="K658" s="2"/>
      <c r="L658" s="2"/>
      <c r="M658" s="2"/>
      <c r="N658" s="2"/>
      <c r="X658" s="7"/>
      <c r="Y658" s="7"/>
      <c r="Z658" s="7"/>
      <c r="AA658" s="7"/>
      <c r="AB658" s="7"/>
      <c r="AC658" s="7"/>
      <c r="AD658" s="7"/>
      <c r="AE658" s="7"/>
      <c r="AF658" s="7"/>
      <c r="AG658" s="7"/>
      <c r="AH658" s="7"/>
      <c r="AJ658" s="2"/>
      <c r="AL658" s="4" t="s">
        <v>417</v>
      </c>
      <c r="AM658" s="4" t="s">
        <v>633</v>
      </c>
      <c r="AO658" s="7"/>
      <c r="AP658" s="7"/>
    </row>
    <row r="659" spans="10:42">
      <c r="J659" s="2"/>
      <c r="K659" s="2"/>
      <c r="L659" s="2"/>
      <c r="M659" s="2"/>
      <c r="N659" s="2"/>
      <c r="X659" s="7"/>
      <c r="Y659" s="7"/>
      <c r="Z659" s="7"/>
      <c r="AA659" s="7"/>
      <c r="AB659" s="7"/>
      <c r="AC659" s="7"/>
      <c r="AD659" s="7"/>
      <c r="AE659" s="7"/>
      <c r="AF659" s="7"/>
      <c r="AG659" s="7"/>
      <c r="AH659" s="7"/>
      <c r="AJ659" s="2"/>
      <c r="AL659" s="4" t="s">
        <v>417</v>
      </c>
      <c r="AM659" s="4" t="s">
        <v>825</v>
      </c>
      <c r="AO659" s="7"/>
      <c r="AP659" s="7"/>
    </row>
    <row r="660" spans="10:42">
      <c r="J660" s="2"/>
      <c r="K660" s="2"/>
      <c r="L660" s="2"/>
      <c r="M660" s="2"/>
      <c r="N660" s="2"/>
      <c r="X660" s="7"/>
      <c r="Y660" s="7"/>
      <c r="Z660" s="7"/>
      <c r="AA660" s="7"/>
      <c r="AB660" s="7"/>
      <c r="AC660" s="7"/>
      <c r="AD660" s="7"/>
      <c r="AE660" s="7"/>
      <c r="AF660" s="7"/>
      <c r="AG660" s="7"/>
      <c r="AH660" s="7"/>
      <c r="AJ660" s="2"/>
      <c r="AL660" s="4" t="s">
        <v>417</v>
      </c>
      <c r="AM660" s="4" t="s">
        <v>642</v>
      </c>
      <c r="AO660" s="7"/>
      <c r="AP660" s="7"/>
    </row>
    <row r="661" spans="10:42">
      <c r="J661" s="2"/>
      <c r="K661" s="2"/>
      <c r="L661" s="2"/>
      <c r="M661" s="2"/>
      <c r="N661" s="2"/>
      <c r="X661" s="7"/>
      <c r="Y661" s="7"/>
      <c r="Z661" s="7"/>
      <c r="AA661" s="7"/>
      <c r="AB661" s="7"/>
      <c r="AC661" s="7"/>
      <c r="AD661" s="7"/>
      <c r="AE661" s="7"/>
      <c r="AF661" s="7"/>
      <c r="AG661" s="7"/>
      <c r="AH661" s="7"/>
      <c r="AJ661" s="2"/>
      <c r="AL661" s="4" t="s">
        <v>417</v>
      </c>
      <c r="AM661" s="4" t="s">
        <v>651</v>
      </c>
      <c r="AO661" s="7"/>
      <c r="AP661" s="7"/>
    </row>
    <row r="662" spans="10:42">
      <c r="J662" s="2"/>
      <c r="K662" s="2"/>
      <c r="L662" s="2"/>
      <c r="M662" s="2"/>
      <c r="N662" s="2"/>
      <c r="X662" s="7"/>
      <c r="Y662" s="7"/>
      <c r="Z662" s="7"/>
      <c r="AA662" s="7"/>
      <c r="AB662" s="7"/>
      <c r="AC662" s="7"/>
      <c r="AD662" s="7"/>
      <c r="AE662" s="7"/>
      <c r="AF662" s="7"/>
      <c r="AG662" s="7"/>
      <c r="AH662" s="7"/>
      <c r="AJ662" s="2"/>
      <c r="AL662" s="4" t="s">
        <v>417</v>
      </c>
      <c r="AM662" s="4" t="s">
        <v>661</v>
      </c>
      <c r="AO662" s="7"/>
      <c r="AP662" s="7"/>
    </row>
    <row r="663" spans="10:42">
      <c r="J663" s="2"/>
      <c r="K663" s="2"/>
      <c r="L663" s="2"/>
      <c r="M663" s="2"/>
      <c r="N663" s="2"/>
      <c r="X663" s="7"/>
      <c r="Y663" s="7"/>
      <c r="Z663" s="7"/>
      <c r="AA663" s="7"/>
      <c r="AB663" s="7"/>
      <c r="AC663" s="7"/>
      <c r="AD663" s="7"/>
      <c r="AE663" s="7"/>
      <c r="AF663" s="7"/>
      <c r="AG663" s="7"/>
      <c r="AH663" s="7"/>
      <c r="AJ663" s="2"/>
      <c r="AL663" s="4" t="s">
        <v>417</v>
      </c>
      <c r="AM663" s="4" t="s">
        <v>1678</v>
      </c>
      <c r="AO663" s="7"/>
      <c r="AP663" s="7"/>
    </row>
    <row r="664" spans="10:42">
      <c r="J664" s="2"/>
      <c r="K664" s="2"/>
      <c r="L664" s="2"/>
      <c r="M664" s="2"/>
      <c r="N664" s="2"/>
      <c r="X664" s="7"/>
      <c r="Y664" s="7"/>
      <c r="Z664" s="7"/>
      <c r="AA664" s="7"/>
      <c r="AB664" s="7"/>
      <c r="AC664" s="7"/>
      <c r="AD664" s="7"/>
      <c r="AE664" s="7"/>
      <c r="AF664" s="7"/>
      <c r="AG664" s="7"/>
      <c r="AH664" s="7"/>
      <c r="AJ664" s="2"/>
      <c r="AL664" s="4" t="s">
        <v>417</v>
      </c>
      <c r="AM664" s="4" t="s">
        <v>827</v>
      </c>
      <c r="AO664" s="7"/>
      <c r="AP664" s="7"/>
    </row>
    <row r="665" spans="10:42">
      <c r="J665" s="2"/>
      <c r="K665" s="2"/>
      <c r="L665" s="2"/>
      <c r="M665" s="2"/>
      <c r="N665" s="2"/>
      <c r="X665" s="7"/>
      <c r="Y665" s="7"/>
      <c r="Z665" s="7"/>
      <c r="AA665" s="7"/>
      <c r="AB665" s="7"/>
      <c r="AC665" s="7"/>
      <c r="AD665" s="7"/>
      <c r="AE665" s="7"/>
      <c r="AF665" s="7"/>
      <c r="AG665" s="7"/>
      <c r="AH665" s="7"/>
      <c r="AJ665" s="2"/>
      <c r="AL665" s="4" t="s">
        <v>417</v>
      </c>
      <c r="AM665" s="4" t="s">
        <v>530</v>
      </c>
      <c r="AO665" s="7"/>
      <c r="AP665" s="7"/>
    </row>
    <row r="666" spans="10:42">
      <c r="J666" s="2"/>
      <c r="K666" s="2"/>
      <c r="L666" s="2"/>
      <c r="M666" s="2"/>
      <c r="N666" s="2"/>
      <c r="X666" s="7"/>
      <c r="Y666" s="7"/>
      <c r="Z666" s="7"/>
      <c r="AA666" s="7"/>
      <c r="AB666" s="7"/>
      <c r="AC666" s="7"/>
      <c r="AD666" s="7"/>
      <c r="AE666" s="7"/>
      <c r="AF666" s="7"/>
      <c r="AG666" s="7"/>
      <c r="AH666" s="7"/>
      <c r="AJ666" s="2"/>
      <c r="AL666" s="4" t="s">
        <v>417</v>
      </c>
      <c r="AM666" s="4" t="s">
        <v>1679</v>
      </c>
      <c r="AO666" s="7"/>
      <c r="AP666" s="7"/>
    </row>
    <row r="667" spans="10:42">
      <c r="J667" s="2"/>
      <c r="K667" s="2"/>
      <c r="L667" s="2"/>
      <c r="M667" s="2"/>
      <c r="N667" s="2"/>
      <c r="X667" s="7"/>
      <c r="Y667" s="7"/>
      <c r="Z667" s="7"/>
      <c r="AA667" s="7"/>
      <c r="AB667" s="7"/>
      <c r="AC667" s="7"/>
      <c r="AD667" s="7"/>
      <c r="AE667" s="7"/>
      <c r="AF667" s="7"/>
      <c r="AG667" s="7"/>
      <c r="AH667" s="7"/>
      <c r="AJ667" s="2"/>
      <c r="AL667" s="4" t="s">
        <v>417</v>
      </c>
      <c r="AM667" s="4" t="s">
        <v>679</v>
      </c>
      <c r="AO667" s="7"/>
      <c r="AP667" s="7"/>
    </row>
    <row r="668" spans="10:42">
      <c r="J668" s="2"/>
      <c r="K668" s="2"/>
      <c r="L668" s="2"/>
      <c r="M668" s="2"/>
      <c r="N668" s="2"/>
      <c r="X668" s="7"/>
      <c r="Y668" s="7"/>
      <c r="Z668" s="7"/>
      <c r="AA668" s="7"/>
      <c r="AB668" s="7"/>
      <c r="AC668" s="7"/>
      <c r="AD668" s="7"/>
      <c r="AE668" s="7"/>
      <c r="AF668" s="7"/>
      <c r="AG668" s="7"/>
      <c r="AH668" s="7"/>
      <c r="AJ668" s="2"/>
      <c r="AL668" s="4" t="s">
        <v>417</v>
      </c>
      <c r="AM668" s="4" t="s">
        <v>690</v>
      </c>
      <c r="AO668" s="7"/>
      <c r="AP668" s="7"/>
    </row>
    <row r="669" spans="10:42">
      <c r="J669" s="2"/>
      <c r="K669" s="2"/>
      <c r="L669" s="2"/>
      <c r="M669" s="2"/>
      <c r="N669" s="2"/>
      <c r="X669" s="7"/>
      <c r="Y669" s="7"/>
      <c r="Z669" s="7"/>
      <c r="AA669" s="7"/>
      <c r="AB669" s="7"/>
      <c r="AC669" s="7"/>
      <c r="AD669" s="7"/>
      <c r="AE669" s="7"/>
      <c r="AF669" s="7"/>
      <c r="AG669" s="7"/>
      <c r="AH669" s="7"/>
      <c r="AJ669" s="2"/>
      <c r="AL669" s="4" t="s">
        <v>417</v>
      </c>
      <c r="AM669" s="4" t="s">
        <v>699</v>
      </c>
      <c r="AO669" s="7"/>
      <c r="AP669" s="7"/>
    </row>
    <row r="670" spans="10:42">
      <c r="J670" s="2"/>
      <c r="K670" s="2"/>
      <c r="L670" s="2"/>
      <c r="M670" s="2"/>
      <c r="N670" s="2"/>
      <c r="X670" s="7"/>
      <c r="Y670" s="7"/>
      <c r="Z670" s="7"/>
      <c r="AA670" s="7"/>
      <c r="AB670" s="7"/>
      <c r="AC670" s="7"/>
      <c r="AD670" s="7"/>
      <c r="AE670" s="7"/>
      <c r="AF670" s="7"/>
      <c r="AG670" s="7"/>
      <c r="AH670" s="7"/>
      <c r="AJ670" s="2"/>
      <c r="AL670" s="4" t="s">
        <v>417</v>
      </c>
      <c r="AM670" s="4" t="s">
        <v>1680</v>
      </c>
      <c r="AO670" s="7"/>
      <c r="AP670" s="7"/>
    </row>
    <row r="671" spans="10:42">
      <c r="J671" s="2"/>
      <c r="K671" s="2"/>
      <c r="L671" s="2"/>
      <c r="M671" s="2"/>
      <c r="N671" s="2"/>
      <c r="X671" s="7"/>
      <c r="Y671" s="7"/>
      <c r="Z671" s="7"/>
      <c r="AA671" s="7"/>
      <c r="AB671" s="7"/>
      <c r="AC671" s="7"/>
      <c r="AD671" s="7"/>
      <c r="AE671" s="7"/>
      <c r="AF671" s="7"/>
      <c r="AG671" s="7"/>
      <c r="AH671" s="7"/>
      <c r="AJ671" s="2"/>
      <c r="AL671" s="4" t="s">
        <v>417</v>
      </c>
      <c r="AM671" s="4" t="s">
        <v>718</v>
      </c>
      <c r="AO671" s="7"/>
      <c r="AP671" s="7"/>
    </row>
    <row r="672" spans="10:42">
      <c r="J672" s="2"/>
      <c r="K672" s="2"/>
      <c r="L672" s="2"/>
      <c r="M672" s="2"/>
      <c r="N672" s="2"/>
      <c r="X672" s="7"/>
      <c r="Y672" s="7"/>
      <c r="Z672" s="7"/>
      <c r="AA672" s="7"/>
      <c r="AB672" s="7"/>
      <c r="AC672" s="7"/>
      <c r="AD672" s="7"/>
      <c r="AE672" s="7"/>
      <c r="AF672" s="7"/>
      <c r="AG672" s="7"/>
      <c r="AH672" s="7"/>
      <c r="AJ672" s="2"/>
      <c r="AL672" s="4" t="s">
        <v>417</v>
      </c>
      <c r="AM672" s="4" t="s">
        <v>727</v>
      </c>
      <c r="AO672" s="7"/>
      <c r="AP672" s="7"/>
    </row>
    <row r="673" spans="10:42">
      <c r="J673" s="2"/>
      <c r="K673" s="2"/>
      <c r="L673" s="2"/>
      <c r="M673" s="2"/>
      <c r="N673" s="2"/>
      <c r="X673" s="7"/>
      <c r="Y673" s="7"/>
      <c r="Z673" s="7"/>
      <c r="AA673" s="7"/>
      <c r="AB673" s="7"/>
      <c r="AC673" s="7"/>
      <c r="AD673" s="7"/>
      <c r="AE673" s="7"/>
      <c r="AF673" s="7"/>
      <c r="AG673" s="7"/>
      <c r="AH673" s="7"/>
      <c r="AJ673" s="2"/>
      <c r="AL673" s="4" t="s">
        <v>417</v>
      </c>
      <c r="AM673" s="4" t="s">
        <v>1681</v>
      </c>
      <c r="AO673" s="7"/>
      <c r="AP673" s="7"/>
    </row>
    <row r="674" spans="10:42">
      <c r="J674" s="2"/>
      <c r="K674" s="2"/>
      <c r="L674" s="2"/>
      <c r="M674" s="2"/>
      <c r="N674" s="2"/>
      <c r="X674" s="7"/>
      <c r="Y674" s="7"/>
      <c r="Z674" s="7"/>
      <c r="AA674" s="7"/>
      <c r="AB674" s="7"/>
      <c r="AC674" s="7"/>
      <c r="AD674" s="7"/>
      <c r="AE674" s="7"/>
      <c r="AF674" s="7"/>
      <c r="AG674" s="7"/>
      <c r="AH674" s="7"/>
      <c r="AJ674" s="2"/>
      <c r="AL674" s="4" t="s">
        <v>417</v>
      </c>
      <c r="AM674" s="4" t="s">
        <v>1682</v>
      </c>
      <c r="AO674" s="7"/>
      <c r="AP674" s="7"/>
    </row>
    <row r="675" spans="10:42">
      <c r="J675" s="2"/>
      <c r="K675" s="2"/>
      <c r="L675" s="2"/>
      <c r="M675" s="2"/>
      <c r="N675" s="2"/>
      <c r="X675" s="7"/>
      <c r="Y675" s="7"/>
      <c r="Z675" s="7"/>
      <c r="AA675" s="7"/>
      <c r="AB675" s="7"/>
      <c r="AC675" s="7"/>
      <c r="AD675" s="7"/>
      <c r="AE675" s="7"/>
      <c r="AF675" s="7"/>
      <c r="AG675" s="7"/>
      <c r="AH675" s="7"/>
      <c r="AJ675" s="2"/>
      <c r="AL675" s="4" t="s">
        <v>417</v>
      </c>
      <c r="AM675" s="4" t="s">
        <v>829</v>
      </c>
      <c r="AO675" s="7"/>
      <c r="AP675" s="7"/>
    </row>
    <row r="676" spans="10:42">
      <c r="J676" s="2"/>
      <c r="K676" s="2"/>
      <c r="L676" s="2"/>
      <c r="M676" s="2"/>
      <c r="N676" s="2"/>
      <c r="X676" s="7"/>
      <c r="Y676" s="7"/>
      <c r="Z676" s="7"/>
      <c r="AA676" s="7"/>
      <c r="AB676" s="7"/>
      <c r="AC676" s="7"/>
      <c r="AD676" s="7"/>
      <c r="AE676" s="7"/>
      <c r="AF676" s="7"/>
      <c r="AG676" s="7"/>
      <c r="AH676" s="7"/>
      <c r="AJ676" s="2"/>
      <c r="AL676" s="4" t="s">
        <v>417</v>
      </c>
      <c r="AM676" s="4" t="s">
        <v>1683</v>
      </c>
      <c r="AO676" s="7"/>
      <c r="AP676" s="7"/>
    </row>
    <row r="677" spans="10:42">
      <c r="J677" s="2"/>
      <c r="K677" s="2"/>
      <c r="L677" s="2"/>
      <c r="M677" s="2"/>
      <c r="N677" s="2"/>
      <c r="X677" s="7"/>
      <c r="Y677" s="7"/>
      <c r="Z677" s="7"/>
      <c r="AA677" s="7"/>
      <c r="AB677" s="7"/>
      <c r="AC677" s="7"/>
      <c r="AD677" s="7"/>
      <c r="AE677" s="7"/>
      <c r="AF677" s="7"/>
      <c r="AG677" s="7"/>
      <c r="AH677" s="7"/>
      <c r="AJ677" s="2"/>
      <c r="AL677" s="4" t="s">
        <v>417</v>
      </c>
      <c r="AM677" s="4" t="s">
        <v>749</v>
      </c>
      <c r="AO677" s="7"/>
      <c r="AP677" s="7"/>
    </row>
    <row r="678" spans="10:42">
      <c r="J678" s="2"/>
      <c r="K678" s="2"/>
      <c r="L678" s="2"/>
      <c r="M678" s="2"/>
      <c r="N678" s="2"/>
      <c r="X678" s="7"/>
      <c r="Y678" s="7"/>
      <c r="Z678" s="7"/>
      <c r="AA678" s="7"/>
      <c r="AB678" s="7"/>
      <c r="AC678" s="7"/>
      <c r="AD678" s="7"/>
      <c r="AE678" s="7"/>
      <c r="AF678" s="7"/>
      <c r="AG678" s="7"/>
      <c r="AH678" s="7"/>
      <c r="AJ678" s="2"/>
      <c r="AL678" s="4" t="s">
        <v>417</v>
      </c>
      <c r="AM678" s="4" t="s">
        <v>1075</v>
      </c>
      <c r="AO678" s="7"/>
      <c r="AP678" s="7"/>
    </row>
    <row r="679" spans="10:42">
      <c r="J679" s="2"/>
      <c r="K679" s="2"/>
      <c r="L679" s="2"/>
      <c r="M679" s="2"/>
      <c r="N679" s="2"/>
      <c r="X679" s="7"/>
      <c r="Y679" s="7"/>
      <c r="Z679" s="7"/>
      <c r="AA679" s="7"/>
      <c r="AB679" s="7"/>
      <c r="AC679" s="7"/>
      <c r="AD679" s="7"/>
      <c r="AE679" s="7"/>
      <c r="AF679" s="7"/>
      <c r="AG679" s="7"/>
      <c r="AH679" s="7"/>
      <c r="AJ679" s="2"/>
      <c r="AL679" s="4" t="s">
        <v>417</v>
      </c>
      <c r="AM679" s="4" t="s">
        <v>1684</v>
      </c>
      <c r="AO679" s="7"/>
      <c r="AP679" s="7"/>
    </row>
    <row r="680" spans="10:42">
      <c r="J680" s="2"/>
      <c r="K680" s="2"/>
      <c r="L680" s="2"/>
      <c r="M680" s="2"/>
      <c r="N680" s="2"/>
      <c r="X680" s="7"/>
      <c r="Y680" s="7"/>
      <c r="Z680" s="7"/>
      <c r="AA680" s="7"/>
      <c r="AB680" s="7"/>
      <c r="AC680" s="7"/>
      <c r="AD680" s="7"/>
      <c r="AE680" s="7"/>
      <c r="AF680" s="7"/>
      <c r="AG680" s="7"/>
      <c r="AH680" s="7"/>
      <c r="AJ680" s="2"/>
      <c r="AL680" s="4" t="s">
        <v>417</v>
      </c>
      <c r="AM680" s="4" t="s">
        <v>757</v>
      </c>
      <c r="AO680" s="7"/>
      <c r="AP680" s="7"/>
    </row>
    <row r="681" spans="10:42">
      <c r="J681" s="2"/>
      <c r="K681" s="2"/>
      <c r="L681" s="2"/>
      <c r="M681" s="2"/>
      <c r="N681" s="2"/>
      <c r="X681" s="7"/>
      <c r="Y681" s="7"/>
      <c r="Z681" s="7"/>
      <c r="AA681" s="7"/>
      <c r="AB681" s="7"/>
      <c r="AC681" s="7"/>
      <c r="AD681" s="7"/>
      <c r="AE681" s="7"/>
      <c r="AF681" s="7"/>
      <c r="AG681" s="7"/>
      <c r="AH681" s="7"/>
      <c r="AJ681" s="2"/>
      <c r="AL681" s="4" t="s">
        <v>417</v>
      </c>
      <c r="AM681" s="4" t="s">
        <v>1077</v>
      </c>
      <c r="AO681" s="7"/>
      <c r="AP681" s="7"/>
    </row>
    <row r="682" spans="10:42">
      <c r="J682" s="2"/>
      <c r="K682" s="2"/>
      <c r="L682" s="2"/>
      <c r="M682" s="2"/>
      <c r="N682" s="2"/>
      <c r="X682" s="7"/>
      <c r="Y682" s="7"/>
      <c r="Z682" s="7"/>
      <c r="AA682" s="7"/>
      <c r="AB682" s="7"/>
      <c r="AC682" s="7"/>
      <c r="AD682" s="7"/>
      <c r="AE682" s="7"/>
      <c r="AF682" s="7"/>
      <c r="AG682" s="7"/>
      <c r="AH682" s="7"/>
      <c r="AJ682" s="2"/>
      <c r="AL682" s="4" t="s">
        <v>417</v>
      </c>
      <c r="AM682" s="4" t="s">
        <v>905</v>
      </c>
      <c r="AO682" s="7"/>
      <c r="AP682" s="7"/>
    </row>
    <row r="683" spans="10:42">
      <c r="J683" s="2"/>
      <c r="K683" s="2"/>
      <c r="L683" s="2"/>
      <c r="M683" s="2"/>
      <c r="N683" s="2"/>
      <c r="X683" s="7"/>
      <c r="Y683" s="7"/>
      <c r="Z683" s="7"/>
      <c r="AA683" s="7"/>
      <c r="AB683" s="7"/>
      <c r="AC683" s="7"/>
      <c r="AD683" s="7"/>
      <c r="AE683" s="7"/>
      <c r="AF683" s="7"/>
      <c r="AG683" s="7"/>
      <c r="AH683" s="7"/>
      <c r="AJ683" s="2"/>
      <c r="AL683" s="4" t="s">
        <v>417</v>
      </c>
      <c r="AM683" s="4" t="s">
        <v>764</v>
      </c>
      <c r="AO683" s="7"/>
      <c r="AP683" s="7"/>
    </row>
    <row r="684" spans="10:42">
      <c r="J684" s="2"/>
      <c r="K684" s="2"/>
      <c r="L684" s="2"/>
      <c r="M684" s="2"/>
      <c r="N684" s="2"/>
      <c r="X684" s="7"/>
      <c r="Y684" s="7"/>
      <c r="Z684" s="7"/>
      <c r="AA684" s="7"/>
      <c r="AB684" s="7"/>
      <c r="AC684" s="7"/>
      <c r="AD684" s="7"/>
      <c r="AE684" s="7"/>
      <c r="AF684" s="7"/>
      <c r="AG684" s="7"/>
      <c r="AH684" s="7"/>
      <c r="AJ684" s="2"/>
      <c r="AL684" s="4" t="s">
        <v>417</v>
      </c>
      <c r="AM684" s="4" t="s">
        <v>1685</v>
      </c>
      <c r="AO684" s="7"/>
      <c r="AP684" s="7"/>
    </row>
    <row r="685" spans="10:42">
      <c r="J685" s="2"/>
      <c r="K685" s="2"/>
      <c r="L685" s="2"/>
      <c r="M685" s="2"/>
      <c r="N685" s="2"/>
      <c r="X685" s="7"/>
      <c r="Y685" s="7"/>
      <c r="Z685" s="7"/>
      <c r="AA685" s="7"/>
      <c r="AB685" s="7"/>
      <c r="AC685" s="7"/>
      <c r="AD685" s="7"/>
      <c r="AE685" s="7"/>
      <c r="AF685" s="7"/>
      <c r="AG685" s="7"/>
      <c r="AH685" s="7"/>
      <c r="AJ685" s="2"/>
      <c r="AL685" s="4" t="s">
        <v>417</v>
      </c>
      <c r="AM685" s="4" t="s">
        <v>907</v>
      </c>
      <c r="AO685" s="7"/>
      <c r="AP685" s="7"/>
    </row>
    <row r="686" spans="10:42">
      <c r="J686" s="2"/>
      <c r="K686" s="2"/>
      <c r="L686" s="2"/>
      <c r="M686" s="2"/>
      <c r="N686" s="2"/>
      <c r="X686" s="7"/>
      <c r="Y686" s="7"/>
      <c r="Z686" s="7"/>
      <c r="AA686" s="7"/>
      <c r="AB686" s="7"/>
      <c r="AC686" s="7"/>
      <c r="AD686" s="7"/>
      <c r="AE686" s="7"/>
      <c r="AF686" s="7"/>
      <c r="AG686" s="7"/>
      <c r="AH686" s="7"/>
      <c r="AJ686" s="2"/>
      <c r="AL686" s="4" t="s">
        <v>417</v>
      </c>
      <c r="AM686" s="4" t="s">
        <v>1083</v>
      </c>
      <c r="AO686" s="7"/>
      <c r="AP686" s="7"/>
    </row>
    <row r="687" spans="10:42">
      <c r="J687" s="2"/>
      <c r="K687" s="2"/>
      <c r="L687" s="2"/>
      <c r="M687" s="2"/>
      <c r="N687" s="2"/>
      <c r="X687" s="7"/>
      <c r="Y687" s="7"/>
      <c r="Z687" s="7"/>
      <c r="AA687" s="7"/>
      <c r="AB687" s="7"/>
      <c r="AC687" s="7"/>
      <c r="AD687" s="7"/>
      <c r="AE687" s="7"/>
      <c r="AF687" s="7"/>
      <c r="AG687" s="7"/>
      <c r="AH687" s="7"/>
      <c r="AJ687" s="2"/>
      <c r="AL687" s="4" t="s">
        <v>417</v>
      </c>
      <c r="AM687" s="4" t="s">
        <v>1081</v>
      </c>
      <c r="AO687" s="7"/>
      <c r="AP687" s="7"/>
    </row>
    <row r="688" spans="10:42">
      <c r="J688" s="2"/>
      <c r="K688" s="2"/>
      <c r="L688" s="2"/>
      <c r="M688" s="2"/>
      <c r="N688" s="2"/>
      <c r="X688" s="7"/>
      <c r="Y688" s="7"/>
      <c r="Z688" s="7"/>
      <c r="AA688" s="7"/>
      <c r="AB688" s="7"/>
      <c r="AC688" s="7"/>
      <c r="AD688" s="7"/>
      <c r="AE688" s="7"/>
      <c r="AF688" s="7"/>
      <c r="AG688" s="7"/>
      <c r="AH688" s="7"/>
      <c r="AJ688" s="2"/>
      <c r="AL688" s="4" t="s">
        <v>417</v>
      </c>
      <c r="AM688" s="4" t="s">
        <v>1686</v>
      </c>
      <c r="AO688" s="7"/>
      <c r="AP688" s="7"/>
    </row>
    <row r="689" spans="10:42">
      <c r="J689" s="2"/>
      <c r="K689" s="2"/>
      <c r="L689" s="2"/>
      <c r="M689" s="2"/>
      <c r="N689" s="2"/>
      <c r="X689" s="7"/>
      <c r="Y689" s="7"/>
      <c r="Z689" s="7"/>
      <c r="AA689" s="7"/>
      <c r="AB689" s="7"/>
      <c r="AC689" s="7"/>
      <c r="AD689" s="7"/>
      <c r="AE689" s="7"/>
      <c r="AF689" s="7"/>
      <c r="AG689" s="7"/>
      <c r="AH689" s="7"/>
      <c r="AJ689" s="2"/>
      <c r="AL689" s="4" t="s">
        <v>417</v>
      </c>
      <c r="AM689" s="4" t="s">
        <v>1687</v>
      </c>
      <c r="AO689" s="7"/>
      <c r="AP689" s="7"/>
    </row>
    <row r="690" spans="10:42">
      <c r="J690" s="2"/>
      <c r="K690" s="2"/>
      <c r="L690" s="2"/>
      <c r="M690" s="2"/>
      <c r="N690" s="2"/>
      <c r="X690" s="7"/>
      <c r="Y690" s="7"/>
      <c r="Z690" s="7"/>
      <c r="AA690" s="7"/>
      <c r="AB690" s="7"/>
      <c r="AC690" s="7"/>
      <c r="AD690" s="7"/>
      <c r="AE690" s="7"/>
      <c r="AF690" s="7"/>
      <c r="AG690" s="7"/>
      <c r="AH690" s="7"/>
      <c r="AJ690" s="2"/>
      <c r="AL690" s="4" t="s">
        <v>417</v>
      </c>
      <c r="AM690" s="4" t="s">
        <v>1688</v>
      </c>
      <c r="AO690" s="7"/>
      <c r="AP690" s="7"/>
    </row>
    <row r="691" spans="10:42">
      <c r="J691" s="2"/>
      <c r="K691" s="2"/>
      <c r="L691" s="2"/>
      <c r="M691" s="2"/>
      <c r="N691" s="2"/>
      <c r="X691" s="7"/>
      <c r="Y691" s="7"/>
      <c r="Z691" s="7"/>
      <c r="AA691" s="7"/>
      <c r="AB691" s="7"/>
      <c r="AC691" s="7"/>
      <c r="AD691" s="7"/>
      <c r="AE691" s="7"/>
      <c r="AF691" s="7"/>
      <c r="AG691" s="7"/>
      <c r="AH691" s="7"/>
      <c r="AJ691" s="2"/>
      <c r="AL691" s="4" t="s">
        <v>417</v>
      </c>
      <c r="AM691" s="4" t="s">
        <v>1689</v>
      </c>
      <c r="AO691" s="7"/>
      <c r="AP691" s="7"/>
    </row>
    <row r="692" spans="10:42">
      <c r="J692" s="2"/>
      <c r="K692" s="2"/>
      <c r="L692" s="2"/>
      <c r="M692" s="2"/>
      <c r="N692" s="2"/>
      <c r="X692" s="7"/>
      <c r="Y692" s="7"/>
      <c r="Z692" s="7"/>
      <c r="AA692" s="7"/>
      <c r="AB692" s="7"/>
      <c r="AC692" s="7"/>
      <c r="AD692" s="7"/>
      <c r="AE692" s="7"/>
      <c r="AF692" s="7"/>
      <c r="AG692" s="7"/>
      <c r="AH692" s="7"/>
      <c r="AJ692" s="2"/>
      <c r="AL692" s="4" t="s">
        <v>417</v>
      </c>
      <c r="AM692" s="4" t="s">
        <v>1690</v>
      </c>
      <c r="AO692" s="7"/>
      <c r="AP692" s="7"/>
    </row>
    <row r="693" spans="10:42">
      <c r="J693" s="2"/>
      <c r="K693" s="2"/>
      <c r="L693" s="2"/>
      <c r="M693" s="2"/>
      <c r="N693" s="2"/>
      <c r="X693" s="7"/>
      <c r="Y693" s="7"/>
      <c r="Z693" s="7"/>
      <c r="AA693" s="7"/>
      <c r="AB693" s="7"/>
      <c r="AC693" s="7"/>
      <c r="AD693" s="7"/>
      <c r="AE693" s="7"/>
      <c r="AF693" s="7"/>
      <c r="AG693" s="7"/>
      <c r="AH693" s="7"/>
      <c r="AJ693" s="2"/>
      <c r="AL693" s="4" t="s">
        <v>417</v>
      </c>
      <c r="AM693" s="4" t="s">
        <v>1691</v>
      </c>
      <c r="AO693" s="7"/>
      <c r="AP693" s="7"/>
    </row>
    <row r="694" spans="10:42">
      <c r="J694" s="2"/>
      <c r="K694" s="2"/>
      <c r="L694" s="2"/>
      <c r="M694" s="2"/>
      <c r="N694" s="2"/>
      <c r="X694" s="7"/>
      <c r="Y694" s="7"/>
      <c r="Z694" s="7"/>
      <c r="AA694" s="7"/>
      <c r="AB694" s="7"/>
      <c r="AC694" s="7"/>
      <c r="AD694" s="7"/>
      <c r="AE694" s="7"/>
      <c r="AF694" s="7"/>
      <c r="AG694" s="7"/>
      <c r="AH694" s="7"/>
      <c r="AJ694" s="2"/>
      <c r="AL694" s="4" t="s">
        <v>417</v>
      </c>
      <c r="AM694" s="4" t="s">
        <v>1692</v>
      </c>
      <c r="AO694" s="7"/>
      <c r="AP694" s="7"/>
    </row>
    <row r="695" spans="10:42">
      <c r="J695" s="2"/>
      <c r="K695" s="2"/>
      <c r="L695" s="2"/>
      <c r="M695" s="2"/>
      <c r="N695" s="2"/>
      <c r="X695" s="7"/>
      <c r="Y695" s="7"/>
      <c r="Z695" s="7"/>
      <c r="AA695" s="7"/>
      <c r="AB695" s="7"/>
      <c r="AC695" s="7"/>
      <c r="AD695" s="7"/>
      <c r="AE695" s="7"/>
      <c r="AF695" s="7"/>
      <c r="AG695" s="7"/>
      <c r="AH695" s="7"/>
      <c r="AJ695" s="2"/>
      <c r="AL695" s="4" t="s">
        <v>417</v>
      </c>
      <c r="AM695" s="4" t="s">
        <v>1693</v>
      </c>
      <c r="AO695" s="7"/>
      <c r="AP695" s="7"/>
    </row>
    <row r="696" spans="10:42">
      <c r="J696" s="2"/>
      <c r="K696" s="2"/>
      <c r="L696" s="2"/>
      <c r="M696" s="2"/>
      <c r="N696" s="2"/>
      <c r="X696" s="7"/>
      <c r="Y696" s="7"/>
      <c r="Z696" s="7"/>
      <c r="AA696" s="7"/>
      <c r="AB696" s="7"/>
      <c r="AC696" s="7"/>
      <c r="AD696" s="7"/>
      <c r="AE696" s="7"/>
      <c r="AF696" s="7"/>
      <c r="AG696" s="7"/>
      <c r="AH696" s="7"/>
      <c r="AJ696" s="2"/>
      <c r="AL696" s="4" t="s">
        <v>417</v>
      </c>
      <c r="AM696" s="4" t="s">
        <v>1694</v>
      </c>
      <c r="AO696" s="7"/>
      <c r="AP696" s="7"/>
    </row>
    <row r="697" spans="10:42">
      <c r="J697" s="2"/>
      <c r="K697" s="2"/>
      <c r="L697" s="2"/>
      <c r="M697" s="2"/>
      <c r="N697" s="2"/>
      <c r="X697" s="7"/>
      <c r="Y697" s="7"/>
      <c r="Z697" s="7"/>
      <c r="AA697" s="7"/>
      <c r="AB697" s="7"/>
      <c r="AC697" s="7"/>
      <c r="AD697" s="7"/>
      <c r="AE697" s="7"/>
      <c r="AF697" s="7"/>
      <c r="AG697" s="7"/>
      <c r="AH697" s="7"/>
      <c r="AJ697" s="2"/>
      <c r="AL697" s="4" t="s">
        <v>428</v>
      </c>
      <c r="AM697" s="4" t="s">
        <v>1695</v>
      </c>
      <c r="AO697" s="7"/>
      <c r="AP697" s="7"/>
    </row>
    <row r="698" spans="10:42">
      <c r="J698" s="2"/>
      <c r="K698" s="2"/>
      <c r="L698" s="2"/>
      <c r="M698" s="2"/>
      <c r="N698" s="2"/>
      <c r="X698" s="7"/>
      <c r="Y698" s="7"/>
      <c r="Z698" s="7"/>
      <c r="AA698" s="7"/>
      <c r="AB698" s="7"/>
      <c r="AC698" s="7"/>
      <c r="AD698" s="7"/>
      <c r="AE698" s="7"/>
      <c r="AF698" s="7"/>
      <c r="AG698" s="7"/>
      <c r="AH698" s="7"/>
      <c r="AJ698" s="2"/>
      <c r="AL698" s="4" t="s">
        <v>428</v>
      </c>
      <c r="AM698" s="4" t="s">
        <v>1696</v>
      </c>
      <c r="AO698" s="7"/>
      <c r="AP698" s="7"/>
    </row>
    <row r="699" spans="10:42">
      <c r="J699" s="2"/>
      <c r="K699" s="2"/>
      <c r="L699" s="2"/>
      <c r="M699" s="2"/>
      <c r="N699" s="2"/>
      <c r="X699" s="7"/>
      <c r="Y699" s="7"/>
      <c r="Z699" s="7"/>
      <c r="AA699" s="7"/>
      <c r="AB699" s="7"/>
      <c r="AC699" s="7"/>
      <c r="AD699" s="7"/>
      <c r="AE699" s="7"/>
      <c r="AF699" s="7"/>
      <c r="AG699" s="7"/>
      <c r="AH699" s="7"/>
      <c r="AJ699" s="2"/>
      <c r="AL699" s="4" t="s">
        <v>428</v>
      </c>
      <c r="AM699" s="4" t="s">
        <v>831</v>
      </c>
      <c r="AO699" s="7"/>
      <c r="AP699" s="7"/>
    </row>
    <row r="700" spans="10:42">
      <c r="J700" s="2"/>
      <c r="K700" s="2"/>
      <c r="L700" s="2"/>
      <c r="M700" s="2"/>
      <c r="N700" s="2"/>
      <c r="X700" s="7"/>
      <c r="Y700" s="7"/>
      <c r="Z700" s="7"/>
      <c r="AA700" s="7"/>
      <c r="AB700" s="7"/>
      <c r="AC700" s="7"/>
      <c r="AD700" s="7"/>
      <c r="AE700" s="7"/>
      <c r="AF700" s="7"/>
      <c r="AG700" s="7"/>
      <c r="AH700" s="7"/>
      <c r="AJ700" s="2"/>
      <c r="AL700" s="4" t="s">
        <v>428</v>
      </c>
      <c r="AM700" s="4" t="s">
        <v>833</v>
      </c>
      <c r="AO700" s="7"/>
      <c r="AP700" s="7"/>
    </row>
    <row r="701" spans="10:42">
      <c r="J701" s="2"/>
      <c r="K701" s="2"/>
      <c r="L701" s="2"/>
      <c r="M701" s="2"/>
      <c r="N701" s="2"/>
      <c r="X701" s="7"/>
      <c r="Y701" s="7"/>
      <c r="Z701" s="7"/>
      <c r="AA701" s="7"/>
      <c r="AB701" s="7"/>
      <c r="AC701" s="7"/>
      <c r="AD701" s="7"/>
      <c r="AE701" s="7"/>
      <c r="AF701" s="7"/>
      <c r="AG701" s="7"/>
      <c r="AH701" s="7"/>
      <c r="AJ701" s="2"/>
      <c r="AL701" s="4" t="s">
        <v>428</v>
      </c>
      <c r="AM701" s="4" t="s">
        <v>909</v>
      </c>
      <c r="AO701" s="7"/>
      <c r="AP701" s="7"/>
    </row>
    <row r="702" spans="10:42">
      <c r="J702" s="2"/>
      <c r="K702" s="2"/>
      <c r="L702" s="2"/>
      <c r="M702" s="2"/>
      <c r="N702" s="2"/>
      <c r="X702" s="7"/>
      <c r="Y702" s="7"/>
      <c r="Z702" s="7"/>
      <c r="AA702" s="7"/>
      <c r="AB702" s="7"/>
      <c r="AC702" s="7"/>
      <c r="AD702" s="7"/>
      <c r="AE702" s="7"/>
      <c r="AF702" s="7"/>
      <c r="AG702" s="7"/>
      <c r="AH702" s="7"/>
      <c r="AJ702" s="2"/>
      <c r="AL702" s="4" t="s">
        <v>428</v>
      </c>
      <c r="AM702" s="4" t="s">
        <v>771</v>
      </c>
      <c r="AO702" s="7"/>
      <c r="AP702" s="7"/>
    </row>
    <row r="703" spans="10:42">
      <c r="J703" s="2"/>
      <c r="K703" s="2"/>
      <c r="L703" s="2"/>
      <c r="M703" s="2"/>
      <c r="N703" s="2"/>
      <c r="X703" s="7"/>
      <c r="Y703" s="7"/>
      <c r="Z703" s="7"/>
      <c r="AA703" s="7"/>
      <c r="AB703" s="7"/>
      <c r="AC703" s="7"/>
      <c r="AD703" s="7"/>
      <c r="AE703" s="7"/>
      <c r="AF703" s="7"/>
      <c r="AG703" s="7"/>
      <c r="AH703" s="7"/>
      <c r="AJ703" s="2"/>
      <c r="AL703" s="4" t="s">
        <v>428</v>
      </c>
      <c r="AM703" s="4" t="s">
        <v>835</v>
      </c>
      <c r="AO703" s="7"/>
      <c r="AP703" s="7"/>
    </row>
    <row r="704" spans="10:42">
      <c r="J704" s="2"/>
      <c r="K704" s="2"/>
      <c r="L704" s="2"/>
      <c r="M704" s="2"/>
      <c r="N704" s="2"/>
      <c r="X704" s="7"/>
      <c r="Y704" s="7"/>
      <c r="Z704" s="7"/>
      <c r="AA704" s="7"/>
      <c r="AB704" s="7"/>
      <c r="AC704" s="7"/>
      <c r="AD704" s="7"/>
      <c r="AE704" s="7"/>
      <c r="AF704" s="7"/>
      <c r="AG704" s="7"/>
      <c r="AH704" s="7"/>
      <c r="AJ704" s="2"/>
      <c r="AL704" s="4" t="s">
        <v>428</v>
      </c>
      <c r="AM704" s="4" t="s">
        <v>911</v>
      </c>
      <c r="AO704" s="7"/>
      <c r="AP704" s="7"/>
    </row>
    <row r="705" spans="10:42">
      <c r="J705" s="2"/>
      <c r="K705" s="2"/>
      <c r="L705" s="2"/>
      <c r="M705" s="2"/>
      <c r="N705" s="2"/>
      <c r="X705" s="7"/>
      <c r="Y705" s="7"/>
      <c r="Z705" s="7"/>
      <c r="AA705" s="7"/>
      <c r="AB705" s="7"/>
      <c r="AC705" s="7"/>
      <c r="AD705" s="7"/>
      <c r="AE705" s="7"/>
      <c r="AF705" s="7"/>
      <c r="AG705" s="7"/>
      <c r="AH705" s="7"/>
      <c r="AJ705" s="2"/>
      <c r="AL705" s="4" t="s">
        <v>428</v>
      </c>
      <c r="AM705" s="4" t="s">
        <v>913</v>
      </c>
      <c r="AO705" s="7"/>
      <c r="AP705" s="7"/>
    </row>
    <row r="706" spans="10:42">
      <c r="J706" s="2"/>
      <c r="K706" s="2"/>
      <c r="L706" s="2"/>
      <c r="M706" s="2"/>
      <c r="N706" s="2"/>
      <c r="X706" s="7"/>
      <c r="Y706" s="7"/>
      <c r="Z706" s="7"/>
      <c r="AA706" s="7"/>
      <c r="AB706" s="7"/>
      <c r="AC706" s="7"/>
      <c r="AD706" s="7"/>
      <c r="AE706" s="7"/>
      <c r="AF706" s="7"/>
      <c r="AG706" s="7"/>
      <c r="AH706" s="7"/>
      <c r="AJ706" s="2"/>
      <c r="AL706" s="4" t="s">
        <v>428</v>
      </c>
      <c r="AM706" s="4" t="s">
        <v>837</v>
      </c>
      <c r="AO706" s="7"/>
      <c r="AP706" s="7"/>
    </row>
    <row r="707" spans="10:42">
      <c r="J707" s="2"/>
      <c r="K707" s="2"/>
      <c r="L707" s="2"/>
      <c r="M707" s="2"/>
      <c r="N707" s="2"/>
      <c r="X707" s="7"/>
      <c r="Y707" s="7"/>
      <c r="Z707" s="7"/>
      <c r="AA707" s="7"/>
      <c r="AB707" s="7"/>
      <c r="AC707" s="7"/>
      <c r="AD707" s="7"/>
      <c r="AE707" s="7"/>
      <c r="AF707" s="7"/>
      <c r="AG707" s="7"/>
      <c r="AH707" s="7"/>
      <c r="AJ707" s="2"/>
      <c r="AL707" s="4" t="s">
        <v>428</v>
      </c>
      <c r="AM707" s="4" t="s">
        <v>839</v>
      </c>
      <c r="AO707" s="7"/>
      <c r="AP707" s="7"/>
    </row>
    <row r="708" spans="10:42">
      <c r="J708" s="2"/>
      <c r="K708" s="2"/>
      <c r="L708" s="2"/>
      <c r="M708" s="2"/>
      <c r="N708" s="2"/>
      <c r="X708" s="7"/>
      <c r="Y708" s="7"/>
      <c r="Z708" s="7"/>
      <c r="AA708" s="7"/>
      <c r="AB708" s="7"/>
      <c r="AC708" s="7"/>
      <c r="AD708" s="7"/>
      <c r="AE708" s="7"/>
      <c r="AF708" s="7"/>
      <c r="AG708" s="7"/>
      <c r="AH708" s="7"/>
      <c r="AJ708" s="2"/>
      <c r="AL708" s="4" t="s">
        <v>428</v>
      </c>
      <c r="AM708" s="4" t="s">
        <v>1085</v>
      </c>
      <c r="AO708" s="7"/>
      <c r="AP708" s="7"/>
    </row>
    <row r="709" spans="10:42">
      <c r="J709" s="2"/>
      <c r="K709" s="2"/>
      <c r="L709" s="2"/>
      <c r="M709" s="2"/>
      <c r="N709" s="2"/>
      <c r="X709" s="7"/>
      <c r="Y709" s="7"/>
      <c r="Z709" s="7"/>
      <c r="AA709" s="7"/>
      <c r="AB709" s="7"/>
      <c r="AC709" s="7"/>
      <c r="AD709" s="7"/>
      <c r="AE709" s="7"/>
      <c r="AF709" s="7"/>
      <c r="AG709" s="7"/>
      <c r="AH709" s="7"/>
      <c r="AJ709" s="2"/>
      <c r="AL709" s="4" t="s">
        <v>428</v>
      </c>
      <c r="AM709" s="4" t="s">
        <v>778</v>
      </c>
      <c r="AO709" s="7"/>
      <c r="AP709" s="7"/>
    </row>
    <row r="710" spans="10:42">
      <c r="J710" s="2"/>
      <c r="K710" s="2"/>
      <c r="L710" s="2"/>
      <c r="M710" s="2"/>
      <c r="N710" s="2"/>
      <c r="X710" s="7"/>
      <c r="Y710" s="7"/>
      <c r="Z710" s="7"/>
      <c r="AA710" s="7"/>
      <c r="AB710" s="7"/>
      <c r="AC710" s="7"/>
      <c r="AD710" s="7"/>
      <c r="AE710" s="7"/>
      <c r="AF710" s="7"/>
      <c r="AG710" s="7"/>
      <c r="AH710" s="7"/>
      <c r="AJ710" s="2"/>
      <c r="AL710" s="4" t="s">
        <v>428</v>
      </c>
      <c r="AM710" s="4" t="s">
        <v>915</v>
      </c>
      <c r="AO710" s="7"/>
      <c r="AP710" s="7"/>
    </row>
    <row r="711" spans="10:42">
      <c r="J711" s="2"/>
      <c r="K711" s="2"/>
      <c r="L711" s="2"/>
      <c r="M711" s="2"/>
      <c r="N711" s="2"/>
      <c r="X711" s="7"/>
      <c r="Y711" s="7"/>
      <c r="Z711" s="7"/>
      <c r="AA711" s="7"/>
      <c r="AB711" s="7"/>
      <c r="AC711" s="7"/>
      <c r="AD711" s="7"/>
      <c r="AE711" s="7"/>
      <c r="AF711" s="7"/>
      <c r="AG711" s="7"/>
      <c r="AH711" s="7"/>
      <c r="AJ711" s="2"/>
      <c r="AL711" s="4" t="s">
        <v>428</v>
      </c>
      <c r="AM711" s="4" t="s">
        <v>917</v>
      </c>
      <c r="AO711" s="7"/>
      <c r="AP711" s="7"/>
    </row>
    <row r="712" spans="10:42">
      <c r="J712" s="2"/>
      <c r="K712" s="2"/>
      <c r="L712" s="2"/>
      <c r="M712" s="2"/>
      <c r="N712" s="2"/>
      <c r="X712" s="7"/>
      <c r="Y712" s="7"/>
      <c r="Z712" s="7"/>
      <c r="AA712" s="7"/>
      <c r="AB712" s="7"/>
      <c r="AC712" s="7"/>
      <c r="AD712" s="7"/>
      <c r="AE712" s="7"/>
      <c r="AF712" s="7"/>
      <c r="AG712" s="7"/>
      <c r="AH712" s="7"/>
      <c r="AJ712" s="2"/>
      <c r="AL712" s="4" t="s">
        <v>428</v>
      </c>
      <c r="AM712" s="4" t="s">
        <v>1697</v>
      </c>
      <c r="AO712" s="7"/>
      <c r="AP712" s="7"/>
    </row>
    <row r="713" spans="10:42">
      <c r="J713" s="2"/>
      <c r="K713" s="2"/>
      <c r="L713" s="2"/>
      <c r="M713" s="2"/>
      <c r="N713" s="2"/>
      <c r="X713" s="7"/>
      <c r="Y713" s="7"/>
      <c r="Z713" s="7"/>
      <c r="AA713" s="7"/>
      <c r="AB713" s="7"/>
      <c r="AC713" s="7"/>
      <c r="AD713" s="7"/>
      <c r="AE713" s="7"/>
      <c r="AF713" s="7"/>
      <c r="AG713" s="7"/>
      <c r="AH713" s="7"/>
      <c r="AJ713" s="2"/>
      <c r="AL713" s="4" t="s">
        <v>428</v>
      </c>
      <c r="AM713" s="4" t="s">
        <v>919</v>
      </c>
      <c r="AO713" s="7"/>
      <c r="AP713" s="7"/>
    </row>
    <row r="714" spans="10:42">
      <c r="J714" s="2"/>
      <c r="K714" s="2"/>
      <c r="L714" s="2"/>
      <c r="M714" s="2"/>
      <c r="N714" s="2"/>
      <c r="X714" s="7"/>
      <c r="Y714" s="7"/>
      <c r="Z714" s="7"/>
      <c r="AA714" s="7"/>
      <c r="AB714" s="7"/>
      <c r="AC714" s="7"/>
      <c r="AD714" s="7"/>
      <c r="AE714" s="7"/>
      <c r="AF714" s="7"/>
      <c r="AG714" s="7"/>
      <c r="AH714" s="7"/>
      <c r="AJ714" s="2"/>
      <c r="AL714" s="4" t="s">
        <v>428</v>
      </c>
      <c r="AM714" s="4" t="s">
        <v>1698</v>
      </c>
      <c r="AO714" s="7"/>
      <c r="AP714" s="7"/>
    </row>
    <row r="715" spans="10:42">
      <c r="J715" s="2"/>
      <c r="K715" s="2"/>
      <c r="L715" s="2"/>
      <c r="M715" s="2"/>
      <c r="N715" s="2"/>
      <c r="X715" s="7"/>
      <c r="Y715" s="7"/>
      <c r="Z715" s="7"/>
      <c r="AA715" s="7"/>
      <c r="AB715" s="7"/>
      <c r="AC715" s="7"/>
      <c r="AD715" s="7"/>
      <c r="AE715" s="7"/>
      <c r="AF715" s="7"/>
      <c r="AG715" s="7"/>
      <c r="AH715" s="7"/>
      <c r="AJ715" s="2"/>
      <c r="AL715" s="4" t="s">
        <v>428</v>
      </c>
      <c r="AM715" s="4" t="s">
        <v>921</v>
      </c>
      <c r="AO715" s="7"/>
      <c r="AP715" s="7"/>
    </row>
    <row r="716" spans="10:42">
      <c r="J716" s="2"/>
      <c r="K716" s="2"/>
      <c r="L716" s="2"/>
      <c r="M716" s="2"/>
      <c r="N716" s="2"/>
      <c r="X716" s="7"/>
      <c r="Y716" s="7"/>
      <c r="Z716" s="7"/>
      <c r="AA716" s="7"/>
      <c r="AB716" s="7"/>
      <c r="AC716" s="7"/>
      <c r="AD716" s="7"/>
      <c r="AE716" s="7"/>
      <c r="AF716" s="7"/>
      <c r="AG716" s="7"/>
      <c r="AH716" s="7"/>
      <c r="AJ716" s="2"/>
      <c r="AL716" s="4" t="s">
        <v>428</v>
      </c>
      <c r="AM716" s="4" t="s">
        <v>923</v>
      </c>
      <c r="AO716" s="7"/>
      <c r="AP716" s="7"/>
    </row>
    <row r="717" spans="10:42">
      <c r="J717" s="2"/>
      <c r="K717" s="2"/>
      <c r="L717" s="2"/>
      <c r="M717" s="2"/>
      <c r="N717" s="2"/>
      <c r="X717" s="7"/>
      <c r="Y717" s="7"/>
      <c r="Z717" s="7"/>
      <c r="AA717" s="7"/>
      <c r="AB717" s="7"/>
      <c r="AC717" s="7"/>
      <c r="AD717" s="7"/>
      <c r="AE717" s="7"/>
      <c r="AF717" s="7"/>
      <c r="AG717" s="7"/>
      <c r="AH717" s="7"/>
      <c r="AJ717" s="2"/>
      <c r="AL717" s="4" t="s">
        <v>428</v>
      </c>
      <c r="AM717" s="4" t="s">
        <v>925</v>
      </c>
      <c r="AO717" s="7"/>
      <c r="AP717" s="7"/>
    </row>
    <row r="718" spans="10:42">
      <c r="J718" s="2"/>
      <c r="K718" s="2"/>
      <c r="L718" s="2"/>
      <c r="M718" s="2"/>
      <c r="N718" s="2"/>
      <c r="X718" s="7"/>
      <c r="Y718" s="7"/>
      <c r="Z718" s="7"/>
      <c r="AA718" s="7"/>
      <c r="AB718" s="7"/>
      <c r="AC718" s="7"/>
      <c r="AD718" s="7"/>
      <c r="AE718" s="7"/>
      <c r="AF718" s="7"/>
      <c r="AG718" s="7"/>
      <c r="AH718" s="7"/>
      <c r="AJ718" s="2"/>
      <c r="AL718" s="4" t="s">
        <v>428</v>
      </c>
      <c r="AM718" s="4" t="s">
        <v>1087</v>
      </c>
      <c r="AO718" s="7"/>
      <c r="AP718" s="7"/>
    </row>
    <row r="719" spans="10:42">
      <c r="J719" s="2"/>
      <c r="K719" s="2"/>
      <c r="L719" s="2"/>
      <c r="M719" s="2"/>
      <c r="N719" s="2"/>
      <c r="X719" s="7"/>
      <c r="Y719" s="7"/>
      <c r="Z719" s="7"/>
      <c r="AA719" s="7"/>
      <c r="AB719" s="7"/>
      <c r="AC719" s="7"/>
      <c r="AD719" s="7"/>
      <c r="AE719" s="7"/>
      <c r="AF719" s="7"/>
      <c r="AG719" s="7"/>
      <c r="AH719" s="7"/>
      <c r="AJ719" s="2"/>
      <c r="AL719" s="4" t="s">
        <v>428</v>
      </c>
      <c r="AM719" s="4" t="s">
        <v>1089</v>
      </c>
      <c r="AO719" s="7"/>
      <c r="AP719" s="7"/>
    </row>
    <row r="720" spans="10:42">
      <c r="J720" s="2"/>
      <c r="K720" s="2"/>
      <c r="L720" s="2"/>
      <c r="M720" s="2"/>
      <c r="N720" s="2"/>
      <c r="X720" s="7"/>
      <c r="Y720" s="7"/>
      <c r="Z720" s="7"/>
      <c r="AA720" s="7"/>
      <c r="AB720" s="7"/>
      <c r="AC720" s="7"/>
      <c r="AD720" s="7"/>
      <c r="AE720" s="7"/>
      <c r="AF720" s="7"/>
      <c r="AG720" s="7"/>
      <c r="AH720" s="7"/>
      <c r="AJ720" s="2"/>
      <c r="AL720" s="4" t="s">
        <v>428</v>
      </c>
      <c r="AM720" s="4" t="s">
        <v>1699</v>
      </c>
      <c r="AO720" s="7"/>
      <c r="AP720" s="7"/>
    </row>
    <row r="721" spans="10:42">
      <c r="J721" s="2"/>
      <c r="K721" s="2"/>
      <c r="L721" s="2"/>
      <c r="M721" s="2"/>
      <c r="N721" s="2"/>
      <c r="X721" s="7"/>
      <c r="Y721" s="7"/>
      <c r="Z721" s="7"/>
      <c r="AA721" s="7"/>
      <c r="AB721" s="7"/>
      <c r="AC721" s="7"/>
      <c r="AD721" s="7"/>
      <c r="AE721" s="7"/>
      <c r="AF721" s="7"/>
      <c r="AG721" s="7"/>
      <c r="AH721" s="7"/>
      <c r="AJ721" s="2"/>
      <c r="AL721" s="4" t="s">
        <v>428</v>
      </c>
      <c r="AM721" s="4" t="s">
        <v>1700</v>
      </c>
      <c r="AO721" s="7"/>
      <c r="AP721" s="7"/>
    </row>
    <row r="722" spans="10:42">
      <c r="J722" s="2"/>
      <c r="K722" s="2"/>
      <c r="L722" s="2"/>
      <c r="M722" s="2"/>
      <c r="N722" s="2"/>
      <c r="X722" s="7"/>
      <c r="Y722" s="7"/>
      <c r="Z722" s="7"/>
      <c r="AA722" s="7"/>
      <c r="AB722" s="7"/>
      <c r="AC722" s="7"/>
      <c r="AD722" s="7"/>
      <c r="AE722" s="7"/>
      <c r="AF722" s="7"/>
      <c r="AG722" s="7"/>
      <c r="AH722" s="7"/>
      <c r="AJ722" s="2"/>
      <c r="AL722" s="4" t="s">
        <v>428</v>
      </c>
      <c r="AM722" s="4" t="s">
        <v>1701</v>
      </c>
      <c r="AO722" s="7"/>
      <c r="AP722" s="7"/>
    </row>
    <row r="723" spans="10:42">
      <c r="J723" s="2"/>
      <c r="K723" s="2"/>
      <c r="L723" s="2"/>
      <c r="M723" s="2"/>
      <c r="N723" s="2"/>
      <c r="X723" s="7"/>
      <c r="Y723" s="7"/>
      <c r="Z723" s="7"/>
      <c r="AA723" s="7"/>
      <c r="AB723" s="7"/>
      <c r="AC723" s="7"/>
      <c r="AD723" s="7"/>
      <c r="AE723" s="7"/>
      <c r="AF723" s="7"/>
      <c r="AG723" s="7"/>
      <c r="AH723" s="7"/>
      <c r="AJ723" s="2"/>
      <c r="AL723" s="4" t="s">
        <v>428</v>
      </c>
      <c r="AM723" s="4" t="s">
        <v>1702</v>
      </c>
      <c r="AO723" s="7"/>
      <c r="AP723" s="7"/>
    </row>
    <row r="724" spans="10:42">
      <c r="J724" s="2"/>
      <c r="K724" s="2"/>
      <c r="L724" s="2"/>
      <c r="M724" s="2"/>
      <c r="N724" s="2"/>
      <c r="X724" s="7"/>
      <c r="Y724" s="7"/>
      <c r="Z724" s="7"/>
      <c r="AA724" s="7"/>
      <c r="AB724" s="7"/>
      <c r="AC724" s="7"/>
      <c r="AD724" s="7"/>
      <c r="AE724" s="7"/>
      <c r="AF724" s="7"/>
      <c r="AG724" s="7"/>
      <c r="AH724" s="7"/>
      <c r="AJ724" s="2"/>
      <c r="AL724" s="4" t="s">
        <v>428</v>
      </c>
      <c r="AM724" s="4" t="s">
        <v>1703</v>
      </c>
      <c r="AO724" s="7"/>
      <c r="AP724" s="7"/>
    </row>
    <row r="725" spans="10:42">
      <c r="J725" s="2"/>
      <c r="K725" s="2"/>
      <c r="L725" s="2"/>
      <c r="M725" s="2"/>
      <c r="N725" s="2"/>
      <c r="X725" s="7"/>
      <c r="Y725" s="7"/>
      <c r="Z725" s="7"/>
      <c r="AA725" s="7"/>
      <c r="AB725" s="7"/>
      <c r="AC725" s="7"/>
      <c r="AD725" s="7"/>
      <c r="AE725" s="7"/>
      <c r="AF725" s="7"/>
      <c r="AG725" s="7"/>
      <c r="AH725" s="7"/>
      <c r="AJ725" s="2"/>
      <c r="AL725" s="4" t="s">
        <v>428</v>
      </c>
      <c r="AM725" s="4" t="s">
        <v>1362</v>
      </c>
      <c r="AO725" s="7"/>
      <c r="AP725" s="7"/>
    </row>
    <row r="726" spans="10:42">
      <c r="J726" s="2"/>
      <c r="K726" s="2"/>
      <c r="L726" s="2"/>
      <c r="M726" s="2"/>
      <c r="N726" s="2"/>
      <c r="X726" s="7"/>
      <c r="Y726" s="7"/>
      <c r="Z726" s="7"/>
      <c r="AA726" s="7"/>
      <c r="AB726" s="7"/>
      <c r="AC726" s="7"/>
      <c r="AD726" s="7"/>
      <c r="AE726" s="7"/>
      <c r="AF726" s="7"/>
      <c r="AG726" s="7"/>
      <c r="AH726" s="7"/>
      <c r="AJ726" s="2"/>
      <c r="AL726" s="4" t="s">
        <v>428</v>
      </c>
      <c r="AM726" s="4" t="s">
        <v>1704</v>
      </c>
      <c r="AO726" s="7"/>
      <c r="AP726" s="7"/>
    </row>
    <row r="727" spans="10:42">
      <c r="J727" s="2"/>
      <c r="K727" s="2"/>
      <c r="L727" s="2"/>
      <c r="M727" s="2"/>
      <c r="N727" s="2"/>
      <c r="X727" s="7"/>
      <c r="Y727" s="7"/>
      <c r="Z727" s="7"/>
      <c r="AA727" s="7"/>
      <c r="AB727" s="7"/>
      <c r="AC727" s="7"/>
      <c r="AD727" s="7"/>
      <c r="AE727" s="7"/>
      <c r="AF727" s="7"/>
      <c r="AG727" s="7"/>
      <c r="AH727" s="7"/>
      <c r="AJ727" s="2"/>
      <c r="AL727" s="4" t="s">
        <v>428</v>
      </c>
      <c r="AM727" s="4" t="s">
        <v>1705</v>
      </c>
      <c r="AO727" s="7"/>
      <c r="AP727" s="7"/>
    </row>
    <row r="728" spans="10:42">
      <c r="J728" s="2"/>
      <c r="K728" s="2"/>
      <c r="L728" s="2"/>
      <c r="M728" s="2"/>
      <c r="N728" s="2"/>
      <c r="X728" s="7"/>
      <c r="Y728" s="7"/>
      <c r="Z728" s="7"/>
      <c r="AA728" s="7"/>
      <c r="AB728" s="7"/>
      <c r="AC728" s="7"/>
      <c r="AD728" s="7"/>
      <c r="AE728" s="7"/>
      <c r="AF728" s="7"/>
      <c r="AG728" s="7"/>
      <c r="AH728" s="7"/>
      <c r="AJ728" s="2"/>
      <c r="AL728" s="4" t="s">
        <v>428</v>
      </c>
      <c r="AM728" s="4" t="s">
        <v>927</v>
      </c>
      <c r="AO728" s="7"/>
      <c r="AP728" s="7"/>
    </row>
    <row r="729" spans="10:42">
      <c r="J729" s="2"/>
      <c r="K729" s="2"/>
      <c r="L729" s="2"/>
      <c r="M729" s="2"/>
      <c r="N729" s="2"/>
      <c r="X729" s="7"/>
      <c r="Y729" s="7"/>
      <c r="Z729" s="7"/>
      <c r="AA729" s="7"/>
      <c r="AB729" s="7"/>
      <c r="AC729" s="7"/>
      <c r="AD729" s="7"/>
      <c r="AE729" s="7"/>
      <c r="AF729" s="7"/>
      <c r="AG729" s="7"/>
      <c r="AH729" s="7"/>
      <c r="AJ729" s="2"/>
      <c r="AL729" s="4" t="s">
        <v>428</v>
      </c>
      <c r="AM729" s="4" t="s">
        <v>1093</v>
      </c>
      <c r="AO729" s="7"/>
      <c r="AP729" s="7"/>
    </row>
    <row r="730" spans="10:42">
      <c r="J730" s="2"/>
      <c r="K730" s="2"/>
      <c r="L730" s="2"/>
      <c r="M730" s="2"/>
      <c r="N730" s="2"/>
      <c r="X730" s="7"/>
      <c r="Y730" s="7"/>
      <c r="Z730" s="7"/>
      <c r="AA730" s="7"/>
      <c r="AB730" s="7"/>
      <c r="AC730" s="7"/>
      <c r="AD730" s="7"/>
      <c r="AE730" s="7"/>
      <c r="AF730" s="7"/>
      <c r="AG730" s="7"/>
      <c r="AH730" s="7"/>
      <c r="AJ730" s="2"/>
      <c r="AL730" s="4" t="s">
        <v>438</v>
      </c>
      <c r="AM730" s="4" t="s">
        <v>1364</v>
      </c>
      <c r="AO730" s="7"/>
      <c r="AP730" s="7"/>
    </row>
    <row r="731" spans="10:42">
      <c r="J731" s="2"/>
      <c r="K731" s="2"/>
      <c r="L731" s="2"/>
      <c r="M731" s="2"/>
      <c r="N731" s="2"/>
      <c r="X731" s="7"/>
      <c r="Y731" s="7"/>
      <c r="Z731" s="7"/>
      <c r="AA731" s="7"/>
      <c r="AB731" s="7"/>
      <c r="AC731" s="7"/>
      <c r="AD731" s="7"/>
      <c r="AE731" s="7"/>
      <c r="AF731" s="7"/>
      <c r="AG731" s="7"/>
      <c r="AH731" s="7"/>
      <c r="AJ731" s="2"/>
      <c r="AL731" s="4" t="s">
        <v>438</v>
      </c>
      <c r="AM731" s="4" t="s">
        <v>1706</v>
      </c>
      <c r="AO731" s="7"/>
      <c r="AP731" s="7"/>
    </row>
    <row r="732" spans="10:42">
      <c r="J732" s="2"/>
      <c r="K732" s="2"/>
      <c r="L732" s="2"/>
      <c r="M732" s="2"/>
      <c r="N732" s="2"/>
      <c r="X732" s="7"/>
      <c r="Y732" s="7"/>
      <c r="Z732" s="7"/>
      <c r="AA732" s="7"/>
      <c r="AB732" s="7"/>
      <c r="AC732" s="7"/>
      <c r="AD732" s="7"/>
      <c r="AE732" s="7"/>
      <c r="AF732" s="7"/>
      <c r="AG732" s="7"/>
      <c r="AH732" s="7"/>
      <c r="AJ732" s="2"/>
      <c r="AL732" s="4" t="s">
        <v>438</v>
      </c>
      <c r="AM732" s="4" t="s">
        <v>1707</v>
      </c>
      <c r="AO732" s="7"/>
      <c r="AP732" s="7"/>
    </row>
    <row r="733" spans="10:42">
      <c r="J733" s="2"/>
      <c r="K733" s="2"/>
      <c r="L733" s="2"/>
      <c r="M733" s="2"/>
      <c r="N733" s="2"/>
      <c r="X733" s="7"/>
      <c r="Y733" s="7"/>
      <c r="Z733" s="7"/>
      <c r="AA733" s="7"/>
      <c r="AB733" s="7"/>
      <c r="AC733" s="7"/>
      <c r="AD733" s="7"/>
      <c r="AE733" s="7"/>
      <c r="AF733" s="7"/>
      <c r="AG733" s="7"/>
      <c r="AH733" s="7"/>
      <c r="AJ733" s="2"/>
      <c r="AL733" s="4" t="s">
        <v>438</v>
      </c>
      <c r="AM733" s="4" t="s">
        <v>1708</v>
      </c>
      <c r="AO733" s="7"/>
      <c r="AP733" s="7"/>
    </row>
    <row r="734" spans="10:42">
      <c r="J734" s="2"/>
      <c r="K734" s="2"/>
      <c r="L734" s="2"/>
      <c r="M734" s="2"/>
      <c r="N734" s="2"/>
      <c r="X734" s="7"/>
      <c r="Y734" s="7"/>
      <c r="Z734" s="7"/>
      <c r="AA734" s="7"/>
      <c r="AB734" s="7"/>
      <c r="AC734" s="7"/>
      <c r="AD734" s="7"/>
      <c r="AE734" s="7"/>
      <c r="AF734" s="7"/>
      <c r="AG734" s="7"/>
      <c r="AH734" s="7"/>
      <c r="AJ734" s="2"/>
      <c r="AL734" s="4" t="s">
        <v>438</v>
      </c>
      <c r="AM734" s="4" t="s">
        <v>1709</v>
      </c>
      <c r="AO734" s="7"/>
      <c r="AP734" s="7"/>
    </row>
    <row r="735" spans="10:42">
      <c r="J735" s="2"/>
      <c r="K735" s="2"/>
      <c r="L735" s="2"/>
      <c r="M735" s="2"/>
      <c r="N735" s="2"/>
      <c r="X735" s="7"/>
      <c r="Y735" s="7"/>
      <c r="Z735" s="7"/>
      <c r="AA735" s="7"/>
      <c r="AB735" s="7"/>
      <c r="AC735" s="7"/>
      <c r="AD735" s="7"/>
      <c r="AE735" s="7"/>
      <c r="AF735" s="7"/>
      <c r="AG735" s="7"/>
      <c r="AH735" s="7"/>
      <c r="AJ735" s="2"/>
      <c r="AL735" s="4" t="s">
        <v>438</v>
      </c>
      <c r="AM735" s="4" t="s">
        <v>1710</v>
      </c>
      <c r="AO735" s="7"/>
      <c r="AP735" s="7"/>
    </row>
    <row r="736" spans="10:42">
      <c r="J736" s="2"/>
      <c r="K736" s="2"/>
      <c r="L736" s="2"/>
      <c r="M736" s="2"/>
      <c r="N736" s="2"/>
      <c r="X736" s="7"/>
      <c r="Y736" s="7"/>
      <c r="Z736" s="7"/>
      <c r="AA736" s="7"/>
      <c r="AB736" s="7"/>
      <c r="AC736" s="7"/>
      <c r="AD736" s="7"/>
      <c r="AE736" s="7"/>
      <c r="AF736" s="7"/>
      <c r="AG736" s="7"/>
      <c r="AH736" s="7"/>
      <c r="AJ736" s="2"/>
      <c r="AL736" s="4" t="s">
        <v>438</v>
      </c>
      <c r="AM736" s="4" t="s">
        <v>1711</v>
      </c>
      <c r="AO736" s="7"/>
      <c r="AP736" s="7"/>
    </row>
    <row r="737" spans="10:42">
      <c r="J737" s="2"/>
      <c r="K737" s="2"/>
      <c r="L737" s="2"/>
      <c r="M737" s="2"/>
      <c r="N737" s="2"/>
      <c r="X737" s="7"/>
      <c r="Y737" s="7"/>
      <c r="Z737" s="7"/>
      <c r="AA737" s="7"/>
      <c r="AB737" s="7"/>
      <c r="AC737" s="7"/>
      <c r="AD737" s="7"/>
      <c r="AE737" s="7"/>
      <c r="AF737" s="7"/>
      <c r="AG737" s="7"/>
      <c r="AH737" s="7"/>
      <c r="AJ737" s="2"/>
      <c r="AL737" s="4" t="s">
        <v>438</v>
      </c>
      <c r="AM737" s="4" t="s">
        <v>1712</v>
      </c>
      <c r="AO737" s="7"/>
      <c r="AP737" s="7"/>
    </row>
    <row r="738" spans="10:42">
      <c r="J738" s="2"/>
      <c r="K738" s="2"/>
      <c r="L738" s="2"/>
      <c r="M738" s="2"/>
      <c r="N738" s="2"/>
      <c r="X738" s="7"/>
      <c r="Y738" s="7"/>
      <c r="Z738" s="7"/>
      <c r="AA738" s="7"/>
      <c r="AB738" s="7"/>
      <c r="AC738" s="7"/>
      <c r="AD738" s="7"/>
      <c r="AE738" s="7"/>
      <c r="AF738" s="7"/>
      <c r="AG738" s="7"/>
      <c r="AH738" s="7"/>
      <c r="AJ738" s="2"/>
      <c r="AL738" s="4" t="s">
        <v>438</v>
      </c>
      <c r="AM738" s="4" t="s">
        <v>1713</v>
      </c>
      <c r="AO738" s="7"/>
      <c r="AP738" s="7"/>
    </row>
    <row r="739" spans="10:42">
      <c r="J739" s="2"/>
      <c r="K739" s="2"/>
      <c r="L739" s="2"/>
      <c r="M739" s="2"/>
      <c r="N739" s="2"/>
      <c r="X739" s="7"/>
      <c r="Y739" s="7"/>
      <c r="Z739" s="7"/>
      <c r="AA739" s="7"/>
      <c r="AB739" s="7"/>
      <c r="AC739" s="7"/>
      <c r="AD739" s="7"/>
      <c r="AE739" s="7"/>
      <c r="AF739" s="7"/>
      <c r="AG739" s="7"/>
      <c r="AH739" s="7"/>
      <c r="AJ739" s="2"/>
      <c r="AL739" s="4" t="s">
        <v>438</v>
      </c>
      <c r="AM739" s="4" t="s">
        <v>1714</v>
      </c>
      <c r="AO739" s="7"/>
      <c r="AP739" s="7"/>
    </row>
    <row r="740" spans="10:42">
      <c r="J740" s="2"/>
      <c r="K740" s="2"/>
      <c r="L740" s="2"/>
      <c r="M740" s="2"/>
      <c r="N740" s="2"/>
      <c r="X740" s="7"/>
      <c r="Y740" s="7"/>
      <c r="Z740" s="7"/>
      <c r="AA740" s="7"/>
      <c r="AB740" s="7"/>
      <c r="AC740" s="7"/>
      <c r="AD740" s="7"/>
      <c r="AE740" s="7"/>
      <c r="AF740" s="7"/>
      <c r="AG740" s="7"/>
      <c r="AH740" s="7"/>
      <c r="AJ740" s="2"/>
      <c r="AL740" s="4" t="s">
        <v>438</v>
      </c>
      <c r="AM740" s="4" t="s">
        <v>1715</v>
      </c>
      <c r="AO740" s="7"/>
      <c r="AP740" s="7"/>
    </row>
    <row r="741" spans="10:42">
      <c r="J741" s="2"/>
      <c r="K741" s="2"/>
      <c r="L741" s="2"/>
      <c r="M741" s="2"/>
      <c r="N741" s="2"/>
      <c r="X741" s="7"/>
      <c r="Y741" s="7"/>
      <c r="Z741" s="7"/>
      <c r="AA741" s="7"/>
      <c r="AB741" s="7"/>
      <c r="AC741" s="7"/>
      <c r="AD741" s="7"/>
      <c r="AE741" s="7"/>
      <c r="AF741" s="7"/>
      <c r="AG741" s="7"/>
      <c r="AH741" s="7"/>
      <c r="AJ741" s="2"/>
      <c r="AL741" s="4" t="s">
        <v>438</v>
      </c>
      <c r="AM741" s="4" t="s">
        <v>1716</v>
      </c>
      <c r="AO741" s="7"/>
      <c r="AP741" s="7"/>
    </row>
    <row r="742" spans="10:42">
      <c r="J742" s="2"/>
      <c r="K742" s="2"/>
      <c r="L742" s="2"/>
      <c r="M742" s="2"/>
      <c r="N742" s="2"/>
      <c r="X742" s="7"/>
      <c r="Y742" s="7"/>
      <c r="Z742" s="7"/>
      <c r="AA742" s="7"/>
      <c r="AB742" s="7"/>
      <c r="AC742" s="7"/>
      <c r="AD742" s="7"/>
      <c r="AE742" s="7"/>
      <c r="AF742" s="7"/>
      <c r="AG742" s="7"/>
      <c r="AH742" s="7"/>
      <c r="AJ742" s="2"/>
      <c r="AL742" s="4" t="s">
        <v>438</v>
      </c>
      <c r="AM742" s="4" t="s">
        <v>1717</v>
      </c>
      <c r="AO742" s="7"/>
      <c r="AP742" s="7"/>
    </row>
    <row r="743" spans="10:42">
      <c r="J743" s="2"/>
      <c r="K743" s="2"/>
      <c r="L743" s="2"/>
      <c r="M743" s="2"/>
      <c r="N743" s="2"/>
      <c r="X743" s="7"/>
      <c r="Y743" s="7"/>
      <c r="Z743" s="7"/>
      <c r="AA743" s="7"/>
      <c r="AB743" s="7"/>
      <c r="AC743" s="7"/>
      <c r="AD743" s="7"/>
      <c r="AE743" s="7"/>
      <c r="AF743" s="7"/>
      <c r="AG743" s="7"/>
      <c r="AH743" s="7"/>
      <c r="AJ743" s="2"/>
      <c r="AL743" s="4" t="s">
        <v>438</v>
      </c>
      <c r="AM743" s="4" t="s">
        <v>1718</v>
      </c>
      <c r="AO743" s="7"/>
      <c r="AP743" s="7"/>
    </row>
    <row r="744" spans="10:42">
      <c r="J744" s="2"/>
      <c r="K744" s="2"/>
      <c r="L744" s="2"/>
      <c r="M744" s="2"/>
      <c r="N744" s="2"/>
      <c r="X744" s="7"/>
      <c r="Y744" s="7"/>
      <c r="Z744" s="7"/>
      <c r="AA744" s="7"/>
      <c r="AB744" s="7"/>
      <c r="AC744" s="7"/>
      <c r="AD744" s="7"/>
      <c r="AE744" s="7"/>
      <c r="AF744" s="7"/>
      <c r="AG744" s="7"/>
      <c r="AH744" s="7"/>
      <c r="AJ744" s="2"/>
      <c r="AL744" s="4" t="s">
        <v>438</v>
      </c>
      <c r="AM744" s="4" t="s">
        <v>1719</v>
      </c>
      <c r="AO744" s="7"/>
      <c r="AP744" s="7"/>
    </row>
    <row r="745" spans="10:42">
      <c r="J745" s="2"/>
      <c r="K745" s="2"/>
      <c r="L745" s="2"/>
      <c r="M745" s="2"/>
      <c r="N745" s="2"/>
      <c r="X745" s="7"/>
      <c r="Y745" s="7"/>
      <c r="Z745" s="7"/>
      <c r="AA745" s="7"/>
      <c r="AB745" s="7"/>
      <c r="AC745" s="7"/>
      <c r="AD745" s="7"/>
      <c r="AE745" s="7"/>
      <c r="AF745" s="7"/>
      <c r="AG745" s="7"/>
      <c r="AH745" s="7"/>
      <c r="AJ745" s="2"/>
      <c r="AL745" s="4" t="s">
        <v>438</v>
      </c>
      <c r="AM745" s="4" t="s">
        <v>1720</v>
      </c>
      <c r="AO745" s="7"/>
      <c r="AP745" s="7"/>
    </row>
    <row r="746" spans="10:42">
      <c r="J746" s="2"/>
      <c r="K746" s="2"/>
      <c r="L746" s="2"/>
      <c r="M746" s="2"/>
      <c r="N746" s="2"/>
      <c r="X746" s="7"/>
      <c r="Y746" s="7"/>
      <c r="Z746" s="7"/>
      <c r="AA746" s="7"/>
      <c r="AB746" s="7"/>
      <c r="AC746" s="7"/>
      <c r="AD746" s="7"/>
      <c r="AE746" s="7"/>
      <c r="AF746" s="7"/>
      <c r="AG746" s="7"/>
      <c r="AH746" s="7"/>
      <c r="AJ746" s="2"/>
      <c r="AL746" s="4" t="s">
        <v>438</v>
      </c>
      <c r="AM746" s="4" t="s">
        <v>1721</v>
      </c>
      <c r="AO746" s="7"/>
      <c r="AP746" s="7"/>
    </row>
    <row r="747" spans="10:42">
      <c r="J747" s="2"/>
      <c r="K747" s="2"/>
      <c r="L747" s="2"/>
      <c r="M747" s="2"/>
      <c r="N747" s="2"/>
      <c r="X747" s="7"/>
      <c r="Y747" s="7"/>
      <c r="Z747" s="7"/>
      <c r="AA747" s="7"/>
      <c r="AB747" s="7"/>
      <c r="AC747" s="7"/>
      <c r="AD747" s="7"/>
      <c r="AE747" s="7"/>
      <c r="AF747" s="7"/>
      <c r="AG747" s="7"/>
      <c r="AH747" s="7"/>
      <c r="AJ747" s="2"/>
      <c r="AL747" s="4" t="s">
        <v>438</v>
      </c>
      <c r="AM747" s="4" t="s">
        <v>1722</v>
      </c>
      <c r="AO747" s="7"/>
      <c r="AP747" s="7"/>
    </row>
    <row r="748" spans="10:42">
      <c r="J748" s="2"/>
      <c r="K748" s="2"/>
      <c r="L748" s="2"/>
      <c r="M748" s="2"/>
      <c r="N748" s="2"/>
      <c r="X748" s="7"/>
      <c r="Y748" s="7"/>
      <c r="Z748" s="7"/>
      <c r="AA748" s="7"/>
      <c r="AB748" s="7"/>
      <c r="AC748" s="7"/>
      <c r="AD748" s="7"/>
      <c r="AE748" s="7"/>
      <c r="AF748" s="7"/>
      <c r="AG748" s="7"/>
      <c r="AH748" s="7"/>
      <c r="AJ748" s="2"/>
      <c r="AL748" s="4" t="s">
        <v>438</v>
      </c>
      <c r="AM748" s="4" t="s">
        <v>1723</v>
      </c>
      <c r="AO748" s="7"/>
      <c r="AP748" s="7"/>
    </row>
    <row r="749" spans="10:42">
      <c r="J749" s="2"/>
      <c r="K749" s="2"/>
      <c r="L749" s="2"/>
      <c r="M749" s="2"/>
      <c r="N749" s="2"/>
      <c r="X749" s="7"/>
      <c r="Y749" s="7"/>
      <c r="Z749" s="7"/>
      <c r="AA749" s="7"/>
      <c r="AB749" s="7"/>
      <c r="AC749" s="7"/>
      <c r="AD749" s="7"/>
      <c r="AE749" s="7"/>
      <c r="AF749" s="7"/>
      <c r="AG749" s="7"/>
      <c r="AH749" s="7"/>
      <c r="AJ749" s="2"/>
      <c r="AL749" s="4" t="s">
        <v>438</v>
      </c>
      <c r="AM749" s="4" t="s">
        <v>1724</v>
      </c>
      <c r="AO749" s="7"/>
      <c r="AP749" s="7"/>
    </row>
    <row r="750" spans="10:42">
      <c r="J750" s="2"/>
      <c r="K750" s="2"/>
      <c r="L750" s="2"/>
      <c r="M750" s="2"/>
      <c r="N750" s="2"/>
      <c r="X750" s="7"/>
      <c r="Y750" s="7"/>
      <c r="Z750" s="7"/>
      <c r="AA750" s="7"/>
      <c r="AB750" s="7"/>
      <c r="AC750" s="7"/>
      <c r="AD750" s="7"/>
      <c r="AE750" s="7"/>
      <c r="AF750" s="7"/>
      <c r="AG750" s="7"/>
      <c r="AH750" s="7"/>
      <c r="AJ750" s="2"/>
      <c r="AL750" s="4" t="s">
        <v>438</v>
      </c>
      <c r="AM750" s="4" t="s">
        <v>1725</v>
      </c>
      <c r="AO750" s="7"/>
      <c r="AP750" s="7"/>
    </row>
    <row r="751" spans="10:42">
      <c r="J751" s="2"/>
      <c r="K751" s="2"/>
      <c r="L751" s="2"/>
      <c r="M751" s="2"/>
      <c r="N751" s="2"/>
      <c r="X751" s="7"/>
      <c r="Y751" s="7"/>
      <c r="Z751" s="7"/>
      <c r="AA751" s="7"/>
      <c r="AB751" s="7"/>
      <c r="AC751" s="7"/>
      <c r="AD751" s="7"/>
      <c r="AE751" s="7"/>
      <c r="AF751" s="7"/>
      <c r="AG751" s="7"/>
      <c r="AH751" s="7"/>
      <c r="AJ751" s="2"/>
      <c r="AL751" s="4" t="s">
        <v>438</v>
      </c>
      <c r="AM751" s="4" t="s">
        <v>1726</v>
      </c>
      <c r="AO751" s="7"/>
      <c r="AP751" s="7"/>
    </row>
    <row r="752" spans="10:42">
      <c r="J752" s="2"/>
      <c r="K752" s="2"/>
      <c r="L752" s="2"/>
      <c r="M752" s="2"/>
      <c r="N752" s="2"/>
      <c r="X752" s="7"/>
      <c r="Y752" s="7"/>
      <c r="Z752" s="7"/>
      <c r="AA752" s="7"/>
      <c r="AB752" s="7"/>
      <c r="AC752" s="7"/>
      <c r="AD752" s="7"/>
      <c r="AE752" s="7"/>
      <c r="AF752" s="7"/>
      <c r="AG752" s="7"/>
      <c r="AH752" s="7"/>
      <c r="AJ752" s="2"/>
      <c r="AL752" s="4" t="s">
        <v>438</v>
      </c>
      <c r="AM752" s="4" t="s">
        <v>1727</v>
      </c>
      <c r="AO752" s="7"/>
      <c r="AP752" s="7"/>
    </row>
    <row r="753" spans="10:42">
      <c r="J753" s="2"/>
      <c r="K753" s="2"/>
      <c r="L753" s="2"/>
      <c r="M753" s="2"/>
      <c r="N753" s="2"/>
      <c r="X753" s="7"/>
      <c r="Y753" s="7"/>
      <c r="Z753" s="7"/>
      <c r="AA753" s="7"/>
      <c r="AB753" s="7"/>
      <c r="AC753" s="7"/>
      <c r="AD753" s="7"/>
      <c r="AE753" s="7"/>
      <c r="AF753" s="7"/>
      <c r="AG753" s="7"/>
      <c r="AH753" s="7"/>
      <c r="AJ753" s="2"/>
      <c r="AL753" s="4" t="s">
        <v>438</v>
      </c>
      <c r="AM753" s="4" t="s">
        <v>1728</v>
      </c>
      <c r="AO753" s="7"/>
      <c r="AP753" s="7"/>
    </row>
    <row r="754" spans="10:42">
      <c r="J754" s="2"/>
      <c r="K754" s="2"/>
      <c r="L754" s="2"/>
      <c r="M754" s="2"/>
      <c r="N754" s="2"/>
      <c r="X754" s="7"/>
      <c r="Y754" s="7"/>
      <c r="Z754" s="7"/>
      <c r="AA754" s="7"/>
      <c r="AB754" s="7"/>
      <c r="AC754" s="7"/>
      <c r="AD754" s="7"/>
      <c r="AE754" s="7"/>
      <c r="AF754" s="7"/>
      <c r="AG754" s="7"/>
      <c r="AH754" s="7"/>
      <c r="AJ754" s="2"/>
      <c r="AL754" s="4" t="s">
        <v>438</v>
      </c>
      <c r="AM754" s="4" t="s">
        <v>1729</v>
      </c>
      <c r="AO754" s="7"/>
      <c r="AP754" s="7"/>
    </row>
    <row r="755" spans="10:42">
      <c r="J755" s="2"/>
      <c r="K755" s="2"/>
      <c r="L755" s="2"/>
      <c r="M755" s="2"/>
      <c r="N755" s="2"/>
      <c r="X755" s="7"/>
      <c r="Y755" s="7"/>
      <c r="Z755" s="7"/>
      <c r="AA755" s="7"/>
      <c r="AB755" s="7"/>
      <c r="AC755" s="7"/>
      <c r="AD755" s="7"/>
      <c r="AE755" s="7"/>
      <c r="AF755" s="7"/>
      <c r="AG755" s="7"/>
      <c r="AH755" s="7"/>
      <c r="AJ755" s="2"/>
      <c r="AL755" s="4" t="s">
        <v>438</v>
      </c>
      <c r="AM755" s="4" t="s">
        <v>1730</v>
      </c>
      <c r="AO755" s="7"/>
      <c r="AP755" s="7"/>
    </row>
    <row r="756" spans="10:42">
      <c r="J756" s="2"/>
      <c r="K756" s="2"/>
      <c r="L756" s="2"/>
      <c r="M756" s="2"/>
      <c r="N756" s="2"/>
      <c r="X756" s="7"/>
      <c r="Y756" s="7"/>
      <c r="Z756" s="7"/>
      <c r="AA756" s="7"/>
      <c r="AB756" s="7"/>
      <c r="AC756" s="7"/>
      <c r="AD756" s="7"/>
      <c r="AE756" s="7"/>
      <c r="AF756" s="7"/>
      <c r="AG756" s="7"/>
      <c r="AH756" s="7"/>
      <c r="AJ756" s="2"/>
      <c r="AL756" s="4" t="s">
        <v>438</v>
      </c>
      <c r="AM756" s="4" t="s">
        <v>1731</v>
      </c>
      <c r="AO756" s="7"/>
      <c r="AP756" s="7"/>
    </row>
    <row r="757" spans="10:42">
      <c r="J757" s="2"/>
      <c r="K757" s="2"/>
      <c r="L757" s="2"/>
      <c r="M757" s="2"/>
      <c r="N757" s="2"/>
      <c r="X757" s="7"/>
      <c r="Y757" s="7"/>
      <c r="Z757" s="7"/>
      <c r="AA757" s="7"/>
      <c r="AB757" s="7"/>
      <c r="AC757" s="7"/>
      <c r="AD757" s="7"/>
      <c r="AE757" s="7"/>
      <c r="AF757" s="7"/>
      <c r="AG757" s="7"/>
      <c r="AH757" s="7"/>
      <c r="AJ757" s="2"/>
      <c r="AL757" s="4" t="s">
        <v>438</v>
      </c>
      <c r="AM757" s="4" t="s">
        <v>1732</v>
      </c>
      <c r="AO757" s="7"/>
      <c r="AP757" s="7"/>
    </row>
    <row r="758" spans="10:42">
      <c r="J758" s="2"/>
      <c r="K758" s="2"/>
      <c r="L758" s="2"/>
      <c r="M758" s="2"/>
      <c r="N758" s="2"/>
      <c r="X758" s="7"/>
      <c r="Y758" s="7"/>
      <c r="Z758" s="7"/>
      <c r="AA758" s="7"/>
      <c r="AB758" s="7"/>
      <c r="AC758" s="7"/>
      <c r="AD758" s="7"/>
      <c r="AE758" s="7"/>
      <c r="AF758" s="7"/>
      <c r="AG758" s="7"/>
      <c r="AH758" s="7"/>
      <c r="AJ758" s="2"/>
      <c r="AL758" s="4" t="s">
        <v>438</v>
      </c>
      <c r="AM758" s="4" t="s">
        <v>1733</v>
      </c>
      <c r="AO758" s="7"/>
      <c r="AP758" s="7"/>
    </row>
    <row r="759" spans="10:42">
      <c r="J759" s="2"/>
      <c r="K759" s="2"/>
      <c r="L759" s="2"/>
      <c r="M759" s="2"/>
      <c r="N759" s="2"/>
      <c r="X759" s="7"/>
      <c r="Y759" s="7"/>
      <c r="Z759" s="7"/>
      <c r="AA759" s="7"/>
      <c r="AB759" s="7"/>
      <c r="AC759" s="7"/>
      <c r="AD759" s="7"/>
      <c r="AE759" s="7"/>
      <c r="AF759" s="7"/>
      <c r="AG759" s="7"/>
      <c r="AH759" s="7"/>
      <c r="AJ759" s="2"/>
      <c r="AL759" s="4" t="s">
        <v>438</v>
      </c>
      <c r="AM759" s="4" t="s">
        <v>1734</v>
      </c>
      <c r="AO759" s="7"/>
      <c r="AP759" s="7"/>
    </row>
    <row r="760" spans="10:42">
      <c r="J760" s="2"/>
      <c r="K760" s="2"/>
      <c r="L760" s="2"/>
      <c r="M760" s="2"/>
      <c r="N760" s="2"/>
      <c r="X760" s="7"/>
      <c r="Y760" s="7"/>
      <c r="Z760" s="7"/>
      <c r="AA760" s="7"/>
      <c r="AB760" s="7"/>
      <c r="AC760" s="7"/>
      <c r="AD760" s="7"/>
      <c r="AE760" s="7"/>
      <c r="AF760" s="7"/>
      <c r="AG760" s="7"/>
      <c r="AH760" s="7"/>
      <c r="AJ760" s="2"/>
      <c r="AL760" s="4" t="s">
        <v>447</v>
      </c>
      <c r="AM760" s="4" t="s">
        <v>1366</v>
      </c>
      <c r="AO760" s="7"/>
      <c r="AP760" s="7"/>
    </row>
    <row r="761" spans="10:42">
      <c r="J761" s="2"/>
      <c r="K761" s="2"/>
      <c r="L761" s="2"/>
      <c r="M761" s="2"/>
      <c r="N761" s="2"/>
      <c r="X761" s="7"/>
      <c r="Y761" s="7"/>
      <c r="Z761" s="7"/>
      <c r="AA761" s="7"/>
      <c r="AB761" s="7"/>
      <c r="AC761" s="7"/>
      <c r="AD761" s="7"/>
      <c r="AE761" s="7"/>
      <c r="AF761" s="7"/>
      <c r="AG761" s="7"/>
      <c r="AH761" s="7"/>
      <c r="AJ761" s="2"/>
      <c r="AL761" s="4" t="s">
        <v>447</v>
      </c>
      <c r="AM761" s="4" t="s">
        <v>1735</v>
      </c>
      <c r="AO761" s="7"/>
      <c r="AP761" s="7"/>
    </row>
    <row r="762" spans="10:42">
      <c r="J762" s="2"/>
      <c r="K762" s="2"/>
      <c r="L762" s="2"/>
      <c r="M762" s="2"/>
      <c r="N762" s="2"/>
      <c r="X762" s="7"/>
      <c r="Y762" s="7"/>
      <c r="Z762" s="7"/>
      <c r="AA762" s="7"/>
      <c r="AB762" s="7"/>
      <c r="AC762" s="7"/>
      <c r="AD762" s="7"/>
      <c r="AE762" s="7"/>
      <c r="AF762" s="7"/>
      <c r="AG762" s="7"/>
      <c r="AH762" s="7"/>
      <c r="AJ762" s="2"/>
      <c r="AL762" s="4" t="s">
        <v>447</v>
      </c>
      <c r="AM762" s="4" t="s">
        <v>1736</v>
      </c>
      <c r="AO762" s="7"/>
      <c r="AP762" s="7"/>
    </row>
    <row r="763" spans="10:42">
      <c r="J763" s="2"/>
      <c r="K763" s="2"/>
      <c r="L763" s="2"/>
      <c r="M763" s="2"/>
      <c r="N763" s="2"/>
      <c r="X763" s="7"/>
      <c r="Y763" s="7"/>
      <c r="Z763" s="7"/>
      <c r="AA763" s="7"/>
      <c r="AB763" s="7"/>
      <c r="AC763" s="7"/>
      <c r="AD763" s="7"/>
      <c r="AE763" s="7"/>
      <c r="AF763" s="7"/>
      <c r="AG763" s="7"/>
      <c r="AH763" s="7"/>
      <c r="AJ763" s="2"/>
      <c r="AL763" s="4" t="s">
        <v>447</v>
      </c>
      <c r="AM763" s="4" t="s">
        <v>1737</v>
      </c>
      <c r="AO763" s="7"/>
      <c r="AP763" s="7"/>
    </row>
    <row r="764" spans="10:42">
      <c r="J764" s="2"/>
      <c r="K764" s="2"/>
      <c r="L764" s="2"/>
      <c r="M764" s="2"/>
      <c r="N764" s="2"/>
      <c r="X764" s="7"/>
      <c r="Y764" s="7"/>
      <c r="Z764" s="7"/>
      <c r="AA764" s="7"/>
      <c r="AB764" s="7"/>
      <c r="AC764" s="7"/>
      <c r="AD764" s="7"/>
      <c r="AE764" s="7"/>
      <c r="AF764" s="7"/>
      <c r="AG764" s="7"/>
      <c r="AH764" s="7"/>
      <c r="AJ764" s="2"/>
      <c r="AL764" s="4" t="s">
        <v>447</v>
      </c>
      <c r="AM764" s="4" t="s">
        <v>1738</v>
      </c>
      <c r="AO764" s="7"/>
      <c r="AP764" s="7"/>
    </row>
    <row r="765" spans="10:42">
      <c r="J765" s="2"/>
      <c r="K765" s="2"/>
      <c r="L765" s="2"/>
      <c r="M765" s="2"/>
      <c r="N765" s="2"/>
      <c r="X765" s="7"/>
      <c r="Y765" s="7"/>
      <c r="Z765" s="7"/>
      <c r="AA765" s="7"/>
      <c r="AB765" s="7"/>
      <c r="AC765" s="7"/>
      <c r="AD765" s="7"/>
      <c r="AE765" s="7"/>
      <c r="AF765" s="7"/>
      <c r="AG765" s="7"/>
      <c r="AH765" s="7"/>
      <c r="AJ765" s="2"/>
      <c r="AL765" s="4" t="s">
        <v>447</v>
      </c>
      <c r="AM765" s="4" t="s">
        <v>1739</v>
      </c>
      <c r="AO765" s="7"/>
      <c r="AP765" s="7"/>
    </row>
    <row r="766" spans="10:42">
      <c r="J766" s="2"/>
      <c r="K766" s="2"/>
      <c r="L766" s="2"/>
      <c r="M766" s="2"/>
      <c r="N766" s="2"/>
      <c r="X766" s="7"/>
      <c r="Y766" s="7"/>
      <c r="Z766" s="7"/>
      <c r="AA766" s="7"/>
      <c r="AB766" s="7"/>
      <c r="AC766" s="7"/>
      <c r="AD766" s="7"/>
      <c r="AE766" s="7"/>
      <c r="AF766" s="7"/>
      <c r="AG766" s="7"/>
      <c r="AH766" s="7"/>
      <c r="AJ766" s="2"/>
      <c r="AL766" s="4" t="s">
        <v>447</v>
      </c>
      <c r="AM766" s="4" t="s">
        <v>1740</v>
      </c>
      <c r="AO766" s="7"/>
      <c r="AP766" s="7"/>
    </row>
    <row r="767" spans="10:42">
      <c r="J767" s="2"/>
      <c r="K767" s="2"/>
      <c r="L767" s="2"/>
      <c r="M767" s="2"/>
      <c r="N767" s="2"/>
      <c r="X767" s="7"/>
      <c r="Y767" s="7"/>
      <c r="Z767" s="7"/>
      <c r="AA767" s="7"/>
      <c r="AB767" s="7"/>
      <c r="AC767" s="7"/>
      <c r="AD767" s="7"/>
      <c r="AE767" s="7"/>
      <c r="AF767" s="7"/>
      <c r="AG767" s="7"/>
      <c r="AH767" s="7"/>
      <c r="AJ767" s="2"/>
      <c r="AL767" s="4" t="s">
        <v>447</v>
      </c>
      <c r="AM767" s="4" t="s">
        <v>1741</v>
      </c>
      <c r="AO767" s="7"/>
      <c r="AP767" s="7"/>
    </row>
    <row r="768" spans="10:42">
      <c r="J768" s="2"/>
      <c r="K768" s="2"/>
      <c r="L768" s="2"/>
      <c r="M768" s="2"/>
      <c r="N768" s="2"/>
      <c r="X768" s="7"/>
      <c r="Y768" s="7"/>
      <c r="Z768" s="7"/>
      <c r="AA768" s="7"/>
      <c r="AB768" s="7"/>
      <c r="AC768" s="7"/>
      <c r="AD768" s="7"/>
      <c r="AE768" s="7"/>
      <c r="AF768" s="7"/>
      <c r="AG768" s="7"/>
      <c r="AH768" s="7"/>
      <c r="AJ768" s="2"/>
      <c r="AL768" s="4" t="s">
        <v>447</v>
      </c>
      <c r="AM768" s="4" t="s">
        <v>1742</v>
      </c>
      <c r="AO768" s="7"/>
      <c r="AP768" s="7"/>
    </row>
    <row r="769" spans="10:42">
      <c r="J769" s="2"/>
      <c r="K769" s="2"/>
      <c r="L769" s="2"/>
      <c r="M769" s="2"/>
      <c r="N769" s="2"/>
      <c r="X769" s="7"/>
      <c r="Y769" s="7"/>
      <c r="Z769" s="7"/>
      <c r="AA769" s="7"/>
      <c r="AB769" s="7"/>
      <c r="AC769" s="7"/>
      <c r="AD769" s="7"/>
      <c r="AE769" s="7"/>
      <c r="AF769" s="7"/>
      <c r="AG769" s="7"/>
      <c r="AH769" s="7"/>
      <c r="AJ769" s="2"/>
      <c r="AL769" s="4" t="s">
        <v>447</v>
      </c>
      <c r="AM769" s="4" t="s">
        <v>1743</v>
      </c>
      <c r="AO769" s="7"/>
      <c r="AP769" s="7"/>
    </row>
    <row r="770" spans="10:42">
      <c r="J770" s="2"/>
      <c r="K770" s="2"/>
      <c r="L770" s="2"/>
      <c r="M770" s="2"/>
      <c r="N770" s="2"/>
      <c r="X770" s="7"/>
      <c r="Y770" s="7"/>
      <c r="Z770" s="7"/>
      <c r="AA770" s="7"/>
      <c r="AB770" s="7"/>
      <c r="AC770" s="7"/>
      <c r="AD770" s="7"/>
      <c r="AE770" s="7"/>
      <c r="AF770" s="7"/>
      <c r="AG770" s="7"/>
      <c r="AH770" s="7"/>
      <c r="AJ770" s="2"/>
      <c r="AL770" s="4" t="s">
        <v>447</v>
      </c>
      <c r="AM770" s="4" t="s">
        <v>1744</v>
      </c>
      <c r="AO770" s="7"/>
      <c r="AP770" s="7"/>
    </row>
    <row r="771" spans="10:42">
      <c r="J771" s="2"/>
      <c r="K771" s="2"/>
      <c r="L771" s="2"/>
      <c r="M771" s="2"/>
      <c r="N771" s="2"/>
      <c r="X771" s="7"/>
      <c r="Y771" s="7"/>
      <c r="Z771" s="7"/>
      <c r="AA771" s="7"/>
      <c r="AB771" s="7"/>
      <c r="AC771" s="7"/>
      <c r="AD771" s="7"/>
      <c r="AE771" s="7"/>
      <c r="AF771" s="7"/>
      <c r="AG771" s="7"/>
      <c r="AH771" s="7"/>
      <c r="AJ771" s="2"/>
      <c r="AL771" s="4" t="s">
        <v>447</v>
      </c>
      <c r="AM771" s="4" t="s">
        <v>1745</v>
      </c>
      <c r="AO771" s="7"/>
      <c r="AP771" s="7"/>
    </row>
    <row r="772" spans="10:42">
      <c r="J772" s="2"/>
      <c r="K772" s="2"/>
      <c r="L772" s="2"/>
      <c r="M772" s="2"/>
      <c r="N772" s="2"/>
      <c r="X772" s="7"/>
      <c r="Y772" s="7"/>
      <c r="Z772" s="7"/>
      <c r="AA772" s="7"/>
      <c r="AB772" s="7"/>
      <c r="AC772" s="7"/>
      <c r="AD772" s="7"/>
      <c r="AE772" s="7"/>
      <c r="AF772" s="7"/>
      <c r="AG772" s="7"/>
      <c r="AH772" s="7"/>
      <c r="AJ772" s="2"/>
      <c r="AL772" s="4" t="s">
        <v>447</v>
      </c>
      <c r="AM772" s="4" t="s">
        <v>1746</v>
      </c>
      <c r="AO772" s="7"/>
      <c r="AP772" s="7"/>
    </row>
    <row r="773" spans="10:42">
      <c r="J773" s="2"/>
      <c r="K773" s="2"/>
      <c r="L773" s="2"/>
      <c r="M773" s="2"/>
      <c r="N773" s="2"/>
      <c r="X773" s="7"/>
      <c r="Y773" s="7"/>
      <c r="Z773" s="7"/>
      <c r="AA773" s="7"/>
      <c r="AB773" s="7"/>
      <c r="AC773" s="7"/>
      <c r="AD773" s="7"/>
      <c r="AE773" s="7"/>
      <c r="AF773" s="7"/>
      <c r="AG773" s="7"/>
      <c r="AH773" s="7"/>
      <c r="AJ773" s="2"/>
      <c r="AL773" s="4" t="s">
        <v>447</v>
      </c>
      <c r="AM773" s="4" t="s">
        <v>1747</v>
      </c>
      <c r="AO773" s="7"/>
      <c r="AP773" s="7"/>
    </row>
    <row r="774" spans="10:42">
      <c r="J774" s="2"/>
      <c r="K774" s="2"/>
      <c r="L774" s="2"/>
      <c r="M774" s="2"/>
      <c r="N774" s="2"/>
      <c r="X774" s="7"/>
      <c r="Y774" s="7"/>
      <c r="Z774" s="7"/>
      <c r="AA774" s="7"/>
      <c r="AB774" s="7"/>
      <c r="AC774" s="7"/>
      <c r="AD774" s="7"/>
      <c r="AE774" s="7"/>
      <c r="AF774" s="7"/>
      <c r="AG774" s="7"/>
      <c r="AH774" s="7"/>
      <c r="AJ774" s="2"/>
      <c r="AL774" s="4" t="s">
        <v>447</v>
      </c>
      <c r="AM774" s="4" t="s">
        <v>1363</v>
      </c>
      <c r="AO774" s="7"/>
      <c r="AP774" s="7"/>
    </row>
    <row r="775" spans="10:42">
      <c r="J775" s="2"/>
      <c r="K775" s="2"/>
      <c r="L775" s="2"/>
      <c r="M775" s="2"/>
      <c r="N775" s="2"/>
      <c r="X775" s="7"/>
      <c r="Y775" s="7"/>
      <c r="Z775" s="7"/>
      <c r="AA775" s="7"/>
      <c r="AB775" s="7"/>
      <c r="AC775" s="7"/>
      <c r="AD775" s="7"/>
      <c r="AE775" s="7"/>
      <c r="AF775" s="7"/>
      <c r="AG775" s="7"/>
      <c r="AH775" s="7"/>
      <c r="AJ775" s="2"/>
      <c r="AL775" s="4" t="s">
        <v>456</v>
      </c>
      <c r="AM775" s="4" t="s">
        <v>1368</v>
      </c>
      <c r="AO775" s="7"/>
      <c r="AP775" s="7"/>
    </row>
    <row r="776" spans="10:42">
      <c r="J776" s="2"/>
      <c r="K776" s="2"/>
      <c r="L776" s="2"/>
      <c r="M776" s="2"/>
      <c r="N776" s="2"/>
      <c r="X776" s="7"/>
      <c r="Y776" s="7"/>
      <c r="Z776" s="7"/>
      <c r="AA776" s="7"/>
      <c r="AB776" s="7"/>
      <c r="AC776" s="7"/>
      <c r="AD776" s="7"/>
      <c r="AE776" s="7"/>
      <c r="AF776" s="7"/>
      <c r="AG776" s="7"/>
      <c r="AH776" s="7"/>
      <c r="AJ776" s="2"/>
      <c r="AL776" s="4" t="s">
        <v>456</v>
      </c>
      <c r="AM776" s="4" t="s">
        <v>1748</v>
      </c>
      <c r="AO776" s="7"/>
      <c r="AP776" s="7"/>
    </row>
    <row r="777" spans="10:42">
      <c r="J777" s="2"/>
      <c r="K777" s="2"/>
      <c r="L777" s="2"/>
      <c r="M777" s="2"/>
      <c r="N777" s="2"/>
      <c r="X777" s="7"/>
      <c r="Y777" s="7"/>
      <c r="Z777" s="7"/>
      <c r="AA777" s="7"/>
      <c r="AB777" s="7"/>
      <c r="AC777" s="7"/>
      <c r="AD777" s="7"/>
      <c r="AE777" s="7"/>
      <c r="AF777" s="7"/>
      <c r="AG777" s="7"/>
      <c r="AH777" s="7"/>
      <c r="AJ777" s="2"/>
      <c r="AL777" s="4" t="s">
        <v>456</v>
      </c>
      <c r="AM777" s="4" t="s">
        <v>1749</v>
      </c>
      <c r="AO777" s="7"/>
      <c r="AP777" s="7"/>
    </row>
    <row r="778" spans="10:42">
      <c r="J778" s="2"/>
      <c r="K778" s="2"/>
      <c r="L778" s="2"/>
      <c r="M778" s="2"/>
      <c r="N778" s="2"/>
      <c r="X778" s="7"/>
      <c r="Y778" s="7"/>
      <c r="Z778" s="7"/>
      <c r="AA778" s="7"/>
      <c r="AB778" s="7"/>
      <c r="AC778" s="7"/>
      <c r="AD778" s="7"/>
      <c r="AE778" s="7"/>
      <c r="AF778" s="7"/>
      <c r="AG778" s="7"/>
      <c r="AH778" s="7"/>
      <c r="AJ778" s="2"/>
      <c r="AL778" s="4" t="s">
        <v>456</v>
      </c>
      <c r="AM778" s="4" t="s">
        <v>1750</v>
      </c>
      <c r="AO778" s="7"/>
      <c r="AP778" s="7"/>
    </row>
    <row r="779" spans="10:42">
      <c r="J779" s="2"/>
      <c r="K779" s="2"/>
      <c r="L779" s="2"/>
      <c r="M779" s="2"/>
      <c r="N779" s="2"/>
      <c r="X779" s="7"/>
      <c r="Y779" s="7"/>
      <c r="Z779" s="7"/>
      <c r="AA779" s="7"/>
      <c r="AB779" s="7"/>
      <c r="AC779" s="7"/>
      <c r="AD779" s="7"/>
      <c r="AE779" s="7"/>
      <c r="AF779" s="7"/>
      <c r="AG779" s="7"/>
      <c r="AH779" s="7"/>
      <c r="AJ779" s="2"/>
      <c r="AL779" s="4" t="s">
        <v>456</v>
      </c>
      <c r="AM779" s="4" t="s">
        <v>1751</v>
      </c>
      <c r="AO779" s="7"/>
      <c r="AP779" s="7"/>
    </row>
    <row r="780" spans="10:42">
      <c r="J780" s="2"/>
      <c r="K780" s="2"/>
      <c r="L780" s="2"/>
      <c r="M780" s="2"/>
      <c r="N780" s="2"/>
      <c r="X780" s="7"/>
      <c r="Y780" s="7"/>
      <c r="Z780" s="7"/>
      <c r="AA780" s="7"/>
      <c r="AB780" s="7"/>
      <c r="AC780" s="7"/>
      <c r="AD780" s="7"/>
      <c r="AE780" s="7"/>
      <c r="AF780" s="7"/>
      <c r="AG780" s="7"/>
      <c r="AH780" s="7"/>
      <c r="AJ780" s="2"/>
      <c r="AL780" s="4" t="s">
        <v>456</v>
      </c>
      <c r="AM780" s="4" t="s">
        <v>1752</v>
      </c>
      <c r="AO780" s="7"/>
      <c r="AP780" s="7"/>
    </row>
    <row r="781" spans="10:42">
      <c r="J781" s="2"/>
      <c r="K781" s="2"/>
      <c r="L781" s="2"/>
      <c r="M781" s="2"/>
      <c r="N781" s="2"/>
      <c r="X781" s="7"/>
      <c r="Y781" s="7"/>
      <c r="Z781" s="7"/>
      <c r="AA781" s="7"/>
      <c r="AB781" s="7"/>
      <c r="AC781" s="7"/>
      <c r="AD781" s="7"/>
      <c r="AE781" s="7"/>
      <c r="AF781" s="7"/>
      <c r="AG781" s="7"/>
      <c r="AH781" s="7"/>
      <c r="AJ781" s="2"/>
      <c r="AL781" s="4" t="s">
        <v>456</v>
      </c>
      <c r="AM781" s="4" t="s">
        <v>1753</v>
      </c>
      <c r="AO781" s="7"/>
      <c r="AP781" s="7"/>
    </row>
    <row r="782" spans="10:42">
      <c r="J782" s="2"/>
      <c r="K782" s="2"/>
      <c r="L782" s="2"/>
      <c r="M782" s="2"/>
      <c r="N782" s="2"/>
      <c r="X782" s="7"/>
      <c r="Y782" s="7"/>
      <c r="Z782" s="7"/>
      <c r="AA782" s="7"/>
      <c r="AB782" s="7"/>
      <c r="AC782" s="7"/>
      <c r="AD782" s="7"/>
      <c r="AE782" s="7"/>
      <c r="AF782" s="7"/>
      <c r="AG782" s="7"/>
      <c r="AH782" s="7"/>
      <c r="AJ782" s="2"/>
      <c r="AL782" s="4" t="s">
        <v>456</v>
      </c>
      <c r="AM782" s="4" t="s">
        <v>1754</v>
      </c>
      <c r="AO782" s="7"/>
      <c r="AP782" s="7"/>
    </row>
    <row r="783" spans="10:42">
      <c r="J783" s="2"/>
      <c r="K783" s="2"/>
      <c r="L783" s="2"/>
      <c r="M783" s="2"/>
      <c r="N783" s="2"/>
      <c r="X783" s="7"/>
      <c r="Y783" s="7"/>
      <c r="Z783" s="7"/>
      <c r="AA783" s="7"/>
      <c r="AB783" s="7"/>
      <c r="AC783" s="7"/>
      <c r="AD783" s="7"/>
      <c r="AE783" s="7"/>
      <c r="AF783" s="7"/>
      <c r="AG783" s="7"/>
      <c r="AH783" s="7"/>
      <c r="AJ783" s="2"/>
      <c r="AL783" s="4" t="s">
        <v>456</v>
      </c>
      <c r="AM783" s="4" t="s">
        <v>1755</v>
      </c>
      <c r="AO783" s="7"/>
      <c r="AP783" s="7"/>
    </row>
    <row r="784" spans="10:42">
      <c r="J784" s="2"/>
      <c r="K784" s="2"/>
      <c r="L784" s="2"/>
      <c r="M784" s="2"/>
      <c r="N784" s="2"/>
      <c r="X784" s="7"/>
      <c r="Y784" s="7"/>
      <c r="Z784" s="7"/>
      <c r="AA784" s="7"/>
      <c r="AB784" s="7"/>
      <c r="AC784" s="7"/>
      <c r="AD784" s="7"/>
      <c r="AE784" s="7"/>
      <c r="AF784" s="7"/>
      <c r="AG784" s="7"/>
      <c r="AH784" s="7"/>
      <c r="AJ784" s="2"/>
      <c r="AL784" s="4" t="s">
        <v>456</v>
      </c>
      <c r="AM784" s="4" t="s">
        <v>1756</v>
      </c>
      <c r="AO784" s="7"/>
      <c r="AP784" s="7"/>
    </row>
    <row r="785" spans="10:42">
      <c r="J785" s="2"/>
      <c r="K785" s="2"/>
      <c r="L785" s="2"/>
      <c r="M785" s="2"/>
      <c r="N785" s="2"/>
      <c r="X785" s="7"/>
      <c r="Y785" s="7"/>
      <c r="Z785" s="7"/>
      <c r="AA785" s="7"/>
      <c r="AB785" s="7"/>
      <c r="AC785" s="7"/>
      <c r="AD785" s="7"/>
      <c r="AE785" s="7"/>
      <c r="AF785" s="7"/>
      <c r="AG785" s="7"/>
      <c r="AH785" s="7"/>
      <c r="AJ785" s="2"/>
      <c r="AL785" s="4" t="s">
        <v>456</v>
      </c>
      <c r="AM785" s="4" t="s">
        <v>1757</v>
      </c>
      <c r="AO785" s="7"/>
      <c r="AP785" s="7"/>
    </row>
    <row r="786" spans="10:42">
      <c r="J786" s="2"/>
      <c r="K786" s="2"/>
      <c r="L786" s="2"/>
      <c r="M786" s="2"/>
      <c r="N786" s="2"/>
      <c r="X786" s="7"/>
      <c r="Y786" s="7"/>
      <c r="Z786" s="7"/>
      <c r="AA786" s="7"/>
      <c r="AB786" s="7"/>
      <c r="AC786" s="7"/>
      <c r="AD786" s="7"/>
      <c r="AE786" s="7"/>
      <c r="AF786" s="7"/>
      <c r="AG786" s="7"/>
      <c r="AH786" s="7"/>
      <c r="AJ786" s="2"/>
      <c r="AL786" s="4" t="s">
        <v>456</v>
      </c>
      <c r="AM786" s="4" t="s">
        <v>1758</v>
      </c>
      <c r="AO786" s="7"/>
      <c r="AP786" s="7"/>
    </row>
    <row r="787" spans="10:42">
      <c r="J787" s="2"/>
      <c r="K787" s="2"/>
      <c r="L787" s="2"/>
      <c r="M787" s="2"/>
      <c r="N787" s="2"/>
      <c r="X787" s="7"/>
      <c r="Y787" s="7"/>
      <c r="Z787" s="7"/>
      <c r="AA787" s="7"/>
      <c r="AB787" s="7"/>
      <c r="AC787" s="7"/>
      <c r="AD787" s="7"/>
      <c r="AE787" s="7"/>
      <c r="AF787" s="7"/>
      <c r="AG787" s="7"/>
      <c r="AH787" s="7"/>
      <c r="AJ787" s="2"/>
      <c r="AL787" s="4" t="s">
        <v>456</v>
      </c>
      <c r="AM787" s="4" t="s">
        <v>1759</v>
      </c>
      <c r="AO787" s="7"/>
      <c r="AP787" s="7"/>
    </row>
    <row r="788" spans="10:42">
      <c r="J788" s="2"/>
      <c r="K788" s="2"/>
      <c r="L788" s="2"/>
      <c r="M788" s="2"/>
      <c r="N788" s="2"/>
      <c r="X788" s="7"/>
      <c r="Y788" s="7"/>
      <c r="Z788" s="7"/>
      <c r="AA788" s="7"/>
      <c r="AB788" s="7"/>
      <c r="AC788" s="7"/>
      <c r="AD788" s="7"/>
      <c r="AE788" s="7"/>
      <c r="AF788" s="7"/>
      <c r="AG788" s="7"/>
      <c r="AH788" s="7"/>
      <c r="AJ788" s="2"/>
      <c r="AL788" s="4" t="s">
        <v>456</v>
      </c>
      <c r="AM788" s="4" t="s">
        <v>1370</v>
      </c>
      <c r="AO788" s="7"/>
      <c r="AP788" s="7"/>
    </row>
    <row r="789" spans="10:42">
      <c r="J789" s="2"/>
      <c r="K789" s="2"/>
      <c r="L789" s="2"/>
      <c r="M789" s="2"/>
      <c r="N789" s="2"/>
      <c r="X789" s="7"/>
      <c r="Y789" s="7"/>
      <c r="Z789" s="7"/>
      <c r="AA789" s="7"/>
      <c r="AB789" s="7"/>
      <c r="AC789" s="7"/>
      <c r="AD789" s="7"/>
      <c r="AE789" s="7"/>
      <c r="AF789" s="7"/>
      <c r="AG789" s="7"/>
      <c r="AH789" s="7"/>
      <c r="AJ789" s="2"/>
      <c r="AL789" s="4" t="s">
        <v>456</v>
      </c>
      <c r="AM789" s="4" t="s">
        <v>1760</v>
      </c>
      <c r="AO789" s="7"/>
      <c r="AP789" s="7"/>
    </row>
    <row r="790" spans="10:42">
      <c r="J790" s="2"/>
      <c r="K790" s="2"/>
      <c r="L790" s="2"/>
      <c r="M790" s="2"/>
      <c r="N790" s="2"/>
      <c r="X790" s="7"/>
      <c r="Y790" s="7"/>
      <c r="Z790" s="7"/>
      <c r="AA790" s="7"/>
      <c r="AB790" s="7"/>
      <c r="AC790" s="7"/>
      <c r="AD790" s="7"/>
      <c r="AE790" s="7"/>
      <c r="AF790" s="7"/>
      <c r="AG790" s="7"/>
      <c r="AH790" s="7"/>
      <c r="AJ790" s="2"/>
      <c r="AL790" s="4" t="s">
        <v>456</v>
      </c>
      <c r="AM790" s="4" t="s">
        <v>1761</v>
      </c>
      <c r="AO790" s="7"/>
      <c r="AP790" s="7"/>
    </row>
    <row r="791" spans="10:42">
      <c r="J791" s="2"/>
      <c r="K791" s="2"/>
      <c r="L791" s="2"/>
      <c r="M791" s="2"/>
      <c r="N791" s="2"/>
      <c r="X791" s="7"/>
      <c r="Y791" s="7"/>
      <c r="Z791" s="7"/>
      <c r="AA791" s="7"/>
      <c r="AB791" s="7"/>
      <c r="AC791" s="7"/>
      <c r="AD791" s="7"/>
      <c r="AE791" s="7"/>
      <c r="AF791" s="7"/>
      <c r="AG791" s="7"/>
      <c r="AH791" s="7"/>
      <c r="AJ791" s="2"/>
      <c r="AL791" s="4" t="s">
        <v>456</v>
      </c>
      <c r="AM791" s="4" t="s">
        <v>1762</v>
      </c>
      <c r="AO791" s="7"/>
      <c r="AP791" s="7"/>
    </row>
    <row r="792" spans="10:42">
      <c r="J792" s="2"/>
      <c r="K792" s="2"/>
      <c r="L792" s="2"/>
      <c r="M792" s="2"/>
      <c r="N792" s="2"/>
      <c r="X792" s="7"/>
      <c r="Y792" s="7"/>
      <c r="Z792" s="7"/>
      <c r="AA792" s="7"/>
      <c r="AB792" s="7"/>
      <c r="AC792" s="7"/>
      <c r="AD792" s="7"/>
      <c r="AE792" s="7"/>
      <c r="AF792" s="7"/>
      <c r="AG792" s="7"/>
      <c r="AH792" s="7"/>
      <c r="AJ792" s="2"/>
      <c r="AL792" s="4" t="s">
        <v>456</v>
      </c>
      <c r="AM792" s="4" t="s">
        <v>1763</v>
      </c>
      <c r="AO792" s="7"/>
      <c r="AP792" s="7"/>
    </row>
    <row r="793" spans="10:42">
      <c r="J793" s="2"/>
      <c r="K793" s="2"/>
      <c r="L793" s="2"/>
      <c r="M793" s="2"/>
      <c r="N793" s="2"/>
      <c r="X793" s="7"/>
      <c r="Y793" s="7"/>
      <c r="Z793" s="7"/>
      <c r="AA793" s="7"/>
      <c r="AB793" s="7"/>
      <c r="AC793" s="7"/>
      <c r="AD793" s="7"/>
      <c r="AE793" s="7"/>
      <c r="AF793" s="7"/>
      <c r="AG793" s="7"/>
      <c r="AH793" s="7"/>
      <c r="AJ793" s="2"/>
      <c r="AL793" s="4" t="s">
        <v>456</v>
      </c>
      <c r="AM793" s="4" t="s">
        <v>1764</v>
      </c>
      <c r="AO793" s="7"/>
      <c r="AP793" s="7"/>
    </row>
    <row r="794" spans="10:42">
      <c r="J794" s="2"/>
      <c r="K794" s="2"/>
      <c r="L794" s="2"/>
      <c r="M794" s="2"/>
      <c r="N794" s="2"/>
      <c r="X794" s="7"/>
      <c r="Y794" s="7"/>
      <c r="Z794" s="7"/>
      <c r="AA794" s="7"/>
      <c r="AB794" s="7"/>
      <c r="AC794" s="7"/>
      <c r="AD794" s="7"/>
      <c r="AE794" s="7"/>
      <c r="AF794" s="7"/>
      <c r="AG794" s="7"/>
      <c r="AH794" s="7"/>
      <c r="AJ794" s="2"/>
      <c r="AL794" s="4" t="s">
        <v>468</v>
      </c>
      <c r="AM794" s="4" t="s">
        <v>1372</v>
      </c>
      <c r="AO794" s="7"/>
      <c r="AP794" s="7"/>
    </row>
    <row r="795" spans="10:42">
      <c r="J795" s="2"/>
      <c r="K795" s="2"/>
      <c r="L795" s="2"/>
      <c r="M795" s="2"/>
      <c r="N795" s="2"/>
      <c r="X795" s="7"/>
      <c r="Y795" s="7"/>
      <c r="Z795" s="7"/>
      <c r="AA795" s="7"/>
      <c r="AB795" s="7"/>
      <c r="AC795" s="7"/>
      <c r="AD795" s="7"/>
      <c r="AE795" s="7"/>
      <c r="AF795" s="7"/>
      <c r="AG795" s="7"/>
      <c r="AH795" s="7"/>
      <c r="AJ795" s="2"/>
      <c r="AL795" s="4" t="s">
        <v>468</v>
      </c>
      <c r="AM795" s="4" t="s">
        <v>1765</v>
      </c>
      <c r="AO795" s="7"/>
      <c r="AP795" s="7"/>
    </row>
    <row r="796" spans="10:42">
      <c r="J796" s="2"/>
      <c r="K796" s="2"/>
      <c r="L796" s="2"/>
      <c r="M796" s="2"/>
      <c r="N796" s="2"/>
      <c r="X796" s="7"/>
      <c r="Y796" s="7"/>
      <c r="Z796" s="7"/>
      <c r="AA796" s="7"/>
      <c r="AB796" s="7"/>
      <c r="AC796" s="7"/>
      <c r="AD796" s="7"/>
      <c r="AE796" s="7"/>
      <c r="AF796" s="7"/>
      <c r="AG796" s="7"/>
      <c r="AH796" s="7"/>
      <c r="AJ796" s="2"/>
      <c r="AL796" s="4" t="s">
        <v>468</v>
      </c>
      <c r="AM796" s="4" t="s">
        <v>1766</v>
      </c>
      <c r="AO796" s="7"/>
      <c r="AP796" s="7"/>
    </row>
    <row r="797" spans="10:42">
      <c r="J797" s="2"/>
      <c r="K797" s="2"/>
      <c r="L797" s="2"/>
      <c r="M797" s="2"/>
      <c r="N797" s="2"/>
      <c r="X797" s="7"/>
      <c r="Y797" s="7"/>
      <c r="Z797" s="7"/>
      <c r="AA797" s="7"/>
      <c r="AB797" s="7"/>
      <c r="AC797" s="7"/>
      <c r="AD797" s="7"/>
      <c r="AE797" s="7"/>
      <c r="AF797" s="7"/>
      <c r="AG797" s="7"/>
      <c r="AH797" s="7"/>
      <c r="AJ797" s="2"/>
      <c r="AL797" s="4" t="s">
        <v>468</v>
      </c>
      <c r="AM797" s="4" t="s">
        <v>1767</v>
      </c>
      <c r="AO797" s="7"/>
      <c r="AP797" s="7"/>
    </row>
    <row r="798" spans="10:42">
      <c r="J798" s="2"/>
      <c r="K798" s="2"/>
      <c r="L798" s="2"/>
      <c r="M798" s="2"/>
      <c r="N798" s="2"/>
      <c r="X798" s="7"/>
      <c r="Y798" s="7"/>
      <c r="Z798" s="7"/>
      <c r="AA798" s="7"/>
      <c r="AB798" s="7"/>
      <c r="AC798" s="7"/>
      <c r="AD798" s="7"/>
      <c r="AE798" s="7"/>
      <c r="AF798" s="7"/>
      <c r="AG798" s="7"/>
      <c r="AH798" s="7"/>
      <c r="AJ798" s="2"/>
      <c r="AL798" s="4" t="s">
        <v>468</v>
      </c>
      <c r="AM798" s="4" t="s">
        <v>1768</v>
      </c>
      <c r="AO798" s="7"/>
      <c r="AP798" s="7"/>
    </row>
    <row r="799" spans="10:42">
      <c r="J799" s="2"/>
      <c r="K799" s="2"/>
      <c r="L799" s="2"/>
      <c r="M799" s="2"/>
      <c r="N799" s="2"/>
      <c r="X799" s="7"/>
      <c r="Y799" s="7"/>
      <c r="Z799" s="7"/>
      <c r="AA799" s="7"/>
      <c r="AB799" s="7"/>
      <c r="AC799" s="7"/>
      <c r="AD799" s="7"/>
      <c r="AE799" s="7"/>
      <c r="AF799" s="7"/>
      <c r="AG799" s="7"/>
      <c r="AH799" s="7"/>
      <c r="AJ799" s="2"/>
      <c r="AL799" s="4" t="s">
        <v>468</v>
      </c>
      <c r="AM799" s="4" t="s">
        <v>1769</v>
      </c>
      <c r="AO799" s="7"/>
      <c r="AP799" s="7"/>
    </row>
    <row r="800" spans="10:42">
      <c r="J800" s="2"/>
      <c r="K800" s="2"/>
      <c r="L800" s="2"/>
      <c r="M800" s="2"/>
      <c r="N800" s="2"/>
      <c r="X800" s="7"/>
      <c r="Y800" s="7"/>
      <c r="Z800" s="7"/>
      <c r="AA800" s="7"/>
      <c r="AB800" s="7"/>
      <c r="AC800" s="7"/>
      <c r="AD800" s="7"/>
      <c r="AE800" s="7"/>
      <c r="AF800" s="7"/>
      <c r="AG800" s="7"/>
      <c r="AH800" s="7"/>
      <c r="AJ800" s="2"/>
      <c r="AL800" s="4" t="s">
        <v>468</v>
      </c>
      <c r="AM800" s="4" t="s">
        <v>1770</v>
      </c>
      <c r="AO800" s="7"/>
      <c r="AP800" s="7"/>
    </row>
    <row r="801" spans="10:42">
      <c r="J801" s="2"/>
      <c r="K801" s="2"/>
      <c r="L801" s="2"/>
      <c r="M801" s="2"/>
      <c r="N801" s="2"/>
      <c r="X801" s="7"/>
      <c r="Y801" s="7"/>
      <c r="Z801" s="7"/>
      <c r="AA801" s="7"/>
      <c r="AB801" s="7"/>
      <c r="AC801" s="7"/>
      <c r="AD801" s="7"/>
      <c r="AE801" s="7"/>
      <c r="AF801" s="7"/>
      <c r="AG801" s="7"/>
      <c r="AH801" s="7"/>
      <c r="AJ801" s="2"/>
      <c r="AL801" s="4" t="s">
        <v>468</v>
      </c>
      <c r="AM801" s="4" t="s">
        <v>1771</v>
      </c>
      <c r="AO801" s="7"/>
      <c r="AP801" s="7"/>
    </row>
    <row r="802" spans="10:42">
      <c r="J802" s="2"/>
      <c r="K802" s="2"/>
      <c r="L802" s="2"/>
      <c r="M802" s="2"/>
      <c r="N802" s="2"/>
      <c r="X802" s="7"/>
      <c r="Y802" s="7"/>
      <c r="Z802" s="7"/>
      <c r="AA802" s="7"/>
      <c r="AB802" s="7"/>
      <c r="AC802" s="7"/>
      <c r="AD802" s="7"/>
      <c r="AE802" s="7"/>
      <c r="AF802" s="7"/>
      <c r="AG802" s="7"/>
      <c r="AH802" s="7"/>
      <c r="AJ802" s="2"/>
      <c r="AL802" s="4" t="s">
        <v>468</v>
      </c>
      <c r="AM802" s="4" t="s">
        <v>1772</v>
      </c>
      <c r="AO802" s="7"/>
      <c r="AP802" s="7"/>
    </row>
    <row r="803" spans="10:42">
      <c r="J803" s="2"/>
      <c r="K803" s="2"/>
      <c r="L803" s="2"/>
      <c r="M803" s="2"/>
      <c r="N803" s="2"/>
      <c r="X803" s="7"/>
      <c r="Y803" s="7"/>
      <c r="Z803" s="7"/>
      <c r="AA803" s="7"/>
      <c r="AB803" s="7"/>
      <c r="AC803" s="7"/>
      <c r="AD803" s="7"/>
      <c r="AE803" s="7"/>
      <c r="AF803" s="7"/>
      <c r="AG803" s="7"/>
      <c r="AH803" s="7"/>
      <c r="AJ803" s="2"/>
      <c r="AL803" s="4" t="s">
        <v>468</v>
      </c>
      <c r="AM803" s="4" t="s">
        <v>1773</v>
      </c>
      <c r="AO803" s="7"/>
      <c r="AP803" s="7"/>
    </row>
    <row r="804" spans="10:42">
      <c r="J804" s="2"/>
      <c r="K804" s="2"/>
      <c r="L804" s="2"/>
      <c r="M804" s="2"/>
      <c r="N804" s="2"/>
      <c r="X804" s="7"/>
      <c r="Y804" s="7"/>
      <c r="Z804" s="7"/>
      <c r="AA804" s="7"/>
      <c r="AB804" s="7"/>
      <c r="AC804" s="7"/>
      <c r="AD804" s="7"/>
      <c r="AE804" s="7"/>
      <c r="AF804" s="7"/>
      <c r="AG804" s="7"/>
      <c r="AH804" s="7"/>
      <c r="AJ804" s="2"/>
      <c r="AL804" s="4" t="s">
        <v>468</v>
      </c>
      <c r="AM804" s="4" t="s">
        <v>1018</v>
      </c>
      <c r="AO804" s="7"/>
      <c r="AP804" s="7"/>
    </row>
    <row r="805" spans="10:42">
      <c r="J805" s="2"/>
      <c r="K805" s="2"/>
      <c r="L805" s="2"/>
      <c r="M805" s="2"/>
      <c r="N805" s="2"/>
      <c r="X805" s="7"/>
      <c r="Y805" s="7"/>
      <c r="Z805" s="7"/>
      <c r="AA805" s="7"/>
      <c r="AB805" s="7"/>
      <c r="AC805" s="7"/>
      <c r="AD805" s="7"/>
      <c r="AE805" s="7"/>
      <c r="AF805" s="7"/>
      <c r="AG805" s="7"/>
      <c r="AH805" s="7"/>
      <c r="AJ805" s="2"/>
      <c r="AL805" s="4" t="s">
        <v>468</v>
      </c>
      <c r="AM805" s="4" t="s">
        <v>1774</v>
      </c>
      <c r="AO805" s="7"/>
      <c r="AP805" s="7"/>
    </row>
    <row r="806" spans="10:42">
      <c r="J806" s="2"/>
      <c r="K806" s="2"/>
      <c r="L806" s="2"/>
      <c r="M806" s="2"/>
      <c r="N806" s="2"/>
      <c r="X806" s="7"/>
      <c r="Y806" s="7"/>
      <c r="Z806" s="7"/>
      <c r="AA806" s="7"/>
      <c r="AB806" s="7"/>
      <c r="AC806" s="7"/>
      <c r="AD806" s="7"/>
      <c r="AE806" s="7"/>
      <c r="AF806" s="7"/>
      <c r="AG806" s="7"/>
      <c r="AH806" s="7"/>
      <c r="AJ806" s="2"/>
      <c r="AL806" s="4" t="s">
        <v>468</v>
      </c>
      <c r="AM806" s="4" t="s">
        <v>1775</v>
      </c>
      <c r="AO806" s="7"/>
      <c r="AP806" s="7"/>
    </row>
    <row r="807" spans="10:42">
      <c r="J807" s="2"/>
      <c r="K807" s="2"/>
      <c r="L807" s="2"/>
      <c r="M807" s="2"/>
      <c r="N807" s="2"/>
      <c r="X807" s="7"/>
      <c r="Y807" s="7"/>
      <c r="Z807" s="7"/>
      <c r="AA807" s="7"/>
      <c r="AB807" s="7"/>
      <c r="AC807" s="7"/>
      <c r="AD807" s="7"/>
      <c r="AE807" s="7"/>
      <c r="AF807" s="7"/>
      <c r="AG807" s="7"/>
      <c r="AH807" s="7"/>
      <c r="AJ807" s="2"/>
      <c r="AL807" s="4" t="s">
        <v>468</v>
      </c>
      <c r="AM807" s="4" t="s">
        <v>1776</v>
      </c>
      <c r="AO807" s="7"/>
      <c r="AP807" s="7"/>
    </row>
    <row r="808" spans="10:42">
      <c r="J808" s="2"/>
      <c r="K808" s="2"/>
      <c r="L808" s="2"/>
      <c r="M808" s="2"/>
      <c r="N808" s="2"/>
      <c r="X808" s="7"/>
      <c r="Y808" s="7"/>
      <c r="Z808" s="7"/>
      <c r="AA808" s="7"/>
      <c r="AB808" s="7"/>
      <c r="AC808" s="7"/>
      <c r="AD808" s="7"/>
      <c r="AE808" s="7"/>
      <c r="AF808" s="7"/>
      <c r="AG808" s="7"/>
      <c r="AH808" s="7"/>
      <c r="AJ808" s="2"/>
      <c r="AL808" s="4" t="s">
        <v>468</v>
      </c>
      <c r="AM808" s="4" t="s">
        <v>1777</v>
      </c>
      <c r="AO808" s="7"/>
      <c r="AP808" s="7"/>
    </row>
    <row r="809" spans="10:42">
      <c r="J809" s="2"/>
      <c r="K809" s="2"/>
      <c r="L809" s="2"/>
      <c r="M809" s="2"/>
      <c r="N809" s="2"/>
      <c r="X809" s="7"/>
      <c r="Y809" s="7"/>
      <c r="Z809" s="7"/>
      <c r="AA809" s="7"/>
      <c r="AB809" s="7"/>
      <c r="AC809" s="7"/>
      <c r="AD809" s="7"/>
      <c r="AE809" s="7"/>
      <c r="AF809" s="7"/>
      <c r="AG809" s="7"/>
      <c r="AH809" s="7"/>
      <c r="AJ809" s="2"/>
      <c r="AL809" s="4" t="s">
        <v>468</v>
      </c>
      <c r="AM809" s="4" t="s">
        <v>1778</v>
      </c>
      <c r="AO809" s="7"/>
      <c r="AP809" s="7"/>
    </row>
    <row r="810" spans="10:42">
      <c r="J810" s="2"/>
      <c r="K810" s="2"/>
      <c r="L810" s="2"/>
      <c r="M810" s="2"/>
      <c r="N810" s="2"/>
      <c r="X810" s="7"/>
      <c r="Y810" s="7"/>
      <c r="Z810" s="7"/>
      <c r="AA810" s="7"/>
      <c r="AB810" s="7"/>
      <c r="AC810" s="7"/>
      <c r="AD810" s="7"/>
      <c r="AE810" s="7"/>
      <c r="AF810" s="7"/>
      <c r="AG810" s="7"/>
      <c r="AH810" s="7"/>
      <c r="AJ810" s="2"/>
      <c r="AL810" s="4" t="s">
        <v>468</v>
      </c>
      <c r="AM810" s="4" t="s">
        <v>1779</v>
      </c>
      <c r="AO810" s="7"/>
      <c r="AP810" s="7"/>
    </row>
    <row r="811" spans="10:42">
      <c r="J811" s="2"/>
      <c r="K811" s="2"/>
      <c r="L811" s="2"/>
      <c r="M811" s="2"/>
      <c r="N811" s="2"/>
      <c r="X811" s="7"/>
      <c r="Y811" s="7"/>
      <c r="Z811" s="7"/>
      <c r="AA811" s="7"/>
      <c r="AB811" s="7"/>
      <c r="AC811" s="7"/>
      <c r="AD811" s="7"/>
      <c r="AE811" s="7"/>
      <c r="AF811" s="7"/>
      <c r="AG811" s="7"/>
      <c r="AH811" s="7"/>
      <c r="AJ811" s="2"/>
      <c r="AL811" s="4" t="s">
        <v>479</v>
      </c>
      <c r="AM811" s="4" t="s">
        <v>1374</v>
      </c>
      <c r="AO811" s="7"/>
      <c r="AP811" s="7"/>
    </row>
    <row r="812" spans="10:42">
      <c r="J812" s="2"/>
      <c r="K812" s="2"/>
      <c r="L812" s="2"/>
      <c r="M812" s="2"/>
      <c r="N812" s="2"/>
      <c r="X812" s="7"/>
      <c r="Y812" s="7"/>
      <c r="Z812" s="7"/>
      <c r="AA812" s="7"/>
      <c r="AB812" s="7"/>
      <c r="AC812" s="7"/>
      <c r="AD812" s="7"/>
      <c r="AE812" s="7"/>
      <c r="AF812" s="7"/>
      <c r="AG812" s="7"/>
      <c r="AH812" s="7"/>
      <c r="AJ812" s="2"/>
      <c r="AL812" s="4" t="s">
        <v>479</v>
      </c>
      <c r="AM812" s="4" t="s">
        <v>1780</v>
      </c>
      <c r="AO812" s="7"/>
      <c r="AP812" s="7"/>
    </row>
    <row r="813" spans="10:42">
      <c r="J813" s="2"/>
      <c r="K813" s="2"/>
      <c r="L813" s="2"/>
      <c r="M813" s="2"/>
      <c r="N813" s="2"/>
      <c r="X813" s="7"/>
      <c r="Y813" s="7"/>
      <c r="Z813" s="7"/>
      <c r="AA813" s="7"/>
      <c r="AB813" s="7"/>
      <c r="AC813" s="7"/>
      <c r="AD813" s="7"/>
      <c r="AE813" s="7"/>
      <c r="AF813" s="7"/>
      <c r="AG813" s="7"/>
      <c r="AH813" s="7"/>
      <c r="AJ813" s="2"/>
      <c r="AL813" s="4" t="s">
        <v>479</v>
      </c>
      <c r="AM813" s="4" t="s">
        <v>1781</v>
      </c>
      <c r="AO813" s="7"/>
      <c r="AP813" s="7"/>
    </row>
    <row r="814" spans="10:42">
      <c r="J814" s="2"/>
      <c r="K814" s="2"/>
      <c r="L814" s="2"/>
      <c r="M814" s="2"/>
      <c r="N814" s="2"/>
      <c r="X814" s="7"/>
      <c r="Y814" s="7"/>
      <c r="Z814" s="7"/>
      <c r="AA814" s="7"/>
      <c r="AB814" s="7"/>
      <c r="AC814" s="7"/>
      <c r="AD814" s="7"/>
      <c r="AE814" s="7"/>
      <c r="AF814" s="7"/>
      <c r="AG814" s="7"/>
      <c r="AH814" s="7"/>
      <c r="AJ814" s="2"/>
      <c r="AL814" s="4" t="s">
        <v>479</v>
      </c>
      <c r="AM814" s="4" t="s">
        <v>1782</v>
      </c>
      <c r="AO814" s="7"/>
      <c r="AP814" s="7"/>
    </row>
    <row r="815" spans="10:42">
      <c r="J815" s="2"/>
      <c r="K815" s="2"/>
      <c r="L815" s="2"/>
      <c r="M815" s="2"/>
      <c r="N815" s="2"/>
      <c r="X815" s="7"/>
      <c r="Y815" s="7"/>
      <c r="Z815" s="7"/>
      <c r="AA815" s="7"/>
      <c r="AB815" s="7"/>
      <c r="AC815" s="7"/>
      <c r="AD815" s="7"/>
      <c r="AE815" s="7"/>
      <c r="AF815" s="7"/>
      <c r="AG815" s="7"/>
      <c r="AH815" s="7"/>
      <c r="AJ815" s="2"/>
      <c r="AL815" s="4" t="s">
        <v>479</v>
      </c>
      <c r="AM815" s="4" t="s">
        <v>1783</v>
      </c>
      <c r="AO815" s="7"/>
      <c r="AP815" s="7"/>
    </row>
    <row r="816" spans="10:42">
      <c r="J816" s="2"/>
      <c r="K816" s="2"/>
      <c r="L816" s="2"/>
      <c r="M816" s="2"/>
      <c r="N816" s="2"/>
      <c r="X816" s="7"/>
      <c r="Y816" s="7"/>
      <c r="Z816" s="7"/>
      <c r="AA816" s="7"/>
      <c r="AB816" s="7"/>
      <c r="AC816" s="7"/>
      <c r="AD816" s="7"/>
      <c r="AE816" s="7"/>
      <c r="AF816" s="7"/>
      <c r="AG816" s="7"/>
      <c r="AH816" s="7"/>
      <c r="AJ816" s="2"/>
      <c r="AL816" s="4" t="s">
        <v>479</v>
      </c>
      <c r="AM816" s="4" t="s">
        <v>1784</v>
      </c>
      <c r="AO816" s="7"/>
      <c r="AP816" s="7"/>
    </row>
    <row r="817" spans="10:42">
      <c r="J817" s="2"/>
      <c r="K817" s="2"/>
      <c r="L817" s="2"/>
      <c r="M817" s="2"/>
      <c r="N817" s="2"/>
      <c r="X817" s="7"/>
      <c r="Y817" s="7"/>
      <c r="Z817" s="7"/>
      <c r="AA817" s="7"/>
      <c r="AB817" s="7"/>
      <c r="AC817" s="7"/>
      <c r="AD817" s="7"/>
      <c r="AE817" s="7"/>
      <c r="AF817" s="7"/>
      <c r="AG817" s="7"/>
      <c r="AH817" s="7"/>
      <c r="AJ817" s="2"/>
      <c r="AL817" s="4" t="s">
        <v>479</v>
      </c>
      <c r="AM817" s="4" t="s">
        <v>1785</v>
      </c>
      <c r="AO817" s="7"/>
      <c r="AP817" s="7"/>
    </row>
    <row r="818" spans="10:42">
      <c r="J818" s="2"/>
      <c r="K818" s="2"/>
      <c r="L818" s="2"/>
      <c r="M818" s="2"/>
      <c r="N818" s="2"/>
      <c r="X818" s="7"/>
      <c r="Y818" s="7"/>
      <c r="Z818" s="7"/>
      <c r="AA818" s="7"/>
      <c r="AB818" s="7"/>
      <c r="AC818" s="7"/>
      <c r="AD818" s="7"/>
      <c r="AE818" s="7"/>
      <c r="AF818" s="7"/>
      <c r="AG818" s="7"/>
      <c r="AH818" s="7"/>
      <c r="AJ818" s="2"/>
      <c r="AL818" s="4" t="s">
        <v>479</v>
      </c>
      <c r="AM818" s="4" t="s">
        <v>1786</v>
      </c>
      <c r="AO818" s="7"/>
      <c r="AP818" s="7"/>
    </row>
    <row r="819" spans="10:42">
      <c r="J819" s="2"/>
      <c r="K819" s="2"/>
      <c r="L819" s="2"/>
      <c r="M819" s="2"/>
      <c r="N819" s="2"/>
      <c r="X819" s="7"/>
      <c r="Y819" s="7"/>
      <c r="Z819" s="7"/>
      <c r="AA819" s="7"/>
      <c r="AB819" s="7"/>
      <c r="AC819" s="7"/>
      <c r="AD819" s="7"/>
      <c r="AE819" s="7"/>
      <c r="AF819" s="7"/>
      <c r="AG819" s="7"/>
      <c r="AH819" s="7"/>
      <c r="AJ819" s="2"/>
      <c r="AL819" s="4" t="s">
        <v>479</v>
      </c>
      <c r="AM819" s="4" t="s">
        <v>1787</v>
      </c>
      <c r="AO819" s="7"/>
      <c r="AP819" s="7"/>
    </row>
    <row r="820" spans="10:42">
      <c r="J820" s="2"/>
      <c r="K820" s="2"/>
      <c r="L820" s="2"/>
      <c r="M820" s="2"/>
      <c r="N820" s="2"/>
      <c r="X820" s="7"/>
      <c r="Y820" s="7"/>
      <c r="Z820" s="7"/>
      <c r="AA820" s="7"/>
      <c r="AB820" s="7"/>
      <c r="AC820" s="7"/>
      <c r="AD820" s="7"/>
      <c r="AE820" s="7"/>
      <c r="AF820" s="7"/>
      <c r="AG820" s="7"/>
      <c r="AH820" s="7"/>
      <c r="AJ820" s="2"/>
      <c r="AL820" s="4" t="s">
        <v>479</v>
      </c>
      <c r="AM820" s="4" t="s">
        <v>1788</v>
      </c>
      <c r="AO820" s="7"/>
      <c r="AP820" s="7"/>
    </row>
    <row r="821" spans="10:42">
      <c r="J821" s="2"/>
      <c r="K821" s="2"/>
      <c r="L821" s="2"/>
      <c r="M821" s="2"/>
      <c r="N821" s="2"/>
      <c r="X821" s="7"/>
      <c r="Y821" s="7"/>
      <c r="Z821" s="7"/>
      <c r="AA821" s="7"/>
      <c r="AB821" s="7"/>
      <c r="AC821" s="7"/>
      <c r="AD821" s="7"/>
      <c r="AE821" s="7"/>
      <c r="AF821" s="7"/>
      <c r="AG821" s="7"/>
      <c r="AH821" s="7"/>
      <c r="AJ821" s="2"/>
      <c r="AL821" s="4" t="s">
        <v>479</v>
      </c>
      <c r="AM821" s="4" t="s">
        <v>1789</v>
      </c>
      <c r="AO821" s="7"/>
      <c r="AP821" s="7"/>
    </row>
    <row r="822" spans="10:42">
      <c r="J822" s="2"/>
      <c r="K822" s="2"/>
      <c r="L822" s="2"/>
      <c r="M822" s="2"/>
      <c r="N822" s="2"/>
      <c r="X822" s="7"/>
      <c r="Y822" s="7"/>
      <c r="Z822" s="7"/>
      <c r="AA822" s="7"/>
      <c r="AB822" s="7"/>
      <c r="AC822" s="7"/>
      <c r="AD822" s="7"/>
      <c r="AE822" s="7"/>
      <c r="AF822" s="7"/>
      <c r="AG822" s="7"/>
      <c r="AH822" s="7"/>
      <c r="AJ822" s="2"/>
      <c r="AL822" s="4" t="s">
        <v>479</v>
      </c>
      <c r="AM822" s="4" t="s">
        <v>1790</v>
      </c>
      <c r="AO822" s="7"/>
      <c r="AP822" s="7"/>
    </row>
    <row r="823" spans="10:42">
      <c r="J823" s="2"/>
      <c r="K823" s="2"/>
      <c r="L823" s="2"/>
      <c r="M823" s="2"/>
      <c r="N823" s="2"/>
      <c r="X823" s="7"/>
      <c r="Y823" s="7"/>
      <c r="Z823" s="7"/>
      <c r="AA823" s="7"/>
      <c r="AB823" s="7"/>
      <c r="AC823" s="7"/>
      <c r="AD823" s="7"/>
      <c r="AE823" s="7"/>
      <c r="AF823" s="7"/>
      <c r="AG823" s="7"/>
      <c r="AH823" s="7"/>
      <c r="AJ823" s="2"/>
      <c r="AL823" s="4" t="s">
        <v>479</v>
      </c>
      <c r="AM823" s="4" t="s">
        <v>1791</v>
      </c>
      <c r="AO823" s="7"/>
      <c r="AP823" s="7"/>
    </row>
    <row r="824" spans="10:42">
      <c r="J824" s="2"/>
      <c r="K824" s="2"/>
      <c r="L824" s="2"/>
      <c r="M824" s="2"/>
      <c r="N824" s="2"/>
      <c r="X824" s="7"/>
      <c r="Y824" s="7"/>
      <c r="Z824" s="7"/>
      <c r="AA824" s="7"/>
      <c r="AB824" s="7"/>
      <c r="AC824" s="7"/>
      <c r="AD824" s="7"/>
      <c r="AE824" s="7"/>
      <c r="AF824" s="7"/>
      <c r="AG824" s="7"/>
      <c r="AH824" s="7"/>
      <c r="AJ824" s="2"/>
      <c r="AL824" s="4" t="s">
        <v>479</v>
      </c>
      <c r="AM824" s="4" t="s">
        <v>1792</v>
      </c>
      <c r="AO824" s="7"/>
      <c r="AP824" s="7"/>
    </row>
    <row r="825" spans="10:42">
      <c r="J825" s="2"/>
      <c r="K825" s="2"/>
      <c r="L825" s="2"/>
      <c r="M825" s="2"/>
      <c r="N825" s="2"/>
      <c r="X825" s="7"/>
      <c r="Y825" s="7"/>
      <c r="Z825" s="7"/>
      <c r="AA825" s="7"/>
      <c r="AB825" s="7"/>
      <c r="AC825" s="7"/>
      <c r="AD825" s="7"/>
      <c r="AE825" s="7"/>
      <c r="AF825" s="7"/>
      <c r="AG825" s="7"/>
      <c r="AH825" s="7"/>
      <c r="AJ825" s="2"/>
      <c r="AL825" s="4" t="s">
        <v>479</v>
      </c>
      <c r="AM825" s="4" t="s">
        <v>1793</v>
      </c>
      <c r="AO825" s="7"/>
      <c r="AP825" s="7"/>
    </row>
    <row r="826" spans="10:42">
      <c r="J826" s="2"/>
      <c r="K826" s="2"/>
      <c r="L826" s="2"/>
      <c r="M826" s="2"/>
      <c r="N826" s="2"/>
      <c r="X826" s="7"/>
      <c r="Y826" s="7"/>
      <c r="Z826" s="7"/>
      <c r="AA826" s="7"/>
      <c r="AB826" s="7"/>
      <c r="AC826" s="7"/>
      <c r="AD826" s="7"/>
      <c r="AE826" s="7"/>
      <c r="AF826" s="7"/>
      <c r="AG826" s="7"/>
      <c r="AH826" s="7"/>
      <c r="AJ826" s="2"/>
      <c r="AL826" s="4" t="s">
        <v>479</v>
      </c>
      <c r="AM826" s="4" t="s">
        <v>1794</v>
      </c>
      <c r="AO826" s="7"/>
      <c r="AP826" s="7"/>
    </row>
    <row r="827" spans="10:42">
      <c r="J827" s="2"/>
      <c r="K827" s="2"/>
      <c r="L827" s="2"/>
      <c r="M827" s="2"/>
      <c r="N827" s="2"/>
      <c r="X827" s="7"/>
      <c r="Y827" s="7"/>
      <c r="Z827" s="7"/>
      <c r="AA827" s="7"/>
      <c r="AB827" s="7"/>
      <c r="AC827" s="7"/>
      <c r="AD827" s="7"/>
      <c r="AE827" s="7"/>
      <c r="AF827" s="7"/>
      <c r="AG827" s="7"/>
      <c r="AH827" s="7"/>
      <c r="AJ827" s="2"/>
      <c r="AL827" s="4" t="s">
        <v>479</v>
      </c>
      <c r="AM827" s="4" t="s">
        <v>1138</v>
      </c>
      <c r="AO827" s="7"/>
      <c r="AP827" s="7"/>
    </row>
    <row r="828" spans="10:42">
      <c r="J828" s="2"/>
      <c r="K828" s="2"/>
      <c r="L828" s="2"/>
      <c r="M828" s="2"/>
      <c r="N828" s="2"/>
      <c r="X828" s="7"/>
      <c r="Y828" s="7"/>
      <c r="Z828" s="7"/>
      <c r="AA828" s="7"/>
      <c r="AB828" s="7"/>
      <c r="AC828" s="7"/>
      <c r="AD828" s="7"/>
      <c r="AE828" s="7"/>
      <c r="AF828" s="7"/>
      <c r="AG828" s="7"/>
      <c r="AH828" s="7"/>
      <c r="AJ828" s="2"/>
      <c r="AL828" s="4" t="s">
        <v>479</v>
      </c>
      <c r="AM828" s="4" t="s">
        <v>1795</v>
      </c>
      <c r="AO828" s="7"/>
      <c r="AP828" s="7"/>
    </row>
    <row r="829" spans="10:42">
      <c r="J829" s="2"/>
      <c r="K829" s="2"/>
      <c r="L829" s="2"/>
      <c r="M829" s="2"/>
      <c r="N829" s="2"/>
      <c r="X829" s="7"/>
      <c r="Y829" s="7"/>
      <c r="Z829" s="7"/>
      <c r="AA829" s="7"/>
      <c r="AB829" s="7"/>
      <c r="AC829" s="7"/>
      <c r="AD829" s="7"/>
      <c r="AE829" s="7"/>
      <c r="AF829" s="7"/>
      <c r="AG829" s="7"/>
      <c r="AH829" s="7"/>
      <c r="AJ829" s="2"/>
      <c r="AL829" s="4" t="s">
        <v>479</v>
      </c>
      <c r="AM829" s="4" t="s">
        <v>1796</v>
      </c>
      <c r="AO829" s="7"/>
      <c r="AP829" s="7"/>
    </row>
    <row r="830" spans="10:42">
      <c r="J830" s="2"/>
      <c r="K830" s="2"/>
      <c r="L830" s="2"/>
      <c r="M830" s="2"/>
      <c r="N830" s="2"/>
      <c r="X830" s="7"/>
      <c r="Y830" s="7"/>
      <c r="Z830" s="7"/>
      <c r="AA830" s="7"/>
      <c r="AB830" s="7"/>
      <c r="AC830" s="7"/>
      <c r="AD830" s="7"/>
      <c r="AE830" s="7"/>
      <c r="AF830" s="7"/>
      <c r="AG830" s="7"/>
      <c r="AH830" s="7"/>
      <c r="AJ830" s="2"/>
      <c r="AL830" s="4" t="s">
        <v>479</v>
      </c>
      <c r="AM830" s="4" t="s">
        <v>1797</v>
      </c>
      <c r="AO830" s="7"/>
      <c r="AP830" s="7"/>
    </row>
    <row r="831" spans="10:42">
      <c r="J831" s="2"/>
      <c r="K831" s="2"/>
      <c r="L831" s="2"/>
      <c r="M831" s="2"/>
      <c r="N831" s="2"/>
      <c r="X831" s="7"/>
      <c r="Y831" s="7"/>
      <c r="Z831" s="7"/>
      <c r="AA831" s="7"/>
      <c r="AB831" s="7"/>
      <c r="AC831" s="7"/>
      <c r="AD831" s="7"/>
      <c r="AE831" s="7"/>
      <c r="AF831" s="7"/>
      <c r="AG831" s="7"/>
      <c r="AH831" s="7"/>
      <c r="AJ831" s="2"/>
      <c r="AL831" s="4" t="s">
        <v>479</v>
      </c>
      <c r="AM831" s="4" t="s">
        <v>1798</v>
      </c>
      <c r="AO831" s="7"/>
      <c r="AP831" s="7"/>
    </row>
    <row r="832" spans="10:42">
      <c r="J832" s="2"/>
      <c r="K832" s="2"/>
      <c r="L832" s="2"/>
      <c r="M832" s="2"/>
      <c r="N832" s="2"/>
      <c r="X832" s="7"/>
      <c r="Y832" s="7"/>
      <c r="Z832" s="7"/>
      <c r="AA832" s="7"/>
      <c r="AB832" s="7"/>
      <c r="AC832" s="7"/>
      <c r="AD832" s="7"/>
      <c r="AE832" s="7"/>
      <c r="AF832" s="7"/>
      <c r="AG832" s="7"/>
      <c r="AH832" s="7"/>
      <c r="AJ832" s="2"/>
      <c r="AL832" s="4" t="s">
        <v>479</v>
      </c>
      <c r="AM832" s="4" t="s">
        <v>1799</v>
      </c>
      <c r="AO832" s="7"/>
      <c r="AP832" s="7"/>
    </row>
    <row r="833" spans="10:42">
      <c r="J833" s="2"/>
      <c r="K833" s="2"/>
      <c r="L833" s="2"/>
      <c r="M833" s="2"/>
      <c r="N833" s="2"/>
      <c r="X833" s="7"/>
      <c r="Y833" s="7"/>
      <c r="Z833" s="7"/>
      <c r="AA833" s="7"/>
      <c r="AB833" s="7"/>
      <c r="AC833" s="7"/>
      <c r="AD833" s="7"/>
      <c r="AE833" s="7"/>
      <c r="AF833" s="7"/>
      <c r="AG833" s="7"/>
      <c r="AH833" s="7"/>
      <c r="AJ833" s="2"/>
      <c r="AL833" s="4" t="s">
        <v>479</v>
      </c>
      <c r="AM833" s="4" t="s">
        <v>1800</v>
      </c>
      <c r="AO833" s="7"/>
      <c r="AP833" s="7"/>
    </row>
    <row r="834" spans="10:42">
      <c r="J834" s="2"/>
      <c r="K834" s="2"/>
      <c r="L834" s="2"/>
      <c r="M834" s="2"/>
      <c r="N834" s="2"/>
      <c r="X834" s="7"/>
      <c r="Y834" s="7"/>
      <c r="Z834" s="7"/>
      <c r="AA834" s="7"/>
      <c r="AB834" s="7"/>
      <c r="AC834" s="7"/>
      <c r="AD834" s="7"/>
      <c r="AE834" s="7"/>
      <c r="AF834" s="7"/>
      <c r="AG834" s="7"/>
      <c r="AH834" s="7"/>
      <c r="AJ834" s="2"/>
      <c r="AL834" s="4" t="s">
        <v>479</v>
      </c>
      <c r="AM834" s="4" t="s">
        <v>1801</v>
      </c>
      <c r="AO834" s="7"/>
      <c r="AP834" s="7"/>
    </row>
    <row r="835" spans="10:42">
      <c r="J835" s="2"/>
      <c r="K835" s="2"/>
      <c r="L835" s="2"/>
      <c r="M835" s="2"/>
      <c r="N835" s="2"/>
      <c r="X835" s="7"/>
      <c r="Y835" s="7"/>
      <c r="Z835" s="7"/>
      <c r="AA835" s="7"/>
      <c r="AB835" s="7"/>
      <c r="AC835" s="7"/>
      <c r="AD835" s="7"/>
      <c r="AE835" s="7"/>
      <c r="AF835" s="7"/>
      <c r="AG835" s="7"/>
      <c r="AH835" s="7"/>
      <c r="AJ835" s="2"/>
      <c r="AL835" s="4" t="s">
        <v>479</v>
      </c>
      <c r="AM835" s="4" t="s">
        <v>1802</v>
      </c>
      <c r="AO835" s="7"/>
      <c r="AP835" s="7"/>
    </row>
    <row r="836" spans="10:42">
      <c r="J836" s="2"/>
      <c r="K836" s="2"/>
      <c r="L836" s="2"/>
      <c r="M836" s="2"/>
      <c r="N836" s="2"/>
      <c r="X836" s="7"/>
      <c r="Y836" s="7"/>
      <c r="Z836" s="7"/>
      <c r="AA836" s="7"/>
      <c r="AB836" s="7"/>
      <c r="AC836" s="7"/>
      <c r="AD836" s="7"/>
      <c r="AE836" s="7"/>
      <c r="AF836" s="7"/>
      <c r="AG836" s="7"/>
      <c r="AH836" s="7"/>
      <c r="AJ836" s="2"/>
      <c r="AL836" s="4" t="s">
        <v>479</v>
      </c>
      <c r="AM836" s="4" t="s">
        <v>1803</v>
      </c>
      <c r="AO836" s="7"/>
      <c r="AP836" s="7"/>
    </row>
    <row r="837" spans="10:42">
      <c r="J837" s="2"/>
      <c r="K837" s="2"/>
      <c r="L837" s="2"/>
      <c r="M837" s="2"/>
      <c r="N837" s="2"/>
      <c r="X837" s="7"/>
      <c r="Y837" s="7"/>
      <c r="Z837" s="7"/>
      <c r="AA837" s="7"/>
      <c r="AB837" s="7"/>
      <c r="AC837" s="7"/>
      <c r="AD837" s="7"/>
      <c r="AE837" s="7"/>
      <c r="AF837" s="7"/>
      <c r="AG837" s="7"/>
      <c r="AH837" s="7"/>
      <c r="AJ837" s="2"/>
      <c r="AL837" s="4" t="s">
        <v>479</v>
      </c>
      <c r="AM837" s="4" t="s">
        <v>1804</v>
      </c>
      <c r="AO837" s="7"/>
      <c r="AP837" s="7"/>
    </row>
    <row r="838" spans="10:42">
      <c r="J838" s="2"/>
      <c r="K838" s="2"/>
      <c r="L838" s="2"/>
      <c r="M838" s="2"/>
      <c r="N838" s="2"/>
      <c r="X838" s="7"/>
      <c r="Y838" s="7"/>
      <c r="Z838" s="7"/>
      <c r="AA838" s="7"/>
      <c r="AB838" s="7"/>
      <c r="AC838" s="7"/>
      <c r="AD838" s="7"/>
      <c r="AE838" s="7"/>
      <c r="AF838" s="7"/>
      <c r="AG838" s="7"/>
      <c r="AH838" s="7"/>
      <c r="AJ838" s="2"/>
      <c r="AL838" s="4" t="s">
        <v>1380</v>
      </c>
      <c r="AM838" s="4" t="s">
        <v>1381</v>
      </c>
      <c r="AO838" s="7"/>
      <c r="AP838" s="7"/>
    </row>
    <row r="839" spans="10:42">
      <c r="J839" s="2"/>
      <c r="K839" s="2"/>
      <c r="L839" s="2"/>
      <c r="M839" s="2"/>
      <c r="N839" s="2"/>
      <c r="X839" s="7"/>
      <c r="Y839" s="7"/>
      <c r="Z839" s="7"/>
      <c r="AA839" s="7"/>
      <c r="AB839" s="7"/>
      <c r="AC839" s="7"/>
      <c r="AD839" s="7"/>
      <c r="AE839" s="7"/>
      <c r="AF839" s="7"/>
      <c r="AG839" s="7"/>
      <c r="AH839" s="7"/>
      <c r="AJ839" s="2"/>
      <c r="AL839" s="4" t="s">
        <v>1380</v>
      </c>
      <c r="AM839" s="4" t="s">
        <v>1383</v>
      </c>
      <c r="AO839" s="7"/>
      <c r="AP839" s="7"/>
    </row>
    <row r="840" spans="10:42">
      <c r="J840" s="2"/>
      <c r="K840" s="2"/>
      <c r="L840" s="2"/>
      <c r="M840" s="2"/>
      <c r="N840" s="2"/>
      <c r="X840" s="7"/>
      <c r="Y840" s="7"/>
      <c r="Z840" s="7"/>
      <c r="AA840" s="7"/>
      <c r="AB840" s="7"/>
      <c r="AC840" s="7"/>
      <c r="AD840" s="7"/>
      <c r="AE840" s="7"/>
      <c r="AF840" s="7"/>
      <c r="AG840" s="7"/>
      <c r="AH840" s="7"/>
      <c r="AJ840" s="2"/>
      <c r="AL840" s="4" t="s">
        <v>1380</v>
      </c>
      <c r="AM840" s="4" t="s">
        <v>1805</v>
      </c>
      <c r="AO840" s="7"/>
      <c r="AP840" s="7"/>
    </row>
    <row r="841" spans="10:42">
      <c r="J841" s="2"/>
      <c r="K841" s="2"/>
      <c r="L841" s="2"/>
      <c r="M841" s="2"/>
      <c r="N841" s="2"/>
      <c r="X841" s="7"/>
      <c r="Y841" s="7"/>
      <c r="Z841" s="7"/>
      <c r="AA841" s="7"/>
      <c r="AB841" s="7"/>
      <c r="AC841" s="7"/>
      <c r="AD841" s="7"/>
      <c r="AE841" s="7"/>
      <c r="AF841" s="7"/>
      <c r="AG841" s="7"/>
      <c r="AH841" s="7"/>
      <c r="AJ841" s="2"/>
      <c r="AL841" s="4" t="s">
        <v>1380</v>
      </c>
      <c r="AM841" s="4" t="s">
        <v>1806</v>
      </c>
      <c r="AO841" s="7"/>
      <c r="AP841" s="7"/>
    </row>
    <row r="842" spans="10:42">
      <c r="J842" s="2"/>
      <c r="K842" s="2"/>
      <c r="L842" s="2"/>
      <c r="M842" s="2"/>
      <c r="N842" s="2"/>
      <c r="X842" s="7"/>
      <c r="Y842" s="7"/>
      <c r="Z842" s="7"/>
      <c r="AA842" s="7"/>
      <c r="AB842" s="7"/>
      <c r="AC842" s="7"/>
      <c r="AD842" s="7"/>
      <c r="AE842" s="7"/>
      <c r="AF842" s="7"/>
      <c r="AG842" s="7"/>
      <c r="AH842" s="7"/>
      <c r="AJ842" s="2"/>
      <c r="AL842" s="4" t="s">
        <v>1380</v>
      </c>
      <c r="AM842" s="4" t="s">
        <v>1807</v>
      </c>
      <c r="AO842" s="7"/>
      <c r="AP842" s="7"/>
    </row>
    <row r="843" spans="10:42">
      <c r="J843" s="2"/>
      <c r="K843" s="2"/>
      <c r="L843" s="2"/>
      <c r="M843" s="2"/>
      <c r="N843" s="2"/>
      <c r="X843" s="7"/>
      <c r="Y843" s="7"/>
      <c r="Z843" s="7"/>
      <c r="AA843" s="7"/>
      <c r="AB843" s="7"/>
      <c r="AC843" s="7"/>
      <c r="AD843" s="7"/>
      <c r="AE843" s="7"/>
      <c r="AF843" s="7"/>
      <c r="AG843" s="7"/>
      <c r="AH843" s="7"/>
      <c r="AJ843" s="2"/>
      <c r="AL843" s="4" t="s">
        <v>1380</v>
      </c>
      <c r="AM843" s="4" t="s">
        <v>1808</v>
      </c>
      <c r="AO843" s="7"/>
      <c r="AP843" s="7"/>
    </row>
    <row r="844" spans="10:42">
      <c r="J844" s="2"/>
      <c r="K844" s="2"/>
      <c r="L844" s="2"/>
      <c r="M844" s="2"/>
      <c r="N844" s="2"/>
      <c r="X844" s="7"/>
      <c r="Y844" s="7"/>
      <c r="Z844" s="7"/>
      <c r="AA844" s="7"/>
      <c r="AB844" s="7"/>
      <c r="AC844" s="7"/>
      <c r="AD844" s="7"/>
      <c r="AE844" s="7"/>
      <c r="AF844" s="7"/>
      <c r="AG844" s="7"/>
      <c r="AH844" s="7"/>
      <c r="AJ844" s="2"/>
      <c r="AL844" s="4" t="s">
        <v>1380</v>
      </c>
      <c r="AM844" s="4" t="s">
        <v>1809</v>
      </c>
      <c r="AO844" s="7"/>
      <c r="AP844" s="7"/>
    </row>
    <row r="845" spans="10:42">
      <c r="J845" s="2"/>
      <c r="K845" s="2"/>
      <c r="L845" s="2"/>
      <c r="M845" s="2"/>
      <c r="N845" s="2"/>
      <c r="X845" s="7"/>
      <c r="Y845" s="7"/>
      <c r="Z845" s="7"/>
      <c r="AA845" s="7"/>
      <c r="AB845" s="7"/>
      <c r="AC845" s="7"/>
      <c r="AD845" s="7"/>
      <c r="AE845" s="7"/>
      <c r="AF845" s="7"/>
      <c r="AG845" s="7"/>
      <c r="AH845" s="7"/>
      <c r="AJ845" s="2"/>
      <c r="AL845" s="4" t="s">
        <v>1380</v>
      </c>
      <c r="AM845" s="4" t="s">
        <v>1810</v>
      </c>
      <c r="AO845" s="7"/>
      <c r="AP845" s="7"/>
    </row>
    <row r="846" spans="10:42">
      <c r="J846" s="2"/>
      <c r="K846" s="2"/>
      <c r="L846" s="2"/>
      <c r="M846" s="2"/>
      <c r="N846" s="2"/>
      <c r="X846" s="7"/>
      <c r="Y846" s="7"/>
      <c r="Z846" s="7"/>
      <c r="AA846" s="7"/>
      <c r="AB846" s="7"/>
      <c r="AC846" s="7"/>
      <c r="AD846" s="7"/>
      <c r="AE846" s="7"/>
      <c r="AF846" s="7"/>
      <c r="AG846" s="7"/>
      <c r="AH846" s="7"/>
      <c r="AJ846" s="2"/>
      <c r="AL846" s="4" t="s">
        <v>1380</v>
      </c>
      <c r="AM846" s="4" t="s">
        <v>1811</v>
      </c>
      <c r="AO846" s="7"/>
      <c r="AP846" s="7"/>
    </row>
    <row r="847" spans="10:42">
      <c r="J847" s="2"/>
      <c r="K847" s="2"/>
      <c r="L847" s="2"/>
      <c r="M847" s="2"/>
      <c r="N847" s="2"/>
      <c r="X847" s="7"/>
      <c r="Y847" s="7"/>
      <c r="Z847" s="7"/>
      <c r="AA847" s="7"/>
      <c r="AB847" s="7"/>
      <c r="AC847" s="7"/>
      <c r="AD847" s="7"/>
      <c r="AE847" s="7"/>
      <c r="AF847" s="7"/>
      <c r="AG847" s="7"/>
      <c r="AH847" s="7"/>
      <c r="AJ847" s="2"/>
      <c r="AL847" s="4" t="s">
        <v>1380</v>
      </c>
      <c r="AM847" s="4" t="s">
        <v>1812</v>
      </c>
      <c r="AO847" s="7"/>
      <c r="AP847" s="7"/>
    </row>
    <row r="848" spans="10:42">
      <c r="J848" s="2"/>
      <c r="K848" s="2"/>
      <c r="L848" s="2"/>
      <c r="M848" s="2"/>
      <c r="N848" s="2"/>
      <c r="X848" s="7"/>
      <c r="Y848" s="7"/>
      <c r="Z848" s="7"/>
      <c r="AA848" s="7"/>
      <c r="AB848" s="7"/>
      <c r="AC848" s="7"/>
      <c r="AD848" s="7"/>
      <c r="AE848" s="7"/>
      <c r="AF848" s="7"/>
      <c r="AG848" s="7"/>
      <c r="AH848" s="7"/>
      <c r="AJ848" s="2"/>
      <c r="AL848" s="4" t="s">
        <v>1380</v>
      </c>
      <c r="AM848" s="4" t="s">
        <v>1813</v>
      </c>
      <c r="AO848" s="7"/>
      <c r="AP848" s="7"/>
    </row>
    <row r="849" spans="10:42">
      <c r="J849" s="2"/>
      <c r="K849" s="2"/>
      <c r="L849" s="2"/>
      <c r="M849" s="2"/>
      <c r="N849" s="2"/>
      <c r="X849" s="7"/>
      <c r="Y849" s="7"/>
      <c r="Z849" s="7"/>
      <c r="AA849" s="7"/>
      <c r="AB849" s="7"/>
      <c r="AC849" s="7"/>
      <c r="AD849" s="7"/>
      <c r="AE849" s="7"/>
      <c r="AF849" s="7"/>
      <c r="AG849" s="7"/>
      <c r="AH849" s="7"/>
      <c r="AJ849" s="2"/>
      <c r="AL849" s="4" t="s">
        <v>1380</v>
      </c>
      <c r="AM849" s="4" t="s">
        <v>1814</v>
      </c>
      <c r="AO849" s="7"/>
      <c r="AP849" s="7"/>
    </row>
    <row r="850" spans="10:42">
      <c r="J850" s="2"/>
      <c r="K850" s="2"/>
      <c r="L850" s="2"/>
      <c r="M850" s="2"/>
      <c r="N850" s="2"/>
      <c r="X850" s="7"/>
      <c r="Y850" s="7"/>
      <c r="Z850" s="7"/>
      <c r="AA850" s="7"/>
      <c r="AB850" s="7"/>
      <c r="AC850" s="7"/>
      <c r="AD850" s="7"/>
      <c r="AE850" s="7"/>
      <c r="AF850" s="7"/>
      <c r="AG850" s="7"/>
      <c r="AH850" s="7"/>
      <c r="AJ850" s="2"/>
      <c r="AL850" s="4" t="s">
        <v>1380</v>
      </c>
      <c r="AM850" s="4" t="s">
        <v>1815</v>
      </c>
      <c r="AO850" s="7"/>
      <c r="AP850" s="7"/>
    </row>
    <row r="851" spans="10:42">
      <c r="J851" s="2"/>
      <c r="K851" s="2"/>
      <c r="L851" s="2"/>
      <c r="M851" s="2"/>
      <c r="N851" s="2"/>
      <c r="X851" s="7"/>
      <c r="Y851" s="7"/>
      <c r="Z851" s="7"/>
      <c r="AA851" s="7"/>
      <c r="AB851" s="7"/>
      <c r="AC851" s="7"/>
      <c r="AD851" s="7"/>
      <c r="AE851" s="7"/>
      <c r="AF851" s="7"/>
      <c r="AG851" s="7"/>
      <c r="AH851" s="7"/>
      <c r="AJ851" s="2"/>
      <c r="AL851" s="4" t="s">
        <v>1380</v>
      </c>
      <c r="AM851" s="4" t="s">
        <v>1816</v>
      </c>
      <c r="AO851" s="7"/>
      <c r="AP851" s="7"/>
    </row>
    <row r="852" spans="10:42">
      <c r="J852" s="2"/>
      <c r="K852" s="2"/>
      <c r="L852" s="2"/>
      <c r="M852" s="2"/>
      <c r="N852" s="2"/>
      <c r="X852" s="7"/>
      <c r="Y852" s="7"/>
      <c r="Z852" s="7"/>
      <c r="AA852" s="7"/>
      <c r="AB852" s="7"/>
      <c r="AC852" s="7"/>
      <c r="AD852" s="7"/>
      <c r="AE852" s="7"/>
      <c r="AF852" s="7"/>
      <c r="AG852" s="7"/>
      <c r="AH852" s="7"/>
      <c r="AJ852" s="2"/>
      <c r="AL852" s="4" t="s">
        <v>1380</v>
      </c>
      <c r="AM852" s="4" t="s">
        <v>1385</v>
      </c>
      <c r="AO852" s="7"/>
      <c r="AP852" s="7"/>
    </row>
    <row r="853" spans="10:42">
      <c r="J853" s="2"/>
      <c r="K853" s="2"/>
      <c r="L853" s="2"/>
      <c r="M853" s="2"/>
      <c r="N853" s="2"/>
      <c r="X853" s="7"/>
      <c r="Y853" s="7"/>
      <c r="Z853" s="7"/>
      <c r="AA853" s="7"/>
      <c r="AB853" s="7"/>
      <c r="AC853" s="7"/>
      <c r="AD853" s="7"/>
      <c r="AE853" s="7"/>
      <c r="AF853" s="7"/>
      <c r="AG853" s="7"/>
      <c r="AH853" s="7"/>
      <c r="AJ853" s="2"/>
      <c r="AL853" s="4" t="s">
        <v>1380</v>
      </c>
      <c r="AM853" s="4" t="s">
        <v>1817</v>
      </c>
      <c r="AO853" s="7"/>
      <c r="AP853" s="7"/>
    </row>
    <row r="854" spans="10:42">
      <c r="J854" s="2"/>
      <c r="K854" s="2"/>
      <c r="L854" s="2"/>
      <c r="M854" s="2"/>
      <c r="N854" s="2"/>
      <c r="X854" s="7"/>
      <c r="Y854" s="7"/>
      <c r="Z854" s="7"/>
      <c r="AA854" s="7"/>
      <c r="AB854" s="7"/>
      <c r="AC854" s="7"/>
      <c r="AD854" s="7"/>
      <c r="AE854" s="7"/>
      <c r="AF854" s="7"/>
      <c r="AG854" s="7"/>
      <c r="AH854" s="7"/>
      <c r="AJ854" s="2"/>
      <c r="AL854" s="4" t="s">
        <v>1380</v>
      </c>
      <c r="AM854" s="4" t="s">
        <v>1818</v>
      </c>
      <c r="AO854" s="7"/>
      <c r="AP854" s="7"/>
    </row>
    <row r="855" spans="10:42">
      <c r="J855" s="2"/>
      <c r="K855" s="2"/>
      <c r="L855" s="2"/>
      <c r="M855" s="2"/>
      <c r="N855" s="2"/>
      <c r="X855" s="7"/>
      <c r="Y855" s="7"/>
      <c r="Z855" s="7"/>
      <c r="AA855" s="7"/>
      <c r="AB855" s="7"/>
      <c r="AC855" s="7"/>
      <c r="AD855" s="7"/>
      <c r="AE855" s="7"/>
      <c r="AF855" s="7"/>
      <c r="AG855" s="7"/>
      <c r="AH855" s="7"/>
      <c r="AJ855" s="2"/>
      <c r="AL855" s="4" t="s">
        <v>1380</v>
      </c>
      <c r="AM855" s="4" t="s">
        <v>1819</v>
      </c>
      <c r="AO855" s="7"/>
      <c r="AP855" s="7"/>
    </row>
    <row r="856" spans="10:42">
      <c r="J856" s="2"/>
      <c r="K856" s="2"/>
      <c r="L856" s="2"/>
      <c r="M856" s="2"/>
      <c r="N856" s="2"/>
      <c r="X856" s="7"/>
      <c r="Y856" s="7"/>
      <c r="Z856" s="7"/>
      <c r="AA856" s="7"/>
      <c r="AB856" s="7"/>
      <c r="AC856" s="7"/>
      <c r="AD856" s="7"/>
      <c r="AE856" s="7"/>
      <c r="AF856" s="7"/>
      <c r="AG856" s="7"/>
      <c r="AH856" s="7"/>
      <c r="AJ856" s="2"/>
      <c r="AL856" s="4" t="s">
        <v>1380</v>
      </c>
      <c r="AM856" s="4" t="s">
        <v>1820</v>
      </c>
      <c r="AO856" s="7"/>
      <c r="AP856" s="7"/>
    </row>
    <row r="857" spans="10:42">
      <c r="J857" s="2"/>
      <c r="K857" s="2"/>
      <c r="L857" s="2"/>
      <c r="M857" s="2"/>
      <c r="N857" s="2"/>
      <c r="X857" s="7"/>
      <c r="Y857" s="7"/>
      <c r="Z857" s="7"/>
      <c r="AA857" s="7"/>
      <c r="AB857" s="7"/>
      <c r="AC857" s="7"/>
      <c r="AD857" s="7"/>
      <c r="AE857" s="7"/>
      <c r="AF857" s="7"/>
      <c r="AG857" s="7"/>
      <c r="AH857" s="7"/>
      <c r="AJ857" s="2"/>
      <c r="AL857" s="4" t="s">
        <v>1380</v>
      </c>
      <c r="AM857" s="4" t="s">
        <v>1821</v>
      </c>
      <c r="AO857" s="7"/>
      <c r="AP857" s="7"/>
    </row>
    <row r="858" spans="10:42">
      <c r="J858" s="2"/>
      <c r="K858" s="2"/>
      <c r="L858" s="2"/>
      <c r="M858" s="2"/>
      <c r="N858" s="2"/>
      <c r="X858" s="7"/>
      <c r="Y858" s="7"/>
      <c r="Z858" s="7"/>
      <c r="AA858" s="7"/>
      <c r="AB858" s="7"/>
      <c r="AC858" s="7"/>
      <c r="AD858" s="7"/>
      <c r="AE858" s="7"/>
      <c r="AF858" s="7"/>
      <c r="AG858" s="7"/>
      <c r="AH858" s="7"/>
      <c r="AJ858" s="2"/>
      <c r="AL858" s="4" t="s">
        <v>1380</v>
      </c>
      <c r="AM858" s="4" t="s">
        <v>1822</v>
      </c>
      <c r="AO858" s="7"/>
      <c r="AP858" s="7"/>
    </row>
    <row r="859" spans="10:42">
      <c r="J859" s="2"/>
      <c r="K859" s="2"/>
      <c r="L859" s="2"/>
      <c r="M859" s="2"/>
      <c r="N859" s="2"/>
      <c r="X859" s="7"/>
      <c r="Y859" s="7"/>
      <c r="Z859" s="7"/>
      <c r="AA859" s="7"/>
      <c r="AB859" s="7"/>
      <c r="AC859" s="7"/>
      <c r="AD859" s="7"/>
      <c r="AE859" s="7"/>
      <c r="AF859" s="7"/>
      <c r="AG859" s="7"/>
      <c r="AH859" s="7"/>
      <c r="AJ859" s="2"/>
      <c r="AL859" s="4" t="s">
        <v>1380</v>
      </c>
      <c r="AM859" s="4" t="s">
        <v>1599</v>
      </c>
      <c r="AO859" s="7"/>
      <c r="AP859" s="7"/>
    </row>
    <row r="860" spans="10:42">
      <c r="J860" s="2"/>
      <c r="K860" s="2"/>
      <c r="L860" s="2"/>
      <c r="M860" s="2"/>
      <c r="N860" s="2"/>
      <c r="X860" s="7"/>
      <c r="Y860" s="7"/>
      <c r="Z860" s="7"/>
      <c r="AA860" s="7"/>
      <c r="AB860" s="7"/>
      <c r="AC860" s="7"/>
      <c r="AD860" s="7"/>
      <c r="AE860" s="7"/>
      <c r="AF860" s="7"/>
      <c r="AG860" s="7"/>
      <c r="AH860" s="7"/>
      <c r="AJ860" s="2"/>
      <c r="AL860" s="4" t="s">
        <v>1380</v>
      </c>
      <c r="AM860" s="4" t="s">
        <v>1823</v>
      </c>
      <c r="AO860" s="7"/>
      <c r="AP860" s="7"/>
    </row>
    <row r="861" spans="10:42">
      <c r="J861" s="2"/>
      <c r="K861" s="2"/>
      <c r="L861" s="2"/>
      <c r="M861" s="2"/>
      <c r="N861" s="2"/>
      <c r="X861" s="7"/>
      <c r="Y861" s="7"/>
      <c r="Z861" s="7"/>
      <c r="AA861" s="7"/>
      <c r="AB861" s="7"/>
      <c r="AC861" s="7"/>
      <c r="AD861" s="7"/>
      <c r="AE861" s="7"/>
      <c r="AF861" s="7"/>
      <c r="AG861" s="7"/>
      <c r="AH861" s="7"/>
      <c r="AJ861" s="2"/>
      <c r="AL861" s="4" t="s">
        <v>1380</v>
      </c>
      <c r="AM861" s="4" t="s">
        <v>1824</v>
      </c>
      <c r="AO861" s="7"/>
      <c r="AP861" s="7"/>
    </row>
    <row r="862" spans="10:42">
      <c r="J862" s="2"/>
      <c r="K862" s="2"/>
      <c r="L862" s="2"/>
      <c r="M862" s="2"/>
      <c r="N862" s="2"/>
      <c r="X862" s="7"/>
      <c r="Y862" s="7"/>
      <c r="Z862" s="7"/>
      <c r="AA862" s="7"/>
      <c r="AB862" s="7"/>
      <c r="AC862" s="7"/>
      <c r="AD862" s="7"/>
      <c r="AE862" s="7"/>
      <c r="AF862" s="7"/>
      <c r="AG862" s="7"/>
      <c r="AH862" s="7"/>
      <c r="AJ862" s="2"/>
      <c r="AL862" s="4" t="s">
        <v>1380</v>
      </c>
      <c r="AM862" s="4" t="s">
        <v>1825</v>
      </c>
      <c r="AO862" s="7"/>
      <c r="AP862" s="7"/>
    </row>
    <row r="863" spans="10:42">
      <c r="J863" s="2"/>
      <c r="K863" s="2"/>
      <c r="L863" s="2"/>
      <c r="M863" s="2"/>
      <c r="N863" s="2"/>
      <c r="X863" s="7"/>
      <c r="Y863" s="7"/>
      <c r="Z863" s="7"/>
      <c r="AA863" s="7"/>
      <c r="AB863" s="7"/>
      <c r="AC863" s="7"/>
      <c r="AD863" s="7"/>
      <c r="AE863" s="7"/>
      <c r="AF863" s="7"/>
      <c r="AG863" s="7"/>
      <c r="AH863" s="7"/>
      <c r="AJ863" s="2"/>
      <c r="AL863" s="4" t="s">
        <v>1380</v>
      </c>
      <c r="AM863" s="4" t="s">
        <v>1826</v>
      </c>
      <c r="AO863" s="7"/>
      <c r="AP863" s="7"/>
    </row>
    <row r="864" spans="10:42">
      <c r="J864" s="2"/>
      <c r="K864" s="2"/>
      <c r="L864" s="2"/>
      <c r="M864" s="2"/>
      <c r="N864" s="2"/>
      <c r="X864" s="7"/>
      <c r="Y864" s="7"/>
      <c r="Z864" s="7"/>
      <c r="AA864" s="7"/>
      <c r="AB864" s="7"/>
      <c r="AC864" s="7"/>
      <c r="AD864" s="7"/>
      <c r="AE864" s="7"/>
      <c r="AF864" s="7"/>
      <c r="AG864" s="7"/>
      <c r="AH864" s="7"/>
      <c r="AJ864" s="2"/>
      <c r="AL864" s="4" t="s">
        <v>1380</v>
      </c>
      <c r="AM864" s="4" t="s">
        <v>1827</v>
      </c>
      <c r="AO864" s="7"/>
      <c r="AP864" s="7"/>
    </row>
    <row r="865" spans="10:42">
      <c r="J865" s="2"/>
      <c r="K865" s="2"/>
      <c r="L865" s="2"/>
      <c r="M865" s="2"/>
      <c r="N865" s="2"/>
      <c r="X865" s="7"/>
      <c r="Y865" s="7"/>
      <c r="Z865" s="7"/>
      <c r="AA865" s="7"/>
      <c r="AB865" s="7"/>
      <c r="AC865" s="7"/>
      <c r="AD865" s="7"/>
      <c r="AE865" s="7"/>
      <c r="AF865" s="7"/>
      <c r="AG865" s="7"/>
      <c r="AH865" s="7"/>
      <c r="AJ865" s="2"/>
      <c r="AL865" s="4" t="s">
        <v>1380</v>
      </c>
      <c r="AM865" s="4" t="s">
        <v>1828</v>
      </c>
      <c r="AO865" s="7"/>
      <c r="AP865" s="7"/>
    </row>
    <row r="866" spans="10:42">
      <c r="J866" s="2"/>
      <c r="K866" s="2"/>
      <c r="L866" s="2"/>
      <c r="M866" s="2"/>
      <c r="N866" s="2"/>
      <c r="X866" s="7"/>
      <c r="Y866" s="7"/>
      <c r="Z866" s="7"/>
      <c r="AA866" s="7"/>
      <c r="AB866" s="7"/>
      <c r="AC866" s="7"/>
      <c r="AD866" s="7"/>
      <c r="AE866" s="7"/>
      <c r="AF866" s="7"/>
      <c r="AG866" s="7"/>
      <c r="AH866" s="7"/>
      <c r="AJ866" s="2"/>
      <c r="AL866" s="4" t="s">
        <v>1380</v>
      </c>
      <c r="AM866" s="4" t="s">
        <v>1829</v>
      </c>
      <c r="AO866" s="7"/>
      <c r="AP866" s="7"/>
    </row>
    <row r="867" spans="10:42">
      <c r="J867" s="2"/>
      <c r="K867" s="2"/>
      <c r="L867" s="2"/>
      <c r="M867" s="2"/>
      <c r="N867" s="2"/>
      <c r="X867" s="7"/>
      <c r="Y867" s="7"/>
      <c r="Z867" s="7"/>
      <c r="AA867" s="7"/>
      <c r="AB867" s="7"/>
      <c r="AC867" s="7"/>
      <c r="AD867" s="7"/>
      <c r="AE867" s="7"/>
      <c r="AF867" s="7"/>
      <c r="AG867" s="7"/>
      <c r="AH867" s="7"/>
      <c r="AJ867" s="2"/>
      <c r="AL867" s="4" t="s">
        <v>1380</v>
      </c>
      <c r="AM867" s="4" t="s">
        <v>1830</v>
      </c>
      <c r="AO867" s="7"/>
      <c r="AP867" s="7"/>
    </row>
    <row r="868" spans="10:42">
      <c r="J868" s="2"/>
      <c r="K868" s="2"/>
      <c r="L868" s="2"/>
      <c r="M868" s="2"/>
      <c r="N868" s="2"/>
      <c r="X868" s="7"/>
      <c r="Y868" s="7"/>
      <c r="Z868" s="7"/>
      <c r="AA868" s="7"/>
      <c r="AB868" s="7"/>
      <c r="AC868" s="7"/>
      <c r="AD868" s="7"/>
      <c r="AE868" s="7"/>
      <c r="AF868" s="7"/>
      <c r="AG868" s="7"/>
      <c r="AH868" s="7"/>
      <c r="AJ868" s="2"/>
      <c r="AL868" s="4" t="s">
        <v>1380</v>
      </c>
      <c r="AM868" s="4" t="s">
        <v>1831</v>
      </c>
      <c r="AO868" s="7"/>
      <c r="AP868" s="7"/>
    </row>
    <row r="869" spans="10:42">
      <c r="J869" s="2"/>
      <c r="K869" s="2"/>
      <c r="L869" s="2"/>
      <c r="M869" s="2"/>
      <c r="N869" s="2"/>
      <c r="X869" s="7"/>
      <c r="Y869" s="7"/>
      <c r="Z869" s="7"/>
      <c r="AA869" s="7"/>
      <c r="AB869" s="7"/>
      <c r="AC869" s="7"/>
      <c r="AD869" s="7"/>
      <c r="AE869" s="7"/>
      <c r="AF869" s="7"/>
      <c r="AG869" s="7"/>
      <c r="AH869" s="7"/>
      <c r="AJ869" s="2"/>
      <c r="AL869" s="4" t="s">
        <v>1380</v>
      </c>
      <c r="AM869" s="4" t="s">
        <v>1832</v>
      </c>
      <c r="AO869" s="7"/>
      <c r="AP869" s="7"/>
    </row>
    <row r="870" spans="10:42">
      <c r="J870" s="2"/>
      <c r="K870" s="2"/>
      <c r="L870" s="2"/>
      <c r="M870" s="2"/>
      <c r="N870" s="2"/>
      <c r="X870" s="7"/>
      <c r="Y870" s="7"/>
      <c r="Z870" s="7"/>
      <c r="AA870" s="7"/>
      <c r="AB870" s="7"/>
      <c r="AC870" s="7"/>
      <c r="AD870" s="7"/>
      <c r="AE870" s="7"/>
      <c r="AF870" s="7"/>
      <c r="AG870" s="7"/>
      <c r="AH870" s="7"/>
      <c r="AJ870" s="2"/>
      <c r="AL870" s="4" t="s">
        <v>1380</v>
      </c>
      <c r="AM870" s="4" t="s">
        <v>1833</v>
      </c>
      <c r="AO870" s="7"/>
      <c r="AP870" s="7"/>
    </row>
    <row r="871" spans="10:42">
      <c r="J871" s="2"/>
      <c r="K871" s="2"/>
      <c r="L871" s="2"/>
      <c r="M871" s="2"/>
      <c r="N871" s="2"/>
      <c r="X871" s="7"/>
      <c r="Y871" s="7"/>
      <c r="Z871" s="7"/>
      <c r="AA871" s="7"/>
      <c r="AB871" s="7"/>
      <c r="AC871" s="7"/>
      <c r="AD871" s="7"/>
      <c r="AE871" s="7"/>
      <c r="AF871" s="7"/>
      <c r="AG871" s="7"/>
      <c r="AH871" s="7"/>
      <c r="AJ871" s="2"/>
      <c r="AL871" s="4" t="s">
        <v>1380</v>
      </c>
      <c r="AM871" s="4" t="s">
        <v>1834</v>
      </c>
      <c r="AO871" s="7"/>
      <c r="AP871" s="7"/>
    </row>
    <row r="872" spans="10:42">
      <c r="J872" s="2"/>
      <c r="K872" s="2"/>
      <c r="L872" s="2"/>
      <c r="M872" s="2"/>
      <c r="N872" s="2"/>
      <c r="X872" s="7"/>
      <c r="Y872" s="7"/>
      <c r="Z872" s="7"/>
      <c r="AA872" s="7"/>
      <c r="AB872" s="7"/>
      <c r="AC872" s="7"/>
      <c r="AD872" s="7"/>
      <c r="AE872" s="7"/>
      <c r="AF872" s="7"/>
      <c r="AG872" s="7"/>
      <c r="AH872" s="7"/>
      <c r="AJ872" s="2"/>
      <c r="AL872" s="4" t="s">
        <v>1380</v>
      </c>
      <c r="AM872" s="4" t="s">
        <v>1835</v>
      </c>
      <c r="AO872" s="7"/>
      <c r="AP872" s="7"/>
    </row>
    <row r="873" spans="10:42">
      <c r="J873" s="2"/>
      <c r="K873" s="2"/>
      <c r="L873" s="2"/>
      <c r="M873" s="2"/>
      <c r="N873" s="2"/>
      <c r="X873" s="7"/>
      <c r="Y873" s="7"/>
      <c r="Z873" s="7"/>
      <c r="AA873" s="7"/>
      <c r="AB873" s="7"/>
      <c r="AC873" s="7"/>
      <c r="AD873" s="7"/>
      <c r="AE873" s="7"/>
      <c r="AF873" s="7"/>
      <c r="AG873" s="7"/>
      <c r="AH873" s="7"/>
      <c r="AJ873" s="2"/>
      <c r="AL873" s="4" t="s">
        <v>1380</v>
      </c>
      <c r="AM873" s="4" t="s">
        <v>1836</v>
      </c>
      <c r="AO873" s="7"/>
      <c r="AP873" s="7"/>
    </row>
    <row r="874" spans="10:42">
      <c r="J874" s="2"/>
      <c r="K874" s="2"/>
      <c r="L874" s="2"/>
      <c r="M874" s="2"/>
      <c r="N874" s="2"/>
      <c r="X874" s="7"/>
      <c r="Y874" s="7"/>
      <c r="Z874" s="7"/>
      <c r="AA874" s="7"/>
      <c r="AB874" s="7"/>
      <c r="AC874" s="7"/>
      <c r="AD874" s="7"/>
      <c r="AE874" s="7"/>
      <c r="AF874" s="7"/>
      <c r="AG874" s="7"/>
      <c r="AH874" s="7"/>
      <c r="AJ874" s="2"/>
      <c r="AL874" s="4" t="s">
        <v>1380</v>
      </c>
      <c r="AM874" s="4" t="s">
        <v>1837</v>
      </c>
      <c r="AO874" s="7"/>
      <c r="AP874" s="7"/>
    </row>
    <row r="875" spans="10:42">
      <c r="J875" s="2"/>
      <c r="K875" s="2"/>
      <c r="L875" s="2"/>
      <c r="M875" s="2"/>
      <c r="N875" s="2"/>
      <c r="X875" s="7"/>
      <c r="Y875" s="7"/>
      <c r="Z875" s="7"/>
      <c r="AA875" s="7"/>
      <c r="AB875" s="7"/>
      <c r="AC875" s="7"/>
      <c r="AD875" s="7"/>
      <c r="AE875" s="7"/>
      <c r="AF875" s="7"/>
      <c r="AG875" s="7"/>
      <c r="AH875" s="7"/>
      <c r="AJ875" s="2"/>
      <c r="AL875" s="4" t="s">
        <v>1380</v>
      </c>
      <c r="AM875" s="4" t="s">
        <v>1838</v>
      </c>
      <c r="AO875" s="7"/>
      <c r="AP875" s="7"/>
    </row>
    <row r="876" spans="10:42">
      <c r="J876" s="2"/>
      <c r="K876" s="2"/>
      <c r="L876" s="2"/>
      <c r="M876" s="2"/>
      <c r="N876" s="2"/>
      <c r="X876" s="7"/>
      <c r="Y876" s="7"/>
      <c r="Z876" s="7"/>
      <c r="AA876" s="7"/>
      <c r="AB876" s="7"/>
      <c r="AC876" s="7"/>
      <c r="AD876" s="7"/>
      <c r="AE876" s="7"/>
      <c r="AF876" s="7"/>
      <c r="AG876" s="7"/>
      <c r="AH876" s="7"/>
      <c r="AJ876" s="2"/>
      <c r="AL876" s="4" t="s">
        <v>1380</v>
      </c>
      <c r="AM876" s="4" t="s">
        <v>1839</v>
      </c>
      <c r="AO876" s="7"/>
      <c r="AP876" s="7"/>
    </row>
    <row r="877" spans="10:42">
      <c r="J877" s="2"/>
      <c r="K877" s="2"/>
      <c r="L877" s="2"/>
      <c r="M877" s="2"/>
      <c r="N877" s="2"/>
      <c r="X877" s="7"/>
      <c r="Y877" s="7"/>
      <c r="Z877" s="7"/>
      <c r="AA877" s="7"/>
      <c r="AB877" s="7"/>
      <c r="AC877" s="7"/>
      <c r="AD877" s="7"/>
      <c r="AE877" s="7"/>
      <c r="AF877" s="7"/>
      <c r="AG877" s="7"/>
      <c r="AH877" s="7"/>
      <c r="AJ877" s="2"/>
      <c r="AL877" s="4" t="s">
        <v>1380</v>
      </c>
      <c r="AM877" s="4" t="s">
        <v>1840</v>
      </c>
      <c r="AO877" s="7"/>
      <c r="AP877" s="7"/>
    </row>
    <row r="878" spans="10:42">
      <c r="J878" s="2"/>
      <c r="K878" s="2"/>
      <c r="L878" s="2"/>
      <c r="M878" s="2"/>
      <c r="N878" s="2"/>
      <c r="X878" s="7"/>
      <c r="Y878" s="7"/>
      <c r="Z878" s="7"/>
      <c r="AA878" s="7"/>
      <c r="AB878" s="7"/>
      <c r="AC878" s="7"/>
      <c r="AD878" s="7"/>
      <c r="AE878" s="7"/>
      <c r="AF878" s="7"/>
      <c r="AG878" s="7"/>
      <c r="AH878" s="7"/>
      <c r="AJ878" s="2"/>
      <c r="AL878" s="4" t="s">
        <v>1380</v>
      </c>
      <c r="AM878" s="4" t="s">
        <v>1841</v>
      </c>
      <c r="AO878" s="7"/>
      <c r="AP878" s="7"/>
    </row>
    <row r="879" spans="10:42">
      <c r="J879" s="2"/>
      <c r="K879" s="2"/>
      <c r="L879" s="2"/>
      <c r="M879" s="2"/>
      <c r="N879" s="2"/>
      <c r="X879" s="7"/>
      <c r="Y879" s="7"/>
      <c r="Z879" s="7"/>
      <c r="AA879" s="7"/>
      <c r="AB879" s="7"/>
      <c r="AC879" s="7"/>
      <c r="AD879" s="7"/>
      <c r="AE879" s="7"/>
      <c r="AF879" s="7"/>
      <c r="AG879" s="7"/>
      <c r="AH879" s="7"/>
      <c r="AJ879" s="2"/>
      <c r="AL879" s="4" t="s">
        <v>1380</v>
      </c>
      <c r="AM879" s="4" t="s">
        <v>1842</v>
      </c>
      <c r="AO879" s="7"/>
      <c r="AP879" s="7"/>
    </row>
    <row r="880" spans="10:42">
      <c r="J880" s="2"/>
      <c r="K880" s="2"/>
      <c r="L880" s="2"/>
      <c r="M880" s="2"/>
      <c r="N880" s="2"/>
      <c r="X880" s="7"/>
      <c r="Y880" s="7"/>
      <c r="Z880" s="7"/>
      <c r="AA880" s="7"/>
      <c r="AB880" s="7"/>
      <c r="AC880" s="7"/>
      <c r="AD880" s="7"/>
      <c r="AE880" s="7"/>
      <c r="AF880" s="7"/>
      <c r="AG880" s="7"/>
      <c r="AH880" s="7"/>
      <c r="AJ880" s="2"/>
      <c r="AL880" s="4" t="s">
        <v>1380</v>
      </c>
      <c r="AM880" s="4" t="s">
        <v>1843</v>
      </c>
      <c r="AO880" s="7"/>
      <c r="AP880" s="7"/>
    </row>
    <row r="881" spans="10:42">
      <c r="J881" s="2"/>
      <c r="K881" s="2"/>
      <c r="L881" s="2"/>
      <c r="M881" s="2"/>
      <c r="N881" s="2"/>
      <c r="X881" s="7"/>
      <c r="Y881" s="7"/>
      <c r="Z881" s="7"/>
      <c r="AA881" s="7"/>
      <c r="AB881" s="7"/>
      <c r="AC881" s="7"/>
      <c r="AD881" s="7"/>
      <c r="AE881" s="7"/>
      <c r="AF881" s="7"/>
      <c r="AG881" s="7"/>
      <c r="AH881" s="7"/>
      <c r="AJ881" s="2"/>
      <c r="AL881" s="4" t="s">
        <v>1380</v>
      </c>
      <c r="AM881" s="4" t="s">
        <v>1844</v>
      </c>
      <c r="AO881" s="7"/>
      <c r="AP881" s="7"/>
    </row>
    <row r="882" spans="10:42">
      <c r="J882" s="2"/>
      <c r="K882" s="2"/>
      <c r="L882" s="2"/>
      <c r="M882" s="2"/>
      <c r="N882" s="2"/>
      <c r="X882" s="7"/>
      <c r="Y882" s="7"/>
      <c r="Z882" s="7"/>
      <c r="AA882" s="7"/>
      <c r="AB882" s="7"/>
      <c r="AC882" s="7"/>
      <c r="AD882" s="7"/>
      <c r="AE882" s="7"/>
      <c r="AF882" s="7"/>
      <c r="AG882" s="7"/>
      <c r="AH882" s="7"/>
      <c r="AJ882" s="2"/>
      <c r="AL882" s="4" t="s">
        <v>1380</v>
      </c>
      <c r="AM882" s="4" t="s">
        <v>1845</v>
      </c>
      <c r="AO882" s="7"/>
      <c r="AP882" s="7"/>
    </row>
    <row r="883" spans="10:42">
      <c r="J883" s="2"/>
      <c r="K883" s="2"/>
      <c r="L883" s="2"/>
      <c r="M883" s="2"/>
      <c r="N883" s="2"/>
      <c r="X883" s="7"/>
      <c r="Y883" s="7"/>
      <c r="Z883" s="7"/>
      <c r="AA883" s="7"/>
      <c r="AB883" s="7"/>
      <c r="AC883" s="7"/>
      <c r="AD883" s="7"/>
      <c r="AE883" s="7"/>
      <c r="AF883" s="7"/>
      <c r="AG883" s="7"/>
      <c r="AH883" s="7"/>
      <c r="AJ883" s="2"/>
      <c r="AL883" s="4" t="s">
        <v>1380</v>
      </c>
      <c r="AM883" s="4" t="s">
        <v>1846</v>
      </c>
      <c r="AO883" s="7"/>
      <c r="AP883" s="7"/>
    </row>
    <row r="884" spans="10:42">
      <c r="J884" s="2"/>
      <c r="K884" s="2"/>
      <c r="L884" s="2"/>
      <c r="M884" s="2"/>
      <c r="N884" s="2"/>
      <c r="X884" s="7"/>
      <c r="Y884" s="7"/>
      <c r="Z884" s="7"/>
      <c r="AA884" s="7"/>
      <c r="AB884" s="7"/>
      <c r="AC884" s="7"/>
      <c r="AD884" s="7"/>
      <c r="AE884" s="7"/>
      <c r="AF884" s="7"/>
      <c r="AG884" s="7"/>
      <c r="AH884" s="7"/>
      <c r="AJ884" s="2"/>
      <c r="AL884" s="4" t="s">
        <v>1380</v>
      </c>
      <c r="AM884" s="4" t="s">
        <v>1847</v>
      </c>
      <c r="AO884" s="7"/>
      <c r="AP884" s="7"/>
    </row>
    <row r="885" spans="10:42">
      <c r="J885" s="2"/>
      <c r="K885" s="2"/>
      <c r="L885" s="2"/>
      <c r="M885" s="2"/>
      <c r="N885" s="2"/>
      <c r="X885" s="7"/>
      <c r="Y885" s="7"/>
      <c r="Z885" s="7"/>
      <c r="AA885" s="7"/>
      <c r="AB885" s="7"/>
      <c r="AC885" s="7"/>
      <c r="AD885" s="7"/>
      <c r="AE885" s="7"/>
      <c r="AF885" s="7"/>
      <c r="AG885" s="7"/>
      <c r="AH885" s="7"/>
      <c r="AJ885" s="2"/>
      <c r="AL885" s="4" t="s">
        <v>1380</v>
      </c>
      <c r="AM885" s="4" t="s">
        <v>1848</v>
      </c>
      <c r="AO885" s="7"/>
      <c r="AP885" s="7"/>
    </row>
    <row r="886" spans="10:42">
      <c r="J886" s="2"/>
      <c r="K886" s="2"/>
      <c r="L886" s="2"/>
      <c r="M886" s="2"/>
      <c r="N886" s="2"/>
      <c r="X886" s="7"/>
      <c r="Y886" s="7"/>
      <c r="Z886" s="7"/>
      <c r="AA886" s="7"/>
      <c r="AB886" s="7"/>
      <c r="AC886" s="7"/>
      <c r="AD886" s="7"/>
      <c r="AE886" s="7"/>
      <c r="AF886" s="7"/>
      <c r="AG886" s="7"/>
      <c r="AH886" s="7"/>
      <c r="AJ886" s="2"/>
      <c r="AL886" s="4" t="s">
        <v>1380</v>
      </c>
      <c r="AM886" s="4" t="s">
        <v>1849</v>
      </c>
      <c r="AO886" s="7"/>
      <c r="AP886" s="7"/>
    </row>
    <row r="887" spans="10:42">
      <c r="J887" s="2"/>
      <c r="K887" s="2"/>
      <c r="L887" s="2"/>
      <c r="M887" s="2"/>
      <c r="N887" s="2"/>
      <c r="X887" s="7"/>
      <c r="Y887" s="7"/>
      <c r="Z887" s="7"/>
      <c r="AA887" s="7"/>
      <c r="AB887" s="7"/>
      <c r="AC887" s="7"/>
      <c r="AD887" s="7"/>
      <c r="AE887" s="7"/>
      <c r="AF887" s="7"/>
      <c r="AG887" s="7"/>
      <c r="AH887" s="7"/>
      <c r="AJ887" s="2"/>
      <c r="AL887" s="4" t="s">
        <v>1380</v>
      </c>
      <c r="AM887" s="4" t="s">
        <v>1850</v>
      </c>
      <c r="AO887" s="7"/>
      <c r="AP887" s="7"/>
    </row>
    <row r="888" spans="10:42">
      <c r="J888" s="2"/>
      <c r="K888" s="2"/>
      <c r="L888" s="2"/>
      <c r="M888" s="2"/>
      <c r="N888" s="2"/>
      <c r="X888" s="7"/>
      <c r="Y888" s="7"/>
      <c r="Z888" s="7"/>
      <c r="AA888" s="7"/>
      <c r="AB888" s="7"/>
      <c r="AC888" s="7"/>
      <c r="AD888" s="7"/>
      <c r="AE888" s="7"/>
      <c r="AF888" s="7"/>
      <c r="AG888" s="7"/>
      <c r="AH888" s="7"/>
      <c r="AJ888" s="2"/>
      <c r="AL888" s="4" t="s">
        <v>1380</v>
      </c>
      <c r="AM888" s="4" t="s">
        <v>1851</v>
      </c>
      <c r="AO888" s="7"/>
      <c r="AP888" s="7"/>
    </row>
    <row r="889" spans="10:42">
      <c r="J889" s="2"/>
      <c r="K889" s="2"/>
      <c r="L889" s="2"/>
      <c r="M889" s="2"/>
      <c r="N889" s="2"/>
      <c r="X889" s="7"/>
      <c r="Y889" s="7"/>
      <c r="Z889" s="7"/>
      <c r="AA889" s="7"/>
      <c r="AB889" s="7"/>
      <c r="AC889" s="7"/>
      <c r="AD889" s="7"/>
      <c r="AE889" s="7"/>
      <c r="AF889" s="7"/>
      <c r="AG889" s="7"/>
      <c r="AH889" s="7"/>
      <c r="AJ889" s="2"/>
      <c r="AL889" s="4" t="s">
        <v>1380</v>
      </c>
      <c r="AM889" s="4" t="s">
        <v>1852</v>
      </c>
      <c r="AO889" s="7"/>
      <c r="AP889" s="7"/>
    </row>
    <row r="890" spans="10:42">
      <c r="J890" s="2"/>
      <c r="K890" s="2"/>
      <c r="L890" s="2"/>
      <c r="M890" s="2"/>
      <c r="N890" s="2"/>
      <c r="X890" s="7"/>
      <c r="Y890" s="7"/>
      <c r="Z890" s="7"/>
      <c r="AA890" s="7"/>
      <c r="AB890" s="7"/>
      <c r="AC890" s="7"/>
      <c r="AD890" s="7"/>
      <c r="AE890" s="7"/>
      <c r="AF890" s="7"/>
      <c r="AG890" s="7"/>
      <c r="AH890" s="7"/>
      <c r="AJ890" s="2"/>
      <c r="AL890" s="4" t="s">
        <v>1380</v>
      </c>
      <c r="AM890" s="4" t="s">
        <v>1853</v>
      </c>
      <c r="AO890" s="7"/>
      <c r="AP890" s="7"/>
    </row>
    <row r="891" spans="10:42">
      <c r="J891" s="2"/>
      <c r="K891" s="2"/>
      <c r="L891" s="2"/>
      <c r="M891" s="2"/>
      <c r="N891" s="2"/>
      <c r="X891" s="7"/>
      <c r="Y891" s="7"/>
      <c r="Z891" s="7"/>
      <c r="AA891" s="7"/>
      <c r="AB891" s="7"/>
      <c r="AC891" s="7"/>
      <c r="AD891" s="7"/>
      <c r="AE891" s="7"/>
      <c r="AF891" s="7"/>
      <c r="AG891" s="7"/>
      <c r="AH891" s="7"/>
      <c r="AJ891" s="2"/>
      <c r="AL891" s="4" t="s">
        <v>1380</v>
      </c>
      <c r="AM891" s="4" t="s">
        <v>1854</v>
      </c>
      <c r="AO891" s="7"/>
      <c r="AP891" s="7"/>
    </row>
    <row r="892" spans="10:42">
      <c r="J892" s="2"/>
      <c r="K892" s="2"/>
      <c r="L892" s="2"/>
      <c r="M892" s="2"/>
      <c r="N892" s="2"/>
      <c r="X892" s="7"/>
      <c r="Y892" s="7"/>
      <c r="Z892" s="7"/>
      <c r="AA892" s="7"/>
      <c r="AB892" s="7"/>
      <c r="AC892" s="7"/>
      <c r="AD892" s="7"/>
      <c r="AE892" s="7"/>
      <c r="AF892" s="7"/>
      <c r="AG892" s="7"/>
      <c r="AH892" s="7"/>
      <c r="AJ892" s="2"/>
      <c r="AL892" s="4" t="s">
        <v>1380</v>
      </c>
      <c r="AM892" s="4" t="s">
        <v>1855</v>
      </c>
      <c r="AO892" s="7"/>
      <c r="AP892" s="7"/>
    </row>
    <row r="893" spans="10:42">
      <c r="J893" s="2"/>
      <c r="K893" s="2"/>
      <c r="L893" s="2"/>
      <c r="M893" s="2"/>
      <c r="N893" s="2"/>
      <c r="X893" s="7"/>
      <c r="Y893" s="7"/>
      <c r="Z893" s="7"/>
      <c r="AA893" s="7"/>
      <c r="AB893" s="7"/>
      <c r="AC893" s="7"/>
      <c r="AD893" s="7"/>
      <c r="AE893" s="7"/>
      <c r="AF893" s="7"/>
      <c r="AG893" s="7"/>
      <c r="AH893" s="7"/>
      <c r="AJ893" s="2"/>
      <c r="AL893" s="4" t="s">
        <v>1380</v>
      </c>
      <c r="AM893" s="4" t="s">
        <v>1856</v>
      </c>
      <c r="AO893" s="7"/>
      <c r="AP893" s="7"/>
    </row>
    <row r="894" spans="10:42">
      <c r="J894" s="2"/>
      <c r="K894" s="2"/>
      <c r="L894" s="2"/>
      <c r="M894" s="2"/>
      <c r="N894" s="2"/>
      <c r="X894" s="7"/>
      <c r="Y894" s="7"/>
      <c r="Z894" s="7"/>
      <c r="AA894" s="7"/>
      <c r="AB894" s="7"/>
      <c r="AC894" s="7"/>
      <c r="AD894" s="7"/>
      <c r="AE894" s="7"/>
      <c r="AF894" s="7"/>
      <c r="AG894" s="7"/>
      <c r="AH894" s="7"/>
      <c r="AJ894" s="2"/>
      <c r="AL894" s="4" t="s">
        <v>1380</v>
      </c>
      <c r="AM894" s="4" t="s">
        <v>1857</v>
      </c>
      <c r="AO894" s="7"/>
      <c r="AP894" s="7"/>
    </row>
    <row r="895" spans="10:42">
      <c r="J895" s="2"/>
      <c r="K895" s="2"/>
      <c r="L895" s="2"/>
      <c r="M895" s="2"/>
      <c r="N895" s="2"/>
      <c r="X895" s="7"/>
      <c r="Y895" s="7"/>
      <c r="Z895" s="7"/>
      <c r="AA895" s="7"/>
      <c r="AB895" s="7"/>
      <c r="AC895" s="7"/>
      <c r="AD895" s="7"/>
      <c r="AE895" s="7"/>
      <c r="AF895" s="7"/>
      <c r="AG895" s="7"/>
      <c r="AH895" s="7"/>
      <c r="AJ895" s="2"/>
      <c r="AL895" s="4" t="s">
        <v>1380</v>
      </c>
      <c r="AM895" s="4" t="s">
        <v>1858</v>
      </c>
      <c r="AO895" s="7"/>
      <c r="AP895" s="7"/>
    </row>
    <row r="896" spans="10:42">
      <c r="J896" s="2"/>
      <c r="K896" s="2"/>
      <c r="L896" s="2"/>
      <c r="M896" s="2"/>
      <c r="N896" s="2"/>
      <c r="X896" s="7"/>
      <c r="Y896" s="7"/>
      <c r="Z896" s="7"/>
      <c r="AA896" s="7"/>
      <c r="AB896" s="7"/>
      <c r="AC896" s="7"/>
      <c r="AD896" s="7"/>
      <c r="AE896" s="7"/>
      <c r="AF896" s="7"/>
      <c r="AG896" s="7"/>
      <c r="AH896" s="7"/>
      <c r="AJ896" s="2"/>
      <c r="AL896" s="4" t="s">
        <v>1380</v>
      </c>
      <c r="AM896" s="4" t="s">
        <v>1859</v>
      </c>
      <c r="AO896" s="7"/>
      <c r="AP896" s="7"/>
    </row>
    <row r="897" spans="10:42">
      <c r="J897" s="2"/>
      <c r="K897" s="2"/>
      <c r="L897" s="2"/>
      <c r="M897" s="2"/>
      <c r="N897" s="2"/>
      <c r="X897" s="7"/>
      <c r="Y897" s="7"/>
      <c r="Z897" s="7"/>
      <c r="AA897" s="7"/>
      <c r="AB897" s="7"/>
      <c r="AC897" s="7"/>
      <c r="AD897" s="7"/>
      <c r="AE897" s="7"/>
      <c r="AF897" s="7"/>
      <c r="AG897" s="7"/>
      <c r="AH897" s="7"/>
      <c r="AJ897" s="2"/>
      <c r="AL897" s="4" t="s">
        <v>1380</v>
      </c>
      <c r="AM897" s="4" t="s">
        <v>1860</v>
      </c>
      <c r="AO897" s="7"/>
      <c r="AP897" s="7"/>
    </row>
    <row r="898" spans="10:42">
      <c r="J898" s="2"/>
      <c r="K898" s="2"/>
      <c r="L898" s="2"/>
      <c r="M898" s="2"/>
      <c r="N898" s="2"/>
      <c r="X898" s="7"/>
      <c r="Y898" s="7"/>
      <c r="Z898" s="7"/>
      <c r="AA898" s="7"/>
      <c r="AB898" s="7"/>
      <c r="AC898" s="7"/>
      <c r="AD898" s="7"/>
      <c r="AE898" s="7"/>
      <c r="AF898" s="7"/>
      <c r="AG898" s="7"/>
      <c r="AH898" s="7"/>
      <c r="AJ898" s="2"/>
      <c r="AL898" s="4" t="s">
        <v>1380</v>
      </c>
      <c r="AM898" s="4" t="s">
        <v>1861</v>
      </c>
      <c r="AO898" s="7"/>
      <c r="AP898" s="7"/>
    </row>
    <row r="899" spans="10:42">
      <c r="J899" s="2"/>
      <c r="K899" s="2"/>
      <c r="L899" s="2"/>
      <c r="M899" s="2"/>
      <c r="N899" s="2"/>
      <c r="X899" s="7"/>
      <c r="Y899" s="7"/>
      <c r="Z899" s="7"/>
      <c r="AA899" s="7"/>
      <c r="AB899" s="7"/>
      <c r="AC899" s="7"/>
      <c r="AD899" s="7"/>
      <c r="AE899" s="7"/>
      <c r="AF899" s="7"/>
      <c r="AG899" s="7"/>
      <c r="AH899" s="7"/>
      <c r="AJ899" s="2"/>
      <c r="AL899" s="4" t="s">
        <v>1380</v>
      </c>
      <c r="AM899" s="4" t="s">
        <v>1862</v>
      </c>
      <c r="AO899" s="7"/>
      <c r="AP899" s="7"/>
    </row>
    <row r="900" spans="10:42">
      <c r="J900" s="2"/>
      <c r="K900" s="2"/>
      <c r="L900" s="2"/>
      <c r="M900" s="2"/>
      <c r="N900" s="2"/>
      <c r="X900" s="7"/>
      <c r="Y900" s="7"/>
      <c r="Z900" s="7"/>
      <c r="AA900" s="7"/>
      <c r="AB900" s="7"/>
      <c r="AC900" s="7"/>
      <c r="AD900" s="7"/>
      <c r="AE900" s="7"/>
      <c r="AF900" s="7"/>
      <c r="AG900" s="7"/>
      <c r="AH900" s="7"/>
      <c r="AJ900" s="2"/>
      <c r="AL900" s="4" t="s">
        <v>1380</v>
      </c>
      <c r="AM900" s="4" t="s">
        <v>1863</v>
      </c>
      <c r="AO900" s="7"/>
      <c r="AP900" s="7"/>
    </row>
    <row r="901" spans="10:42">
      <c r="J901" s="2"/>
      <c r="K901" s="2"/>
      <c r="L901" s="2"/>
      <c r="M901" s="2"/>
      <c r="N901" s="2"/>
      <c r="X901" s="7"/>
      <c r="Y901" s="7"/>
      <c r="Z901" s="7"/>
      <c r="AA901" s="7"/>
      <c r="AB901" s="7"/>
      <c r="AC901" s="7"/>
      <c r="AD901" s="7"/>
      <c r="AE901" s="7"/>
      <c r="AF901" s="7"/>
      <c r="AG901" s="7"/>
      <c r="AH901" s="7"/>
      <c r="AJ901" s="2"/>
      <c r="AL901" s="4" t="s">
        <v>1380</v>
      </c>
      <c r="AM901" s="4" t="s">
        <v>1018</v>
      </c>
      <c r="AO901" s="7"/>
      <c r="AP901" s="7"/>
    </row>
    <row r="902" spans="10:42">
      <c r="J902" s="2"/>
      <c r="K902" s="2"/>
      <c r="L902" s="2"/>
      <c r="M902" s="2"/>
      <c r="N902" s="2"/>
      <c r="X902" s="7"/>
      <c r="Y902" s="7"/>
      <c r="Z902" s="7"/>
      <c r="AA902" s="7"/>
      <c r="AB902" s="7"/>
      <c r="AC902" s="7"/>
      <c r="AD902" s="7"/>
      <c r="AE902" s="7"/>
      <c r="AF902" s="7"/>
      <c r="AG902" s="7"/>
      <c r="AH902" s="7"/>
      <c r="AJ902" s="2"/>
      <c r="AL902" s="4" t="s">
        <v>1380</v>
      </c>
      <c r="AM902" s="4" t="s">
        <v>1864</v>
      </c>
      <c r="AO902" s="7"/>
      <c r="AP902" s="7"/>
    </row>
    <row r="903" spans="10:42">
      <c r="J903" s="2"/>
      <c r="K903" s="2"/>
      <c r="L903" s="2"/>
      <c r="M903" s="2"/>
      <c r="N903" s="2"/>
      <c r="X903" s="7"/>
      <c r="Y903" s="7"/>
      <c r="Z903" s="7"/>
      <c r="AA903" s="7"/>
      <c r="AB903" s="7"/>
      <c r="AC903" s="7"/>
      <c r="AD903" s="7"/>
      <c r="AE903" s="7"/>
      <c r="AF903" s="7"/>
      <c r="AG903" s="7"/>
      <c r="AH903" s="7"/>
      <c r="AJ903" s="2"/>
      <c r="AL903" s="4" t="s">
        <v>1380</v>
      </c>
      <c r="AM903" s="4" t="s">
        <v>1865</v>
      </c>
      <c r="AO903" s="7"/>
      <c r="AP903" s="7"/>
    </row>
    <row r="904" spans="10:42">
      <c r="J904" s="2"/>
      <c r="K904" s="2"/>
      <c r="L904" s="2"/>
      <c r="M904" s="2"/>
      <c r="N904" s="2"/>
      <c r="X904" s="7"/>
      <c r="Y904" s="7"/>
      <c r="Z904" s="7"/>
      <c r="AA904" s="7"/>
      <c r="AB904" s="7"/>
      <c r="AC904" s="7"/>
      <c r="AD904" s="7"/>
      <c r="AE904" s="7"/>
      <c r="AF904" s="7"/>
      <c r="AG904" s="7"/>
      <c r="AH904" s="7"/>
      <c r="AJ904" s="2"/>
      <c r="AL904" s="4" t="s">
        <v>1380</v>
      </c>
      <c r="AM904" s="4" t="s">
        <v>1866</v>
      </c>
      <c r="AO904" s="7"/>
      <c r="AP904" s="7"/>
    </row>
    <row r="905" spans="10:42">
      <c r="J905" s="2"/>
      <c r="K905" s="2"/>
      <c r="L905" s="2"/>
      <c r="M905" s="2"/>
      <c r="N905" s="2"/>
      <c r="X905" s="7"/>
      <c r="Y905" s="7"/>
      <c r="Z905" s="7"/>
      <c r="AA905" s="7"/>
      <c r="AB905" s="7"/>
      <c r="AC905" s="7"/>
      <c r="AD905" s="7"/>
      <c r="AE905" s="7"/>
      <c r="AF905" s="7"/>
      <c r="AG905" s="7"/>
      <c r="AH905" s="7"/>
      <c r="AJ905" s="2"/>
      <c r="AL905" s="4" t="s">
        <v>1380</v>
      </c>
      <c r="AM905" s="4" t="s">
        <v>1867</v>
      </c>
      <c r="AO905" s="7"/>
      <c r="AP905" s="7"/>
    </row>
    <row r="906" spans="10:42">
      <c r="J906" s="2"/>
      <c r="K906" s="2"/>
      <c r="L906" s="2"/>
      <c r="M906" s="2"/>
      <c r="N906" s="2"/>
      <c r="X906" s="7"/>
      <c r="Y906" s="7"/>
      <c r="Z906" s="7"/>
      <c r="AA906" s="7"/>
      <c r="AB906" s="7"/>
      <c r="AC906" s="7"/>
      <c r="AD906" s="7"/>
      <c r="AE906" s="7"/>
      <c r="AF906" s="7"/>
      <c r="AG906" s="7"/>
      <c r="AH906" s="7"/>
      <c r="AJ906" s="2"/>
      <c r="AL906" s="4" t="s">
        <v>1380</v>
      </c>
      <c r="AM906" s="4" t="s">
        <v>1868</v>
      </c>
      <c r="AO906" s="7"/>
      <c r="AP906" s="7"/>
    </row>
    <row r="907" spans="10:42">
      <c r="J907" s="2"/>
      <c r="K907" s="2"/>
      <c r="L907" s="2"/>
      <c r="M907" s="2"/>
      <c r="N907" s="2"/>
      <c r="X907" s="7"/>
      <c r="Y907" s="7"/>
      <c r="Z907" s="7"/>
      <c r="AA907" s="7"/>
      <c r="AB907" s="7"/>
      <c r="AC907" s="7"/>
      <c r="AD907" s="7"/>
      <c r="AE907" s="7"/>
      <c r="AF907" s="7"/>
      <c r="AG907" s="7"/>
      <c r="AH907" s="7"/>
      <c r="AJ907" s="2"/>
      <c r="AL907" s="4" t="s">
        <v>1380</v>
      </c>
      <c r="AM907" s="4" t="s">
        <v>1605</v>
      </c>
      <c r="AO907" s="7"/>
      <c r="AP907" s="7"/>
    </row>
    <row r="908" spans="10:42">
      <c r="J908" s="2"/>
      <c r="K908" s="2"/>
      <c r="L908" s="2"/>
      <c r="M908" s="2"/>
      <c r="N908" s="2"/>
      <c r="X908" s="7"/>
      <c r="Y908" s="7"/>
      <c r="Z908" s="7"/>
      <c r="AA908" s="7"/>
      <c r="AB908" s="7"/>
      <c r="AC908" s="7"/>
      <c r="AD908" s="7"/>
      <c r="AE908" s="7"/>
      <c r="AF908" s="7"/>
      <c r="AG908" s="7"/>
      <c r="AH908" s="7"/>
      <c r="AJ908" s="2"/>
      <c r="AL908" s="4" t="s">
        <v>1380</v>
      </c>
      <c r="AM908" s="4" t="s">
        <v>1869</v>
      </c>
      <c r="AO908" s="7"/>
      <c r="AP908" s="7"/>
    </row>
    <row r="909" spans="10:42">
      <c r="J909" s="2"/>
      <c r="K909" s="2"/>
      <c r="L909" s="2"/>
      <c r="M909" s="2"/>
      <c r="N909" s="2"/>
      <c r="X909" s="7"/>
      <c r="Y909" s="7"/>
      <c r="Z909" s="7"/>
      <c r="AA909" s="7"/>
      <c r="AB909" s="7"/>
      <c r="AC909" s="7"/>
      <c r="AD909" s="7"/>
      <c r="AE909" s="7"/>
      <c r="AF909" s="7"/>
      <c r="AG909" s="7"/>
      <c r="AH909" s="7"/>
      <c r="AJ909" s="2"/>
      <c r="AL909" s="4" t="s">
        <v>1380</v>
      </c>
      <c r="AM909" s="4" t="s">
        <v>1870</v>
      </c>
      <c r="AO909" s="7"/>
      <c r="AP909" s="7"/>
    </row>
    <row r="910" spans="10:42">
      <c r="J910" s="2"/>
      <c r="K910" s="2"/>
      <c r="L910" s="2"/>
      <c r="M910" s="2"/>
      <c r="N910" s="2"/>
      <c r="X910" s="7"/>
      <c r="Y910" s="7"/>
      <c r="Z910" s="7"/>
      <c r="AA910" s="7"/>
      <c r="AB910" s="7"/>
      <c r="AC910" s="7"/>
      <c r="AD910" s="7"/>
      <c r="AE910" s="7"/>
      <c r="AF910" s="7"/>
      <c r="AG910" s="7"/>
      <c r="AH910" s="7"/>
      <c r="AJ910" s="2"/>
      <c r="AL910" s="4" t="s">
        <v>1380</v>
      </c>
      <c r="AM910" s="4" t="s">
        <v>1871</v>
      </c>
      <c r="AO910" s="7"/>
      <c r="AP910" s="7"/>
    </row>
    <row r="911" spans="10:42">
      <c r="J911" s="2"/>
      <c r="K911" s="2"/>
      <c r="L911" s="2"/>
      <c r="M911" s="2"/>
      <c r="N911" s="2"/>
      <c r="X911" s="7"/>
      <c r="Y911" s="7"/>
      <c r="Z911" s="7"/>
      <c r="AA911" s="7"/>
      <c r="AB911" s="7"/>
      <c r="AC911" s="7"/>
      <c r="AD911" s="7"/>
      <c r="AE911" s="7"/>
      <c r="AF911" s="7"/>
      <c r="AG911" s="7"/>
      <c r="AH911" s="7"/>
      <c r="AJ911" s="2"/>
      <c r="AL911" s="4" t="s">
        <v>1380</v>
      </c>
      <c r="AM911" s="4" t="s">
        <v>1872</v>
      </c>
      <c r="AO911" s="7"/>
      <c r="AP911" s="7"/>
    </row>
    <row r="912" spans="10:42">
      <c r="J912" s="2"/>
      <c r="K912" s="2"/>
      <c r="L912" s="2"/>
      <c r="M912" s="2"/>
      <c r="N912" s="2"/>
      <c r="X912" s="7"/>
      <c r="Y912" s="7"/>
      <c r="Z912" s="7"/>
      <c r="AA912" s="7"/>
      <c r="AB912" s="7"/>
      <c r="AC912" s="7"/>
      <c r="AD912" s="7"/>
      <c r="AE912" s="7"/>
      <c r="AF912" s="7"/>
      <c r="AG912" s="7"/>
      <c r="AH912" s="7"/>
      <c r="AJ912" s="2"/>
      <c r="AL912" s="4" t="s">
        <v>1380</v>
      </c>
      <c r="AM912" s="4" t="s">
        <v>1873</v>
      </c>
      <c r="AO912" s="7"/>
      <c r="AP912" s="7"/>
    </row>
    <row r="913" spans="10:42">
      <c r="J913" s="2"/>
      <c r="K913" s="2"/>
      <c r="L913" s="2"/>
      <c r="M913" s="2"/>
      <c r="N913" s="2"/>
      <c r="X913" s="7"/>
      <c r="Y913" s="7"/>
      <c r="Z913" s="7"/>
      <c r="AA913" s="7"/>
      <c r="AB913" s="7"/>
      <c r="AC913" s="7"/>
      <c r="AD913" s="7"/>
      <c r="AE913" s="7"/>
      <c r="AF913" s="7"/>
      <c r="AG913" s="7"/>
      <c r="AH913" s="7"/>
      <c r="AJ913" s="2"/>
      <c r="AL913" s="4" t="s">
        <v>1380</v>
      </c>
      <c r="AM913" s="4" t="s">
        <v>1874</v>
      </c>
      <c r="AO913" s="7"/>
      <c r="AP913" s="7"/>
    </row>
    <row r="914" spans="10:42">
      <c r="J914" s="2"/>
      <c r="K914" s="2"/>
      <c r="L914" s="2"/>
      <c r="M914" s="2"/>
      <c r="N914" s="2"/>
      <c r="X914" s="7"/>
      <c r="Y914" s="7"/>
      <c r="Z914" s="7"/>
      <c r="AA914" s="7"/>
      <c r="AB914" s="7"/>
      <c r="AC914" s="7"/>
      <c r="AD914" s="7"/>
      <c r="AE914" s="7"/>
      <c r="AF914" s="7"/>
      <c r="AG914" s="7"/>
      <c r="AH914" s="7"/>
      <c r="AJ914" s="2"/>
      <c r="AL914" s="4" t="s">
        <v>1380</v>
      </c>
      <c r="AM914" s="4" t="s">
        <v>1875</v>
      </c>
      <c r="AO914" s="7"/>
      <c r="AP914" s="7"/>
    </row>
    <row r="915" spans="10:42">
      <c r="J915" s="2"/>
      <c r="K915" s="2"/>
      <c r="L915" s="2"/>
      <c r="M915" s="2"/>
      <c r="N915" s="2"/>
      <c r="X915" s="7"/>
      <c r="Y915" s="7"/>
      <c r="Z915" s="7"/>
      <c r="AA915" s="7"/>
      <c r="AB915" s="7"/>
      <c r="AC915" s="7"/>
      <c r="AD915" s="7"/>
      <c r="AE915" s="7"/>
      <c r="AF915" s="7"/>
      <c r="AG915" s="7"/>
      <c r="AH915" s="7"/>
      <c r="AJ915" s="2"/>
      <c r="AL915" s="4" t="s">
        <v>488</v>
      </c>
      <c r="AM915" s="4" t="s">
        <v>1095</v>
      </c>
      <c r="AO915" s="7"/>
      <c r="AP915" s="7"/>
    </row>
    <row r="916" spans="10:42">
      <c r="J916" s="2"/>
      <c r="K916" s="2"/>
      <c r="L916" s="2"/>
      <c r="M916" s="2"/>
      <c r="N916" s="2"/>
      <c r="X916" s="7"/>
      <c r="Y916" s="7"/>
      <c r="Z916" s="7"/>
      <c r="AA916" s="7"/>
      <c r="AB916" s="7"/>
      <c r="AC916" s="7"/>
      <c r="AD916" s="7"/>
      <c r="AE916" s="7"/>
      <c r="AF916" s="7"/>
      <c r="AG916" s="7"/>
      <c r="AH916" s="7"/>
      <c r="AJ916" s="2"/>
      <c r="AL916" s="4" t="s">
        <v>488</v>
      </c>
      <c r="AM916" s="4" t="s">
        <v>1387</v>
      </c>
      <c r="AO916" s="7"/>
      <c r="AP916" s="7"/>
    </row>
    <row r="917" spans="10:42">
      <c r="J917" s="2"/>
      <c r="K917" s="2"/>
      <c r="L917" s="2"/>
      <c r="M917" s="2"/>
      <c r="N917" s="2"/>
      <c r="X917" s="7"/>
      <c r="Y917" s="7"/>
      <c r="Z917" s="7"/>
      <c r="AA917" s="7"/>
      <c r="AB917" s="7"/>
      <c r="AC917" s="7"/>
      <c r="AD917" s="7"/>
      <c r="AE917" s="7"/>
      <c r="AF917" s="7"/>
      <c r="AG917" s="7"/>
      <c r="AH917" s="7"/>
      <c r="AJ917" s="2"/>
      <c r="AL917" s="4" t="s">
        <v>488</v>
      </c>
      <c r="AM917" s="4" t="s">
        <v>1876</v>
      </c>
      <c r="AO917" s="7"/>
      <c r="AP917" s="7"/>
    </row>
    <row r="918" spans="10:42">
      <c r="J918" s="2"/>
      <c r="K918" s="2"/>
      <c r="L918" s="2"/>
      <c r="M918" s="2"/>
      <c r="N918" s="2"/>
      <c r="X918" s="7"/>
      <c r="Y918" s="7"/>
      <c r="Z918" s="7"/>
      <c r="AA918" s="7"/>
      <c r="AB918" s="7"/>
      <c r="AC918" s="7"/>
      <c r="AD918" s="7"/>
      <c r="AE918" s="7"/>
      <c r="AF918" s="7"/>
      <c r="AG918" s="7"/>
      <c r="AH918" s="7"/>
      <c r="AJ918" s="2"/>
      <c r="AL918" s="4" t="s">
        <v>488</v>
      </c>
      <c r="AM918" s="4" t="s">
        <v>1389</v>
      </c>
      <c r="AO918" s="7"/>
      <c r="AP918" s="7"/>
    </row>
    <row r="919" spans="10:42">
      <c r="J919" s="2"/>
      <c r="K919" s="2"/>
      <c r="L919" s="2"/>
      <c r="M919" s="2"/>
      <c r="N919" s="2"/>
      <c r="X919" s="7"/>
      <c r="Y919" s="7"/>
      <c r="Z919" s="7"/>
      <c r="AA919" s="7"/>
      <c r="AB919" s="7"/>
      <c r="AC919" s="7"/>
      <c r="AD919" s="7"/>
      <c r="AE919" s="7"/>
      <c r="AF919" s="7"/>
      <c r="AG919" s="7"/>
      <c r="AH919" s="7"/>
      <c r="AJ919" s="2"/>
      <c r="AL919" s="4" t="s">
        <v>488</v>
      </c>
      <c r="AM919" s="4" t="s">
        <v>1877</v>
      </c>
      <c r="AO919" s="7"/>
      <c r="AP919" s="7"/>
    </row>
    <row r="920" spans="10:42">
      <c r="J920" s="2"/>
      <c r="K920" s="2"/>
      <c r="L920" s="2"/>
      <c r="M920" s="2"/>
      <c r="N920" s="2"/>
      <c r="X920" s="7"/>
      <c r="Y920" s="7"/>
      <c r="Z920" s="7"/>
      <c r="AA920" s="7"/>
      <c r="AB920" s="7"/>
      <c r="AC920" s="7"/>
      <c r="AD920" s="7"/>
      <c r="AE920" s="7"/>
      <c r="AF920" s="7"/>
      <c r="AG920" s="7"/>
      <c r="AH920" s="7"/>
      <c r="AJ920" s="2"/>
      <c r="AL920" s="4" t="s">
        <v>488</v>
      </c>
      <c r="AM920" s="4" t="s">
        <v>1878</v>
      </c>
      <c r="AO920" s="7"/>
      <c r="AP920" s="7"/>
    </row>
    <row r="921" spans="10:42">
      <c r="J921" s="2"/>
      <c r="K921" s="2"/>
      <c r="L921" s="2"/>
      <c r="M921" s="2"/>
      <c r="N921" s="2"/>
      <c r="X921" s="7"/>
      <c r="Y921" s="7"/>
      <c r="Z921" s="7"/>
      <c r="AA921" s="7"/>
      <c r="AB921" s="7"/>
      <c r="AC921" s="7"/>
      <c r="AD921" s="7"/>
      <c r="AE921" s="7"/>
      <c r="AF921" s="7"/>
      <c r="AG921" s="7"/>
      <c r="AH921" s="7"/>
      <c r="AJ921" s="2"/>
      <c r="AL921" s="4" t="s">
        <v>488</v>
      </c>
      <c r="AM921" s="4" t="s">
        <v>1879</v>
      </c>
      <c r="AO921" s="7"/>
      <c r="AP921" s="7"/>
    </row>
    <row r="922" spans="10:42">
      <c r="J922" s="2"/>
      <c r="K922" s="2"/>
      <c r="L922" s="2"/>
      <c r="M922" s="2"/>
      <c r="N922" s="2"/>
      <c r="X922" s="7"/>
      <c r="Y922" s="7"/>
      <c r="Z922" s="7"/>
      <c r="AA922" s="7"/>
      <c r="AB922" s="7"/>
      <c r="AC922" s="7"/>
      <c r="AD922" s="7"/>
      <c r="AE922" s="7"/>
      <c r="AF922" s="7"/>
      <c r="AG922" s="7"/>
      <c r="AH922" s="7"/>
      <c r="AJ922" s="2"/>
      <c r="AL922" s="4" t="s">
        <v>488</v>
      </c>
      <c r="AM922" s="4" t="s">
        <v>1880</v>
      </c>
      <c r="AO922" s="7"/>
      <c r="AP922" s="7"/>
    </row>
    <row r="923" spans="10:42">
      <c r="J923" s="2"/>
      <c r="K923" s="2"/>
      <c r="L923" s="2"/>
      <c r="M923" s="2"/>
      <c r="N923" s="2"/>
      <c r="X923" s="7"/>
      <c r="Y923" s="7"/>
      <c r="Z923" s="7"/>
      <c r="AA923" s="7"/>
      <c r="AB923" s="7"/>
      <c r="AC923" s="7"/>
      <c r="AD923" s="7"/>
      <c r="AE923" s="7"/>
      <c r="AF923" s="7"/>
      <c r="AG923" s="7"/>
      <c r="AH923" s="7"/>
      <c r="AJ923" s="2"/>
      <c r="AL923" s="4" t="s">
        <v>488</v>
      </c>
      <c r="AM923" s="4" t="s">
        <v>1881</v>
      </c>
      <c r="AO923" s="7"/>
      <c r="AP923" s="7"/>
    </row>
    <row r="924" spans="10:42">
      <c r="J924" s="2"/>
      <c r="K924" s="2"/>
      <c r="L924" s="2"/>
      <c r="M924" s="2"/>
      <c r="N924" s="2"/>
      <c r="X924" s="7"/>
      <c r="Y924" s="7"/>
      <c r="Z924" s="7"/>
      <c r="AA924" s="7"/>
      <c r="AB924" s="7"/>
      <c r="AC924" s="7"/>
      <c r="AD924" s="7"/>
      <c r="AE924" s="7"/>
      <c r="AF924" s="7"/>
      <c r="AG924" s="7"/>
      <c r="AH924" s="7"/>
      <c r="AJ924" s="2"/>
      <c r="AL924" s="4" t="s">
        <v>488</v>
      </c>
      <c r="AM924" s="4" t="s">
        <v>1882</v>
      </c>
      <c r="AO924" s="7"/>
      <c r="AP924" s="7"/>
    </row>
    <row r="925" spans="10:42">
      <c r="J925" s="2"/>
      <c r="K925" s="2"/>
      <c r="L925" s="2"/>
      <c r="M925" s="2"/>
      <c r="N925" s="2"/>
      <c r="X925" s="7"/>
      <c r="Y925" s="7"/>
      <c r="Z925" s="7"/>
      <c r="AA925" s="7"/>
      <c r="AB925" s="7"/>
      <c r="AC925" s="7"/>
      <c r="AD925" s="7"/>
      <c r="AE925" s="7"/>
      <c r="AF925" s="7"/>
      <c r="AG925" s="7"/>
      <c r="AH925" s="7"/>
      <c r="AJ925" s="2"/>
      <c r="AL925" s="4" t="s">
        <v>488</v>
      </c>
      <c r="AM925" s="4" t="s">
        <v>1883</v>
      </c>
      <c r="AO925" s="7"/>
      <c r="AP925" s="7"/>
    </row>
    <row r="926" spans="10:42">
      <c r="J926" s="2"/>
      <c r="K926" s="2"/>
      <c r="L926" s="2"/>
      <c r="M926" s="2"/>
      <c r="N926" s="2"/>
      <c r="X926" s="7"/>
      <c r="Y926" s="7"/>
      <c r="Z926" s="7"/>
      <c r="AA926" s="7"/>
      <c r="AB926" s="7"/>
      <c r="AC926" s="7"/>
      <c r="AD926" s="7"/>
      <c r="AE926" s="7"/>
      <c r="AF926" s="7"/>
      <c r="AG926" s="7"/>
      <c r="AH926" s="7"/>
      <c r="AJ926" s="2"/>
      <c r="AL926" s="4" t="s">
        <v>488</v>
      </c>
      <c r="AM926" s="4" t="s">
        <v>1884</v>
      </c>
      <c r="AO926" s="7"/>
      <c r="AP926" s="7"/>
    </row>
    <row r="927" spans="10:42">
      <c r="J927" s="2"/>
      <c r="K927" s="2"/>
      <c r="L927" s="2"/>
      <c r="M927" s="2"/>
      <c r="N927" s="2"/>
      <c r="X927" s="7"/>
      <c r="Y927" s="7"/>
      <c r="Z927" s="7"/>
      <c r="AA927" s="7"/>
      <c r="AB927" s="7"/>
      <c r="AC927" s="7"/>
      <c r="AD927" s="7"/>
      <c r="AE927" s="7"/>
      <c r="AF927" s="7"/>
      <c r="AG927" s="7"/>
      <c r="AH927" s="7"/>
      <c r="AJ927" s="2"/>
      <c r="AL927" s="4" t="s">
        <v>488</v>
      </c>
      <c r="AM927" s="4" t="s">
        <v>1393</v>
      </c>
      <c r="AO927" s="7"/>
      <c r="AP927" s="7"/>
    </row>
    <row r="928" spans="10:42">
      <c r="J928" s="2"/>
      <c r="K928" s="2"/>
      <c r="L928" s="2"/>
      <c r="M928" s="2"/>
      <c r="N928" s="2"/>
      <c r="X928" s="7"/>
      <c r="Y928" s="7"/>
      <c r="Z928" s="7"/>
      <c r="AA928" s="7"/>
      <c r="AB928" s="7"/>
      <c r="AC928" s="7"/>
      <c r="AD928" s="7"/>
      <c r="AE928" s="7"/>
      <c r="AF928" s="7"/>
      <c r="AG928" s="7"/>
      <c r="AH928" s="7"/>
      <c r="AJ928" s="2"/>
      <c r="AL928" s="4" t="s">
        <v>488</v>
      </c>
      <c r="AM928" s="4" t="s">
        <v>1395</v>
      </c>
      <c r="AO928" s="7"/>
      <c r="AP928" s="7"/>
    </row>
    <row r="929" spans="10:42">
      <c r="J929" s="2"/>
      <c r="K929" s="2"/>
      <c r="L929" s="2"/>
      <c r="M929" s="2"/>
      <c r="N929" s="2"/>
      <c r="X929" s="7"/>
      <c r="Y929" s="7"/>
      <c r="Z929" s="7"/>
      <c r="AA929" s="7"/>
      <c r="AB929" s="7"/>
      <c r="AC929" s="7"/>
      <c r="AD929" s="7"/>
      <c r="AE929" s="7"/>
      <c r="AF929" s="7"/>
      <c r="AG929" s="7"/>
      <c r="AH929" s="7"/>
      <c r="AJ929" s="2"/>
      <c r="AL929" s="4" t="s">
        <v>488</v>
      </c>
      <c r="AM929" s="4" t="s">
        <v>1885</v>
      </c>
      <c r="AO929" s="7"/>
      <c r="AP929" s="7"/>
    </row>
    <row r="930" spans="10:42">
      <c r="J930" s="2"/>
      <c r="K930" s="2"/>
      <c r="L930" s="2"/>
      <c r="M930" s="2"/>
      <c r="N930" s="2"/>
      <c r="X930" s="7"/>
      <c r="Y930" s="7"/>
      <c r="Z930" s="7"/>
      <c r="AA930" s="7"/>
      <c r="AB930" s="7"/>
      <c r="AC930" s="7"/>
      <c r="AD930" s="7"/>
      <c r="AE930" s="7"/>
      <c r="AF930" s="7"/>
      <c r="AG930" s="7"/>
      <c r="AH930" s="7"/>
      <c r="AJ930" s="2"/>
      <c r="AL930" s="4" t="s">
        <v>488</v>
      </c>
      <c r="AM930" s="4" t="s">
        <v>1886</v>
      </c>
      <c r="AO930" s="7"/>
      <c r="AP930" s="7"/>
    </row>
    <row r="931" spans="10:42">
      <c r="J931" s="2"/>
      <c r="K931" s="2"/>
      <c r="L931" s="2"/>
      <c r="M931" s="2"/>
      <c r="N931" s="2"/>
      <c r="X931" s="7"/>
      <c r="Y931" s="7"/>
      <c r="Z931" s="7"/>
      <c r="AA931" s="7"/>
      <c r="AB931" s="7"/>
      <c r="AC931" s="7"/>
      <c r="AD931" s="7"/>
      <c r="AE931" s="7"/>
      <c r="AF931" s="7"/>
      <c r="AG931" s="7"/>
      <c r="AH931" s="7"/>
      <c r="AJ931" s="2"/>
      <c r="AL931" s="4" t="s">
        <v>488</v>
      </c>
      <c r="AM931" s="4" t="s">
        <v>1887</v>
      </c>
      <c r="AO931" s="7"/>
      <c r="AP931" s="7"/>
    </row>
    <row r="932" spans="10:42">
      <c r="J932" s="2"/>
      <c r="K932" s="2"/>
      <c r="L932" s="2"/>
      <c r="M932" s="2"/>
      <c r="N932" s="2"/>
      <c r="X932" s="7"/>
      <c r="Y932" s="7"/>
      <c r="Z932" s="7"/>
      <c r="AA932" s="7"/>
      <c r="AB932" s="7"/>
      <c r="AC932" s="7"/>
      <c r="AD932" s="7"/>
      <c r="AE932" s="7"/>
      <c r="AF932" s="7"/>
      <c r="AG932" s="7"/>
      <c r="AH932" s="7"/>
      <c r="AJ932" s="2"/>
      <c r="AL932" s="4" t="s">
        <v>488</v>
      </c>
      <c r="AM932" s="4" t="s">
        <v>1888</v>
      </c>
      <c r="AO932" s="7"/>
      <c r="AP932" s="7"/>
    </row>
    <row r="933" spans="10:42">
      <c r="J933" s="2"/>
      <c r="K933" s="2"/>
      <c r="L933" s="2"/>
      <c r="M933" s="2"/>
      <c r="N933" s="2"/>
      <c r="X933" s="7"/>
      <c r="Y933" s="7"/>
      <c r="Z933" s="7"/>
      <c r="AA933" s="7"/>
      <c r="AB933" s="7"/>
      <c r="AC933" s="7"/>
      <c r="AD933" s="7"/>
      <c r="AE933" s="7"/>
      <c r="AF933" s="7"/>
      <c r="AG933" s="7"/>
      <c r="AH933" s="7"/>
      <c r="AJ933" s="2"/>
      <c r="AL933" s="4" t="s">
        <v>488</v>
      </c>
      <c r="AM933" s="4" t="s">
        <v>1889</v>
      </c>
      <c r="AO933" s="7"/>
      <c r="AP933" s="7"/>
    </row>
    <row r="934" spans="10:42">
      <c r="J934" s="2"/>
      <c r="K934" s="2"/>
      <c r="L934" s="2"/>
      <c r="M934" s="2"/>
      <c r="N934" s="2"/>
      <c r="X934" s="7"/>
      <c r="Y934" s="7"/>
      <c r="Z934" s="7"/>
      <c r="AA934" s="7"/>
      <c r="AB934" s="7"/>
      <c r="AC934" s="7"/>
      <c r="AD934" s="7"/>
      <c r="AE934" s="7"/>
      <c r="AF934" s="7"/>
      <c r="AG934" s="7"/>
      <c r="AH934" s="7"/>
      <c r="AJ934" s="2"/>
      <c r="AL934" s="4" t="s">
        <v>488</v>
      </c>
      <c r="AM934" s="4" t="s">
        <v>1890</v>
      </c>
      <c r="AO934" s="7"/>
      <c r="AP934" s="7"/>
    </row>
    <row r="935" spans="10:42">
      <c r="J935" s="2"/>
      <c r="K935" s="2"/>
      <c r="L935" s="2"/>
      <c r="M935" s="2"/>
      <c r="N935" s="2"/>
      <c r="X935" s="7"/>
      <c r="Y935" s="7"/>
      <c r="Z935" s="7"/>
      <c r="AA935" s="7"/>
      <c r="AB935" s="7"/>
      <c r="AC935" s="7"/>
      <c r="AD935" s="7"/>
      <c r="AE935" s="7"/>
      <c r="AF935" s="7"/>
      <c r="AG935" s="7"/>
      <c r="AH935" s="7"/>
      <c r="AJ935" s="2"/>
      <c r="AL935" s="4" t="s">
        <v>488</v>
      </c>
      <c r="AM935" s="4" t="s">
        <v>1891</v>
      </c>
      <c r="AO935" s="7"/>
      <c r="AP935" s="7"/>
    </row>
    <row r="936" spans="10:42">
      <c r="J936" s="2"/>
      <c r="K936" s="2"/>
      <c r="L936" s="2"/>
      <c r="M936" s="2"/>
      <c r="N936" s="2"/>
      <c r="X936" s="7"/>
      <c r="Y936" s="7"/>
      <c r="Z936" s="7"/>
      <c r="AA936" s="7"/>
      <c r="AB936" s="7"/>
      <c r="AC936" s="7"/>
      <c r="AD936" s="7"/>
      <c r="AE936" s="7"/>
      <c r="AF936" s="7"/>
      <c r="AG936" s="7"/>
      <c r="AH936" s="7"/>
      <c r="AJ936" s="2"/>
      <c r="AL936" s="4" t="s">
        <v>488</v>
      </c>
      <c r="AM936" s="4" t="s">
        <v>1892</v>
      </c>
      <c r="AO936" s="7"/>
      <c r="AP936" s="7"/>
    </row>
    <row r="937" spans="10:42">
      <c r="J937" s="2"/>
      <c r="K937" s="2"/>
      <c r="L937" s="2"/>
      <c r="M937" s="2"/>
      <c r="N937" s="2"/>
      <c r="X937" s="7"/>
      <c r="Y937" s="7"/>
      <c r="Z937" s="7"/>
      <c r="AA937" s="7"/>
      <c r="AB937" s="7"/>
      <c r="AC937" s="7"/>
      <c r="AD937" s="7"/>
      <c r="AE937" s="7"/>
      <c r="AF937" s="7"/>
      <c r="AG937" s="7"/>
      <c r="AH937" s="7"/>
      <c r="AJ937" s="2"/>
      <c r="AL937" s="4" t="s">
        <v>488</v>
      </c>
      <c r="AM937" s="4" t="s">
        <v>1893</v>
      </c>
      <c r="AO937" s="7"/>
      <c r="AP937" s="7"/>
    </row>
    <row r="938" spans="10:42">
      <c r="J938" s="2"/>
      <c r="K938" s="2"/>
      <c r="L938" s="2"/>
      <c r="M938" s="2"/>
      <c r="N938" s="2"/>
      <c r="X938" s="7"/>
      <c r="Y938" s="7"/>
      <c r="Z938" s="7"/>
      <c r="AA938" s="7"/>
      <c r="AB938" s="7"/>
      <c r="AC938" s="7"/>
      <c r="AD938" s="7"/>
      <c r="AE938" s="7"/>
      <c r="AF938" s="7"/>
      <c r="AG938" s="7"/>
      <c r="AH938" s="7"/>
      <c r="AJ938" s="2"/>
      <c r="AL938" s="4" t="s">
        <v>488</v>
      </c>
      <c r="AM938" s="4" t="s">
        <v>1894</v>
      </c>
      <c r="AO938" s="7"/>
      <c r="AP938" s="7"/>
    </row>
    <row r="939" spans="10:42">
      <c r="J939" s="2"/>
      <c r="K939" s="2"/>
      <c r="L939" s="2"/>
      <c r="M939" s="2"/>
      <c r="N939" s="2"/>
      <c r="X939" s="7"/>
      <c r="Y939" s="7"/>
      <c r="Z939" s="7"/>
      <c r="AA939" s="7"/>
      <c r="AB939" s="7"/>
      <c r="AC939" s="7"/>
      <c r="AD939" s="7"/>
      <c r="AE939" s="7"/>
      <c r="AF939" s="7"/>
      <c r="AG939" s="7"/>
      <c r="AH939" s="7"/>
      <c r="AJ939" s="2"/>
      <c r="AL939" s="4" t="s">
        <v>488</v>
      </c>
      <c r="AM939" s="4" t="s">
        <v>1895</v>
      </c>
      <c r="AO939" s="7"/>
      <c r="AP939" s="7"/>
    </row>
    <row r="940" spans="10:42">
      <c r="J940" s="2"/>
      <c r="K940" s="2"/>
      <c r="L940" s="2"/>
      <c r="M940" s="2"/>
      <c r="N940" s="2"/>
      <c r="X940" s="7"/>
      <c r="Y940" s="7"/>
      <c r="Z940" s="7"/>
      <c r="AA940" s="7"/>
      <c r="AB940" s="7"/>
      <c r="AC940" s="7"/>
      <c r="AD940" s="7"/>
      <c r="AE940" s="7"/>
      <c r="AF940" s="7"/>
      <c r="AG940" s="7"/>
      <c r="AH940" s="7"/>
      <c r="AJ940" s="2"/>
      <c r="AL940" s="4" t="s">
        <v>488</v>
      </c>
      <c r="AM940" s="4" t="s">
        <v>1896</v>
      </c>
      <c r="AO940" s="7"/>
      <c r="AP940" s="7"/>
    </row>
    <row r="941" spans="10:42">
      <c r="J941" s="2"/>
      <c r="K941" s="2"/>
      <c r="L941" s="2"/>
      <c r="M941" s="2"/>
      <c r="N941" s="2"/>
      <c r="X941" s="7"/>
      <c r="Y941" s="7"/>
      <c r="Z941" s="7"/>
      <c r="AA941" s="7"/>
      <c r="AB941" s="7"/>
      <c r="AC941" s="7"/>
      <c r="AD941" s="7"/>
      <c r="AE941" s="7"/>
      <c r="AF941" s="7"/>
      <c r="AG941" s="7"/>
      <c r="AH941" s="7"/>
      <c r="AJ941" s="2"/>
      <c r="AL941" s="4" t="s">
        <v>488</v>
      </c>
      <c r="AM941" s="4" t="s">
        <v>1897</v>
      </c>
      <c r="AO941" s="7"/>
      <c r="AP941" s="7"/>
    </row>
    <row r="942" spans="10:42">
      <c r="J942" s="2"/>
      <c r="K942" s="2"/>
      <c r="L942" s="2"/>
      <c r="M942" s="2"/>
      <c r="N942" s="2"/>
      <c r="X942" s="7"/>
      <c r="Y942" s="7"/>
      <c r="Z942" s="7"/>
      <c r="AA942" s="7"/>
      <c r="AB942" s="7"/>
      <c r="AC942" s="7"/>
      <c r="AD942" s="7"/>
      <c r="AE942" s="7"/>
      <c r="AF942" s="7"/>
      <c r="AG942" s="7"/>
      <c r="AH942" s="7"/>
      <c r="AJ942" s="2"/>
      <c r="AL942" s="4" t="s">
        <v>488</v>
      </c>
      <c r="AM942" s="4" t="s">
        <v>1898</v>
      </c>
      <c r="AO942" s="7"/>
      <c r="AP942" s="7"/>
    </row>
    <row r="943" spans="10:42">
      <c r="J943" s="2"/>
      <c r="K943" s="2"/>
      <c r="L943" s="2"/>
      <c r="M943" s="2"/>
      <c r="N943" s="2"/>
      <c r="X943" s="7"/>
      <c r="Y943" s="7"/>
      <c r="Z943" s="7"/>
      <c r="AA943" s="7"/>
      <c r="AB943" s="7"/>
      <c r="AC943" s="7"/>
      <c r="AD943" s="7"/>
      <c r="AE943" s="7"/>
      <c r="AF943" s="7"/>
      <c r="AG943" s="7"/>
      <c r="AH943" s="7"/>
      <c r="AJ943" s="2"/>
      <c r="AL943" s="4" t="s">
        <v>488</v>
      </c>
      <c r="AM943" s="4" t="s">
        <v>1899</v>
      </c>
      <c r="AO943" s="7"/>
      <c r="AP943" s="7"/>
    </row>
    <row r="944" spans="10:42">
      <c r="J944" s="2"/>
      <c r="K944" s="2"/>
      <c r="L944" s="2"/>
      <c r="M944" s="2"/>
      <c r="N944" s="2"/>
      <c r="X944" s="7"/>
      <c r="Y944" s="7"/>
      <c r="Z944" s="7"/>
      <c r="AA944" s="7"/>
      <c r="AB944" s="7"/>
      <c r="AC944" s="7"/>
      <c r="AD944" s="7"/>
      <c r="AE944" s="7"/>
      <c r="AF944" s="7"/>
      <c r="AG944" s="7"/>
      <c r="AH944" s="7"/>
      <c r="AJ944" s="2"/>
      <c r="AL944" s="4" t="s">
        <v>488</v>
      </c>
      <c r="AM944" s="4" t="s">
        <v>1900</v>
      </c>
      <c r="AO944" s="7"/>
      <c r="AP944" s="7"/>
    </row>
    <row r="945" spans="10:42">
      <c r="J945" s="2"/>
      <c r="K945" s="2"/>
      <c r="L945" s="2"/>
      <c r="M945" s="2"/>
      <c r="N945" s="2"/>
      <c r="X945" s="7"/>
      <c r="Y945" s="7"/>
      <c r="Z945" s="7"/>
      <c r="AA945" s="7"/>
      <c r="AB945" s="7"/>
      <c r="AC945" s="7"/>
      <c r="AD945" s="7"/>
      <c r="AE945" s="7"/>
      <c r="AF945" s="7"/>
      <c r="AG945" s="7"/>
      <c r="AH945" s="7"/>
      <c r="AJ945" s="2"/>
      <c r="AL945" s="4" t="s">
        <v>488</v>
      </c>
      <c r="AM945" s="4" t="s">
        <v>1901</v>
      </c>
      <c r="AO945" s="7"/>
      <c r="AP945" s="7"/>
    </row>
    <row r="946" spans="10:42">
      <c r="J946" s="2"/>
      <c r="K946" s="2"/>
      <c r="L946" s="2"/>
      <c r="M946" s="2"/>
      <c r="N946" s="2"/>
      <c r="X946" s="7"/>
      <c r="Y946" s="7"/>
      <c r="Z946" s="7"/>
      <c r="AA946" s="7"/>
      <c r="AB946" s="7"/>
      <c r="AC946" s="7"/>
      <c r="AD946" s="7"/>
      <c r="AE946" s="7"/>
      <c r="AF946" s="7"/>
      <c r="AG946" s="7"/>
      <c r="AH946" s="7"/>
      <c r="AJ946" s="2"/>
      <c r="AL946" s="4" t="s">
        <v>488</v>
      </c>
      <c r="AM946" s="4" t="s">
        <v>1018</v>
      </c>
      <c r="AO946" s="7"/>
      <c r="AP946" s="7"/>
    </row>
    <row r="947" spans="10:42">
      <c r="J947" s="2"/>
      <c r="K947" s="2"/>
      <c r="L947" s="2"/>
      <c r="M947" s="2"/>
      <c r="N947" s="2"/>
      <c r="X947" s="7"/>
      <c r="Y947" s="7"/>
      <c r="Z947" s="7"/>
      <c r="AA947" s="7"/>
      <c r="AB947" s="7"/>
      <c r="AC947" s="7"/>
      <c r="AD947" s="7"/>
      <c r="AE947" s="7"/>
      <c r="AF947" s="7"/>
      <c r="AG947" s="7"/>
      <c r="AH947" s="7"/>
      <c r="AJ947" s="2"/>
      <c r="AL947" s="4" t="s">
        <v>488</v>
      </c>
      <c r="AM947" s="4" t="s">
        <v>1902</v>
      </c>
      <c r="AO947" s="7"/>
      <c r="AP947" s="7"/>
    </row>
    <row r="948" spans="10:42">
      <c r="J948" s="2"/>
      <c r="K948" s="2"/>
      <c r="L948" s="2"/>
      <c r="M948" s="2"/>
      <c r="N948" s="2"/>
      <c r="X948" s="7"/>
      <c r="Y948" s="7"/>
      <c r="Z948" s="7"/>
      <c r="AA948" s="7"/>
      <c r="AB948" s="7"/>
      <c r="AC948" s="7"/>
      <c r="AD948" s="7"/>
      <c r="AE948" s="7"/>
      <c r="AF948" s="7"/>
      <c r="AG948" s="7"/>
      <c r="AH948" s="7"/>
      <c r="AJ948" s="2"/>
      <c r="AL948" s="4" t="s">
        <v>488</v>
      </c>
      <c r="AM948" s="4" t="s">
        <v>1903</v>
      </c>
      <c r="AO948" s="7"/>
      <c r="AP948" s="7"/>
    </row>
    <row r="949" spans="10:42">
      <c r="J949" s="2"/>
      <c r="K949" s="2"/>
      <c r="L949" s="2"/>
      <c r="M949" s="2"/>
      <c r="N949" s="2"/>
      <c r="X949" s="7"/>
      <c r="Y949" s="7"/>
      <c r="Z949" s="7"/>
      <c r="AA949" s="7"/>
      <c r="AB949" s="7"/>
      <c r="AC949" s="7"/>
      <c r="AD949" s="7"/>
      <c r="AE949" s="7"/>
      <c r="AF949" s="7"/>
      <c r="AG949" s="7"/>
      <c r="AH949" s="7"/>
      <c r="AJ949" s="2"/>
      <c r="AL949" s="4" t="s">
        <v>488</v>
      </c>
      <c r="AM949" s="4" t="s">
        <v>1904</v>
      </c>
      <c r="AO949" s="7"/>
      <c r="AP949" s="7"/>
    </row>
    <row r="950" spans="10:42">
      <c r="J950" s="2"/>
      <c r="K950" s="2"/>
      <c r="L950" s="2"/>
      <c r="M950" s="2"/>
      <c r="N950" s="2"/>
      <c r="X950" s="7"/>
      <c r="Y950" s="7"/>
      <c r="Z950" s="7"/>
      <c r="AA950" s="7"/>
      <c r="AB950" s="7"/>
      <c r="AC950" s="7"/>
      <c r="AD950" s="7"/>
      <c r="AE950" s="7"/>
      <c r="AF950" s="7"/>
      <c r="AG950" s="7"/>
      <c r="AH950" s="7"/>
      <c r="AJ950" s="2"/>
      <c r="AL950" s="4" t="s">
        <v>488</v>
      </c>
      <c r="AM950" s="4" t="s">
        <v>1905</v>
      </c>
      <c r="AO950" s="7"/>
      <c r="AP950" s="7"/>
    </row>
    <row r="951" spans="10:42">
      <c r="J951" s="2"/>
      <c r="K951" s="2"/>
      <c r="L951" s="2"/>
      <c r="M951" s="2"/>
      <c r="N951" s="2"/>
      <c r="X951" s="7"/>
      <c r="Y951" s="7"/>
      <c r="Z951" s="7"/>
      <c r="AA951" s="7"/>
      <c r="AB951" s="7"/>
      <c r="AC951" s="7"/>
      <c r="AD951" s="7"/>
      <c r="AE951" s="7"/>
      <c r="AF951" s="7"/>
      <c r="AG951" s="7"/>
      <c r="AH951" s="7"/>
      <c r="AJ951" s="2"/>
      <c r="AL951" s="4" t="s">
        <v>488</v>
      </c>
      <c r="AM951" s="4" t="s">
        <v>1906</v>
      </c>
      <c r="AO951" s="7"/>
      <c r="AP951" s="7"/>
    </row>
    <row r="952" spans="10:42">
      <c r="J952" s="2"/>
      <c r="K952" s="2"/>
      <c r="L952" s="2"/>
      <c r="M952" s="2"/>
      <c r="N952" s="2"/>
      <c r="X952" s="7"/>
      <c r="Y952" s="7"/>
      <c r="Z952" s="7"/>
      <c r="AA952" s="7"/>
      <c r="AB952" s="7"/>
      <c r="AC952" s="7"/>
      <c r="AD952" s="7"/>
      <c r="AE952" s="7"/>
      <c r="AF952" s="7"/>
      <c r="AG952" s="7"/>
      <c r="AH952" s="7"/>
      <c r="AJ952" s="2"/>
      <c r="AL952" s="4" t="s">
        <v>488</v>
      </c>
      <c r="AM952" s="4" t="s">
        <v>1907</v>
      </c>
      <c r="AO952" s="7"/>
      <c r="AP952" s="7"/>
    </row>
    <row r="953" spans="10:42">
      <c r="J953" s="2"/>
      <c r="K953" s="2"/>
      <c r="L953" s="2"/>
      <c r="M953" s="2"/>
      <c r="N953" s="2"/>
      <c r="X953" s="7"/>
      <c r="Y953" s="7"/>
      <c r="Z953" s="7"/>
      <c r="AA953" s="7"/>
      <c r="AB953" s="7"/>
      <c r="AC953" s="7"/>
      <c r="AD953" s="7"/>
      <c r="AE953" s="7"/>
      <c r="AF953" s="7"/>
      <c r="AG953" s="7"/>
      <c r="AH953" s="7"/>
      <c r="AJ953" s="2"/>
      <c r="AL953" s="4" t="s">
        <v>488</v>
      </c>
      <c r="AM953" s="4" t="s">
        <v>1908</v>
      </c>
      <c r="AO953" s="7"/>
      <c r="AP953" s="7"/>
    </row>
    <row r="954" spans="10:42">
      <c r="J954" s="2"/>
      <c r="K954" s="2"/>
      <c r="L954" s="2"/>
      <c r="M954" s="2"/>
      <c r="N954" s="2"/>
      <c r="X954" s="7"/>
      <c r="Y954" s="7"/>
      <c r="Z954" s="7"/>
      <c r="AA954" s="7"/>
      <c r="AB954" s="7"/>
      <c r="AC954" s="7"/>
      <c r="AD954" s="7"/>
      <c r="AE954" s="7"/>
      <c r="AF954" s="7"/>
      <c r="AG954" s="7"/>
      <c r="AH954" s="7"/>
      <c r="AJ954" s="2"/>
      <c r="AL954" s="4" t="s">
        <v>488</v>
      </c>
      <c r="AM954" s="4" t="s">
        <v>1909</v>
      </c>
      <c r="AO954" s="7"/>
      <c r="AP954" s="7"/>
    </row>
    <row r="955" spans="10:42">
      <c r="J955" s="2"/>
      <c r="K955" s="2"/>
      <c r="L955" s="2"/>
      <c r="M955" s="2"/>
      <c r="N955" s="2"/>
      <c r="X955" s="7"/>
      <c r="Y955" s="7"/>
      <c r="Z955" s="7"/>
      <c r="AA955" s="7"/>
      <c r="AB955" s="7"/>
      <c r="AC955" s="7"/>
      <c r="AD955" s="7"/>
      <c r="AE955" s="7"/>
      <c r="AF955" s="7"/>
      <c r="AG955" s="7"/>
      <c r="AH955" s="7"/>
      <c r="AJ955" s="2"/>
      <c r="AL955" s="4" t="s">
        <v>488</v>
      </c>
      <c r="AM955" s="4" t="s">
        <v>1910</v>
      </c>
      <c r="AO955" s="7"/>
      <c r="AP955" s="7"/>
    </row>
    <row r="956" spans="10:42">
      <c r="J956" s="2"/>
      <c r="K956" s="2"/>
      <c r="L956" s="2"/>
      <c r="M956" s="2"/>
      <c r="N956" s="2"/>
      <c r="X956" s="7"/>
      <c r="Y956" s="7"/>
      <c r="Z956" s="7"/>
      <c r="AA956" s="7"/>
      <c r="AB956" s="7"/>
      <c r="AC956" s="7"/>
      <c r="AD956" s="7"/>
      <c r="AE956" s="7"/>
      <c r="AF956" s="7"/>
      <c r="AG956" s="7"/>
      <c r="AH956" s="7"/>
      <c r="AJ956" s="2"/>
      <c r="AL956" s="4" t="s">
        <v>488</v>
      </c>
      <c r="AM956" s="4" t="s">
        <v>1911</v>
      </c>
      <c r="AO956" s="7"/>
      <c r="AP956" s="7"/>
    </row>
    <row r="957" spans="10:42">
      <c r="J957" s="2"/>
      <c r="K957" s="2"/>
      <c r="L957" s="2"/>
      <c r="M957" s="2"/>
      <c r="N957" s="2"/>
      <c r="X957" s="7"/>
      <c r="Y957" s="7"/>
      <c r="Z957" s="7"/>
      <c r="AA957" s="7"/>
      <c r="AB957" s="7"/>
      <c r="AC957" s="7"/>
      <c r="AD957" s="7"/>
      <c r="AE957" s="7"/>
      <c r="AF957" s="7"/>
      <c r="AG957" s="7"/>
      <c r="AH957" s="7"/>
      <c r="AJ957" s="2"/>
      <c r="AL957" s="4" t="s">
        <v>499</v>
      </c>
      <c r="AM957" s="4" t="s">
        <v>1097</v>
      </c>
      <c r="AO957" s="7"/>
      <c r="AP957" s="7"/>
    </row>
    <row r="958" spans="10:42">
      <c r="J958" s="2"/>
      <c r="K958" s="2"/>
      <c r="L958" s="2"/>
      <c r="M958" s="2"/>
      <c r="N958" s="2"/>
      <c r="X958" s="7"/>
      <c r="Y958" s="7"/>
      <c r="Z958" s="7"/>
      <c r="AA958" s="7"/>
      <c r="AB958" s="7"/>
      <c r="AC958" s="7"/>
      <c r="AD958" s="7"/>
      <c r="AE958" s="7"/>
      <c r="AF958" s="7"/>
      <c r="AG958" s="7"/>
      <c r="AH958" s="7"/>
      <c r="AJ958" s="2"/>
      <c r="AL958" s="4" t="s">
        <v>499</v>
      </c>
      <c r="AM958" s="4" t="s">
        <v>1397</v>
      </c>
      <c r="AO958" s="7"/>
      <c r="AP958" s="7"/>
    </row>
    <row r="959" spans="10:42">
      <c r="J959" s="2"/>
      <c r="K959" s="2"/>
      <c r="L959" s="2"/>
      <c r="M959" s="2"/>
      <c r="N959" s="2"/>
      <c r="X959" s="7"/>
      <c r="Y959" s="7"/>
      <c r="Z959" s="7"/>
      <c r="AA959" s="7"/>
      <c r="AB959" s="7"/>
      <c r="AC959" s="7"/>
      <c r="AD959" s="7"/>
      <c r="AE959" s="7"/>
      <c r="AF959" s="7"/>
      <c r="AG959" s="7"/>
      <c r="AH959" s="7"/>
      <c r="AJ959" s="2"/>
      <c r="AL959" s="4" t="s">
        <v>499</v>
      </c>
      <c r="AM959" s="4" t="s">
        <v>1399</v>
      </c>
      <c r="AO959" s="7"/>
      <c r="AP959" s="7"/>
    </row>
    <row r="960" spans="10:42">
      <c r="J960" s="2"/>
      <c r="K960" s="2"/>
      <c r="L960" s="2"/>
      <c r="M960" s="2"/>
      <c r="N960" s="2"/>
      <c r="X960" s="7"/>
      <c r="Y960" s="7"/>
      <c r="Z960" s="7"/>
      <c r="AA960" s="7"/>
      <c r="AB960" s="7"/>
      <c r="AC960" s="7"/>
      <c r="AD960" s="7"/>
      <c r="AE960" s="7"/>
      <c r="AF960" s="7"/>
      <c r="AG960" s="7"/>
      <c r="AH960" s="7"/>
      <c r="AJ960" s="2"/>
      <c r="AL960" s="4" t="s">
        <v>499</v>
      </c>
      <c r="AM960" s="4" t="s">
        <v>1912</v>
      </c>
      <c r="AO960" s="7"/>
      <c r="AP960" s="7"/>
    </row>
    <row r="961" spans="10:42">
      <c r="J961" s="2"/>
      <c r="K961" s="2"/>
      <c r="L961" s="2"/>
      <c r="M961" s="2"/>
      <c r="N961" s="2"/>
      <c r="X961" s="7"/>
      <c r="Y961" s="7"/>
      <c r="Z961" s="7"/>
      <c r="AA961" s="7"/>
      <c r="AB961" s="7"/>
      <c r="AC961" s="7"/>
      <c r="AD961" s="7"/>
      <c r="AE961" s="7"/>
      <c r="AF961" s="7"/>
      <c r="AG961" s="7"/>
      <c r="AH961" s="7"/>
      <c r="AJ961" s="2"/>
      <c r="AL961" s="4" t="s">
        <v>499</v>
      </c>
      <c r="AM961" s="4" t="s">
        <v>1401</v>
      </c>
      <c r="AO961" s="7"/>
      <c r="AP961" s="7"/>
    </row>
    <row r="962" spans="10:42">
      <c r="J962" s="2"/>
      <c r="K962" s="2"/>
      <c r="L962" s="2"/>
      <c r="M962" s="2"/>
      <c r="N962" s="2"/>
      <c r="X962" s="7"/>
      <c r="Y962" s="7"/>
      <c r="Z962" s="7"/>
      <c r="AA962" s="7"/>
      <c r="AB962" s="7"/>
      <c r="AC962" s="7"/>
      <c r="AD962" s="7"/>
      <c r="AE962" s="7"/>
      <c r="AF962" s="7"/>
      <c r="AG962" s="7"/>
      <c r="AH962" s="7"/>
      <c r="AJ962" s="2"/>
      <c r="AL962" s="4" t="s">
        <v>499</v>
      </c>
      <c r="AM962" s="4" t="s">
        <v>1403</v>
      </c>
      <c r="AO962" s="7"/>
      <c r="AP962" s="7"/>
    </row>
    <row r="963" spans="10:42">
      <c r="J963" s="2"/>
      <c r="K963" s="2"/>
      <c r="L963" s="2"/>
      <c r="M963" s="2"/>
      <c r="N963" s="2"/>
      <c r="X963" s="7"/>
      <c r="Y963" s="7"/>
      <c r="Z963" s="7"/>
      <c r="AA963" s="7"/>
      <c r="AB963" s="7"/>
      <c r="AC963" s="7"/>
      <c r="AD963" s="7"/>
      <c r="AE963" s="7"/>
      <c r="AF963" s="7"/>
      <c r="AG963" s="7"/>
      <c r="AH963" s="7"/>
      <c r="AJ963" s="2"/>
      <c r="AL963" s="4" t="s">
        <v>499</v>
      </c>
      <c r="AM963" s="4" t="s">
        <v>1913</v>
      </c>
      <c r="AO963" s="7"/>
      <c r="AP963" s="7"/>
    </row>
    <row r="964" spans="10:42">
      <c r="J964" s="2"/>
      <c r="K964" s="2"/>
      <c r="L964" s="2"/>
      <c r="M964" s="2"/>
      <c r="N964" s="2"/>
      <c r="X964" s="7"/>
      <c r="Y964" s="7"/>
      <c r="Z964" s="7"/>
      <c r="AA964" s="7"/>
      <c r="AB964" s="7"/>
      <c r="AC964" s="7"/>
      <c r="AD964" s="7"/>
      <c r="AE964" s="7"/>
      <c r="AF964" s="7"/>
      <c r="AG964" s="7"/>
      <c r="AH964" s="7"/>
      <c r="AJ964" s="2"/>
      <c r="AL964" s="4" t="s">
        <v>499</v>
      </c>
      <c r="AM964" s="4" t="s">
        <v>1405</v>
      </c>
      <c r="AO964" s="7"/>
      <c r="AP964" s="7"/>
    </row>
    <row r="965" spans="10:42">
      <c r="J965" s="2"/>
      <c r="K965" s="2"/>
      <c r="L965" s="2"/>
      <c r="M965" s="2"/>
      <c r="N965" s="2"/>
      <c r="X965" s="7"/>
      <c r="Y965" s="7"/>
      <c r="Z965" s="7"/>
      <c r="AA965" s="7"/>
      <c r="AB965" s="7"/>
      <c r="AC965" s="7"/>
      <c r="AD965" s="7"/>
      <c r="AE965" s="7"/>
      <c r="AF965" s="7"/>
      <c r="AG965" s="7"/>
      <c r="AH965" s="7"/>
      <c r="AJ965" s="2"/>
      <c r="AL965" s="4" t="s">
        <v>499</v>
      </c>
      <c r="AM965" s="4" t="s">
        <v>1407</v>
      </c>
      <c r="AO965" s="7"/>
      <c r="AP965" s="7"/>
    </row>
    <row r="966" spans="10:42">
      <c r="J966" s="2"/>
      <c r="K966" s="2"/>
      <c r="L966" s="2"/>
      <c r="M966" s="2"/>
      <c r="N966" s="2"/>
      <c r="X966" s="7"/>
      <c r="Y966" s="7"/>
      <c r="Z966" s="7"/>
      <c r="AA966" s="7"/>
      <c r="AB966" s="7"/>
      <c r="AC966" s="7"/>
      <c r="AD966" s="7"/>
      <c r="AE966" s="7"/>
      <c r="AF966" s="7"/>
      <c r="AG966" s="7"/>
      <c r="AH966" s="7"/>
      <c r="AJ966" s="2"/>
      <c r="AL966" s="4" t="s">
        <v>499</v>
      </c>
      <c r="AM966" s="4" t="s">
        <v>1409</v>
      </c>
      <c r="AO966" s="7"/>
      <c r="AP966" s="7"/>
    </row>
    <row r="967" spans="10:42">
      <c r="J967" s="2"/>
      <c r="K967" s="2"/>
      <c r="L967" s="2"/>
      <c r="M967" s="2"/>
      <c r="N967" s="2"/>
      <c r="X967" s="7"/>
      <c r="Y967" s="7"/>
      <c r="Z967" s="7"/>
      <c r="AA967" s="7"/>
      <c r="AB967" s="7"/>
      <c r="AC967" s="7"/>
      <c r="AD967" s="7"/>
      <c r="AE967" s="7"/>
      <c r="AF967" s="7"/>
      <c r="AG967" s="7"/>
      <c r="AH967" s="7"/>
      <c r="AJ967" s="2"/>
      <c r="AL967" s="4" t="s">
        <v>499</v>
      </c>
      <c r="AM967" s="4" t="s">
        <v>1411</v>
      </c>
      <c r="AO967" s="7"/>
      <c r="AP967" s="7"/>
    </row>
    <row r="968" spans="10:42">
      <c r="J968" s="2"/>
      <c r="K968" s="2"/>
      <c r="L968" s="2"/>
      <c r="M968" s="2"/>
      <c r="N968" s="2"/>
      <c r="X968" s="7"/>
      <c r="Y968" s="7"/>
      <c r="Z968" s="7"/>
      <c r="AA968" s="7"/>
      <c r="AB968" s="7"/>
      <c r="AC968" s="7"/>
      <c r="AD968" s="7"/>
      <c r="AE968" s="7"/>
      <c r="AF968" s="7"/>
      <c r="AG968" s="7"/>
      <c r="AH968" s="7"/>
      <c r="AJ968" s="2"/>
      <c r="AL968" s="4" t="s">
        <v>499</v>
      </c>
      <c r="AM968" s="4" t="s">
        <v>1413</v>
      </c>
      <c r="AO968" s="7"/>
      <c r="AP968" s="7"/>
    </row>
    <row r="969" spans="10:42">
      <c r="J969" s="2"/>
      <c r="K969" s="2"/>
      <c r="L969" s="2"/>
      <c r="M969" s="2"/>
      <c r="N969" s="2"/>
      <c r="X969" s="7"/>
      <c r="Y969" s="7"/>
      <c r="Z969" s="7"/>
      <c r="AA969" s="7"/>
      <c r="AB969" s="7"/>
      <c r="AC969" s="7"/>
      <c r="AD969" s="7"/>
      <c r="AE969" s="7"/>
      <c r="AF969" s="7"/>
      <c r="AG969" s="7"/>
      <c r="AH969" s="7"/>
      <c r="AJ969" s="2"/>
      <c r="AL969" s="4" t="s">
        <v>499</v>
      </c>
      <c r="AM969" s="4" t="s">
        <v>1415</v>
      </c>
      <c r="AO969" s="7"/>
      <c r="AP969" s="7"/>
    </row>
    <row r="970" spans="10:42">
      <c r="J970" s="2"/>
      <c r="K970" s="2"/>
      <c r="L970" s="2"/>
      <c r="M970" s="2"/>
      <c r="N970" s="2"/>
      <c r="X970" s="7"/>
      <c r="Y970" s="7"/>
      <c r="Z970" s="7"/>
      <c r="AA970" s="7"/>
      <c r="AB970" s="7"/>
      <c r="AC970" s="7"/>
      <c r="AD970" s="7"/>
      <c r="AE970" s="7"/>
      <c r="AF970" s="7"/>
      <c r="AG970" s="7"/>
      <c r="AH970" s="7"/>
      <c r="AJ970" s="2"/>
      <c r="AL970" s="4" t="s">
        <v>499</v>
      </c>
      <c r="AM970" s="4" t="s">
        <v>1417</v>
      </c>
      <c r="AO970" s="7"/>
      <c r="AP970" s="7"/>
    </row>
    <row r="971" spans="10:42">
      <c r="J971" s="2"/>
      <c r="K971" s="2"/>
      <c r="L971" s="2"/>
      <c r="M971" s="2"/>
      <c r="N971" s="2"/>
      <c r="X971" s="7"/>
      <c r="Y971" s="7"/>
      <c r="Z971" s="7"/>
      <c r="AA971" s="7"/>
      <c r="AB971" s="7"/>
      <c r="AC971" s="7"/>
      <c r="AD971" s="7"/>
      <c r="AE971" s="7"/>
      <c r="AF971" s="7"/>
      <c r="AG971" s="7"/>
      <c r="AH971" s="7"/>
      <c r="AJ971" s="2"/>
      <c r="AL971" s="4" t="s">
        <v>499</v>
      </c>
      <c r="AM971" s="4" t="s">
        <v>1419</v>
      </c>
      <c r="AO971" s="7"/>
      <c r="AP971" s="7"/>
    </row>
    <row r="972" spans="10:42">
      <c r="J972" s="2"/>
      <c r="K972" s="2"/>
      <c r="L972" s="2"/>
      <c r="M972" s="2"/>
      <c r="N972" s="2"/>
      <c r="X972" s="7"/>
      <c r="Y972" s="7"/>
      <c r="Z972" s="7"/>
      <c r="AA972" s="7"/>
      <c r="AB972" s="7"/>
      <c r="AC972" s="7"/>
      <c r="AD972" s="7"/>
      <c r="AE972" s="7"/>
      <c r="AF972" s="7"/>
      <c r="AG972" s="7"/>
      <c r="AH972" s="7"/>
      <c r="AJ972" s="2"/>
      <c r="AL972" s="4" t="s">
        <v>499</v>
      </c>
      <c r="AM972" s="4" t="s">
        <v>1914</v>
      </c>
      <c r="AO972" s="7"/>
      <c r="AP972" s="7"/>
    </row>
    <row r="973" spans="10:42">
      <c r="J973" s="2"/>
      <c r="K973" s="2"/>
      <c r="L973" s="2"/>
      <c r="M973" s="2"/>
      <c r="N973" s="2"/>
      <c r="X973" s="7"/>
      <c r="Y973" s="7"/>
      <c r="Z973" s="7"/>
      <c r="AA973" s="7"/>
      <c r="AB973" s="7"/>
      <c r="AC973" s="7"/>
      <c r="AD973" s="7"/>
      <c r="AE973" s="7"/>
      <c r="AF973" s="7"/>
      <c r="AG973" s="7"/>
      <c r="AH973" s="7"/>
      <c r="AJ973" s="2"/>
      <c r="AL973" s="4" t="s">
        <v>499</v>
      </c>
      <c r="AM973" s="4" t="s">
        <v>1421</v>
      </c>
      <c r="AO973" s="7"/>
      <c r="AP973" s="7"/>
    </row>
    <row r="974" spans="10:42">
      <c r="J974" s="2"/>
      <c r="K974" s="2"/>
      <c r="L974" s="2"/>
      <c r="M974" s="2"/>
      <c r="N974" s="2"/>
      <c r="X974" s="7"/>
      <c r="Y974" s="7"/>
      <c r="Z974" s="7"/>
      <c r="AA974" s="7"/>
      <c r="AB974" s="7"/>
      <c r="AC974" s="7"/>
      <c r="AD974" s="7"/>
      <c r="AE974" s="7"/>
      <c r="AF974" s="7"/>
      <c r="AG974" s="7"/>
      <c r="AH974" s="7"/>
      <c r="AJ974" s="2"/>
      <c r="AL974" s="4" t="s">
        <v>499</v>
      </c>
      <c r="AM974" s="4" t="s">
        <v>1915</v>
      </c>
      <c r="AO974" s="7"/>
      <c r="AP974" s="7"/>
    </row>
    <row r="975" spans="10:42">
      <c r="J975" s="2"/>
      <c r="K975" s="2"/>
      <c r="L975" s="2"/>
      <c r="M975" s="2"/>
      <c r="N975" s="2"/>
      <c r="X975" s="7"/>
      <c r="Y975" s="7"/>
      <c r="Z975" s="7"/>
      <c r="AA975" s="7"/>
      <c r="AB975" s="7"/>
      <c r="AC975" s="7"/>
      <c r="AD975" s="7"/>
      <c r="AE975" s="7"/>
      <c r="AF975" s="7"/>
      <c r="AG975" s="7"/>
      <c r="AH975" s="7"/>
      <c r="AJ975" s="2"/>
      <c r="AL975" s="4" t="s">
        <v>499</v>
      </c>
      <c r="AM975" s="4" t="s">
        <v>1916</v>
      </c>
      <c r="AO975" s="7"/>
      <c r="AP975" s="7"/>
    </row>
    <row r="976" spans="10:42">
      <c r="J976" s="2"/>
      <c r="K976" s="2"/>
      <c r="L976" s="2"/>
      <c r="M976" s="2"/>
      <c r="N976" s="2"/>
      <c r="X976" s="7"/>
      <c r="Y976" s="7"/>
      <c r="Z976" s="7"/>
      <c r="AA976" s="7"/>
      <c r="AB976" s="7"/>
      <c r="AC976" s="7"/>
      <c r="AD976" s="7"/>
      <c r="AE976" s="7"/>
      <c r="AF976" s="7"/>
      <c r="AG976" s="7"/>
      <c r="AH976" s="7"/>
      <c r="AJ976" s="2"/>
      <c r="AL976" s="4" t="s">
        <v>499</v>
      </c>
      <c r="AM976" s="4" t="s">
        <v>1917</v>
      </c>
      <c r="AO976" s="7"/>
      <c r="AP976" s="7"/>
    </row>
    <row r="977" spans="10:42">
      <c r="J977" s="2"/>
      <c r="K977" s="2"/>
      <c r="L977" s="2"/>
      <c r="M977" s="2"/>
      <c r="N977" s="2"/>
      <c r="X977" s="7"/>
      <c r="Y977" s="7"/>
      <c r="Z977" s="7"/>
      <c r="AA977" s="7"/>
      <c r="AB977" s="7"/>
      <c r="AC977" s="7"/>
      <c r="AD977" s="7"/>
      <c r="AE977" s="7"/>
      <c r="AF977" s="7"/>
      <c r="AG977" s="7"/>
      <c r="AH977" s="7"/>
      <c r="AJ977" s="2"/>
      <c r="AL977" s="4" t="s">
        <v>499</v>
      </c>
      <c r="AM977" s="4" t="s">
        <v>1918</v>
      </c>
      <c r="AO977" s="7"/>
      <c r="AP977" s="7"/>
    </row>
    <row r="978" spans="10:42">
      <c r="J978" s="2"/>
      <c r="K978" s="2"/>
      <c r="L978" s="2"/>
      <c r="M978" s="2"/>
      <c r="N978" s="2"/>
      <c r="X978" s="7"/>
      <c r="Y978" s="7"/>
      <c r="Z978" s="7"/>
      <c r="AA978" s="7"/>
      <c r="AB978" s="7"/>
      <c r="AC978" s="7"/>
      <c r="AD978" s="7"/>
      <c r="AE978" s="7"/>
      <c r="AF978" s="7"/>
      <c r="AG978" s="7"/>
      <c r="AH978" s="7"/>
      <c r="AJ978" s="2"/>
      <c r="AL978" s="4" t="s">
        <v>499</v>
      </c>
      <c r="AM978" s="4" t="s">
        <v>1919</v>
      </c>
      <c r="AO978" s="7"/>
      <c r="AP978" s="7"/>
    </row>
    <row r="979" spans="10:42">
      <c r="J979" s="2"/>
      <c r="K979" s="2"/>
      <c r="L979" s="2"/>
      <c r="M979" s="2"/>
      <c r="N979" s="2"/>
      <c r="X979" s="7"/>
      <c r="Y979" s="7"/>
      <c r="Z979" s="7"/>
      <c r="AA979" s="7"/>
      <c r="AB979" s="7"/>
      <c r="AC979" s="7"/>
      <c r="AD979" s="7"/>
      <c r="AE979" s="7"/>
      <c r="AF979" s="7"/>
      <c r="AG979" s="7"/>
      <c r="AH979" s="7"/>
      <c r="AJ979" s="2"/>
      <c r="AL979" s="4" t="s">
        <v>499</v>
      </c>
      <c r="AM979" s="4" t="s">
        <v>1920</v>
      </c>
      <c r="AO979" s="7"/>
      <c r="AP979" s="7"/>
    </row>
    <row r="980" spans="10:42">
      <c r="J980" s="2"/>
      <c r="K980" s="2"/>
      <c r="L980" s="2"/>
      <c r="M980" s="2"/>
      <c r="N980" s="2"/>
      <c r="X980" s="7"/>
      <c r="Y980" s="7"/>
      <c r="Z980" s="7"/>
      <c r="AA980" s="7"/>
      <c r="AB980" s="7"/>
      <c r="AC980" s="7"/>
      <c r="AD980" s="7"/>
      <c r="AE980" s="7"/>
      <c r="AF980" s="7"/>
      <c r="AG980" s="7"/>
      <c r="AH980" s="7"/>
      <c r="AJ980" s="2"/>
      <c r="AL980" s="4" t="s">
        <v>499</v>
      </c>
      <c r="AM980" s="4" t="s">
        <v>1921</v>
      </c>
      <c r="AO980" s="7"/>
      <c r="AP980" s="7"/>
    </row>
    <row r="981" spans="10:42">
      <c r="J981" s="2"/>
      <c r="K981" s="2"/>
      <c r="L981" s="2"/>
      <c r="M981" s="2"/>
      <c r="N981" s="2"/>
      <c r="X981" s="7"/>
      <c r="Y981" s="7"/>
      <c r="Z981" s="7"/>
      <c r="AA981" s="7"/>
      <c r="AB981" s="7"/>
      <c r="AC981" s="7"/>
      <c r="AD981" s="7"/>
      <c r="AE981" s="7"/>
      <c r="AF981" s="7"/>
      <c r="AG981" s="7"/>
      <c r="AH981" s="7"/>
      <c r="AJ981" s="2"/>
      <c r="AL981" s="4" t="s">
        <v>499</v>
      </c>
      <c r="AM981" s="4" t="s">
        <v>1922</v>
      </c>
      <c r="AO981" s="7"/>
      <c r="AP981" s="7"/>
    </row>
    <row r="982" spans="10:42">
      <c r="J982" s="2"/>
      <c r="K982" s="2"/>
      <c r="L982" s="2"/>
      <c r="M982" s="2"/>
      <c r="N982" s="2"/>
      <c r="X982" s="7"/>
      <c r="Y982" s="7"/>
      <c r="Z982" s="7"/>
      <c r="AA982" s="7"/>
      <c r="AB982" s="7"/>
      <c r="AC982" s="7"/>
      <c r="AD982" s="7"/>
      <c r="AE982" s="7"/>
      <c r="AF982" s="7"/>
      <c r="AG982" s="7"/>
      <c r="AH982" s="7"/>
      <c r="AJ982" s="2"/>
      <c r="AL982" s="4" t="s">
        <v>499</v>
      </c>
      <c r="AM982" s="4" t="s">
        <v>1923</v>
      </c>
      <c r="AO982" s="7"/>
      <c r="AP982" s="7"/>
    </row>
    <row r="983" spans="10:42">
      <c r="J983" s="2"/>
      <c r="K983" s="2"/>
      <c r="L983" s="2"/>
      <c r="M983" s="2"/>
      <c r="N983" s="2"/>
      <c r="X983" s="7"/>
      <c r="Y983" s="7"/>
      <c r="Z983" s="7"/>
      <c r="AA983" s="7"/>
      <c r="AB983" s="7"/>
      <c r="AC983" s="7"/>
      <c r="AD983" s="7"/>
      <c r="AE983" s="7"/>
      <c r="AF983" s="7"/>
      <c r="AG983" s="7"/>
      <c r="AH983" s="7"/>
      <c r="AJ983" s="2"/>
      <c r="AL983" s="4" t="s">
        <v>499</v>
      </c>
      <c r="AM983" s="4" t="s">
        <v>1924</v>
      </c>
      <c r="AO983" s="7"/>
      <c r="AP983" s="7"/>
    </row>
    <row r="984" spans="10:42">
      <c r="J984" s="2"/>
      <c r="K984" s="2"/>
      <c r="L984" s="2"/>
      <c r="M984" s="2"/>
      <c r="N984" s="2"/>
      <c r="X984" s="7"/>
      <c r="Y984" s="7"/>
      <c r="Z984" s="7"/>
      <c r="AA984" s="7"/>
      <c r="AB984" s="7"/>
      <c r="AC984" s="7"/>
      <c r="AD984" s="7"/>
      <c r="AE984" s="7"/>
      <c r="AF984" s="7"/>
      <c r="AG984" s="7"/>
      <c r="AH984" s="7"/>
      <c r="AJ984" s="2"/>
      <c r="AL984" s="4" t="s">
        <v>499</v>
      </c>
      <c r="AM984" s="4" t="s">
        <v>1925</v>
      </c>
      <c r="AO984" s="7"/>
      <c r="AP984" s="7"/>
    </row>
    <row r="985" spans="10:42">
      <c r="J985" s="2"/>
      <c r="K985" s="2"/>
      <c r="L985" s="2"/>
      <c r="M985" s="2"/>
      <c r="N985" s="2"/>
      <c r="X985" s="7"/>
      <c r="Y985" s="7"/>
      <c r="Z985" s="7"/>
      <c r="AA985" s="7"/>
      <c r="AB985" s="7"/>
      <c r="AC985" s="7"/>
      <c r="AD985" s="7"/>
      <c r="AE985" s="7"/>
      <c r="AF985" s="7"/>
      <c r="AG985" s="7"/>
      <c r="AH985" s="7"/>
      <c r="AJ985" s="2"/>
      <c r="AL985" s="4" t="s">
        <v>499</v>
      </c>
      <c r="AM985" s="4" t="s">
        <v>1422</v>
      </c>
      <c r="AO985" s="7"/>
      <c r="AP985" s="7"/>
    </row>
    <row r="986" spans="10:42">
      <c r="J986" s="2"/>
      <c r="K986" s="2"/>
      <c r="L986" s="2"/>
      <c r="M986" s="2"/>
      <c r="N986" s="2"/>
      <c r="X986" s="7"/>
      <c r="Y986" s="7"/>
      <c r="Z986" s="7"/>
      <c r="AA986" s="7"/>
      <c r="AB986" s="7"/>
      <c r="AC986" s="7"/>
      <c r="AD986" s="7"/>
      <c r="AE986" s="7"/>
      <c r="AF986" s="7"/>
      <c r="AG986" s="7"/>
      <c r="AH986" s="7"/>
      <c r="AJ986" s="2"/>
      <c r="AL986" s="4" t="s">
        <v>499</v>
      </c>
      <c r="AM986" s="4" t="s">
        <v>1004</v>
      </c>
      <c r="AO986" s="7"/>
      <c r="AP986" s="7"/>
    </row>
    <row r="987" spans="10:42">
      <c r="J987" s="2"/>
      <c r="K987" s="2"/>
      <c r="L987" s="2"/>
      <c r="M987" s="2"/>
      <c r="N987" s="2"/>
      <c r="X987" s="7"/>
      <c r="Y987" s="7"/>
      <c r="Z987" s="7"/>
      <c r="AA987" s="7"/>
      <c r="AB987" s="7"/>
      <c r="AC987" s="7"/>
      <c r="AD987" s="7"/>
      <c r="AE987" s="7"/>
      <c r="AF987" s="7"/>
      <c r="AG987" s="7"/>
      <c r="AH987" s="7"/>
      <c r="AJ987" s="2"/>
      <c r="AL987" s="4" t="s">
        <v>499</v>
      </c>
      <c r="AM987" s="4" t="s">
        <v>1426</v>
      </c>
      <c r="AO987" s="7"/>
      <c r="AP987" s="7"/>
    </row>
    <row r="988" spans="10:42">
      <c r="J988" s="2"/>
      <c r="K988" s="2"/>
      <c r="L988" s="2"/>
      <c r="M988" s="2"/>
      <c r="N988" s="2"/>
      <c r="X988" s="7"/>
      <c r="Y988" s="7"/>
      <c r="Z988" s="7"/>
      <c r="AA988" s="7"/>
      <c r="AB988" s="7"/>
      <c r="AC988" s="7"/>
      <c r="AD988" s="7"/>
      <c r="AE988" s="7"/>
      <c r="AF988" s="7"/>
      <c r="AG988" s="7"/>
      <c r="AH988" s="7"/>
      <c r="AJ988" s="2"/>
      <c r="AL988" s="4" t="s">
        <v>499</v>
      </c>
      <c r="AM988" s="4" t="s">
        <v>1428</v>
      </c>
      <c r="AO988" s="7"/>
      <c r="AP988" s="7"/>
    </row>
    <row r="989" spans="10:42">
      <c r="J989" s="2"/>
      <c r="K989" s="2"/>
      <c r="L989" s="2"/>
      <c r="M989" s="2"/>
      <c r="N989" s="2"/>
      <c r="X989" s="7"/>
      <c r="Y989" s="7"/>
      <c r="Z989" s="7"/>
      <c r="AA989" s="7"/>
      <c r="AB989" s="7"/>
      <c r="AC989" s="7"/>
      <c r="AD989" s="7"/>
      <c r="AE989" s="7"/>
      <c r="AF989" s="7"/>
      <c r="AG989" s="7"/>
      <c r="AH989" s="7"/>
      <c r="AJ989" s="2"/>
      <c r="AL989" s="4" t="s">
        <v>499</v>
      </c>
      <c r="AM989" s="4" t="s">
        <v>1926</v>
      </c>
      <c r="AO989" s="7"/>
      <c r="AP989" s="7"/>
    </row>
    <row r="990" spans="10:42">
      <c r="J990" s="2"/>
      <c r="K990" s="2"/>
      <c r="L990" s="2"/>
      <c r="M990" s="2"/>
      <c r="N990" s="2"/>
      <c r="X990" s="7"/>
      <c r="Y990" s="7"/>
      <c r="Z990" s="7"/>
      <c r="AA990" s="7"/>
      <c r="AB990" s="7"/>
      <c r="AC990" s="7"/>
      <c r="AD990" s="7"/>
      <c r="AE990" s="7"/>
      <c r="AF990" s="7"/>
      <c r="AG990" s="7"/>
      <c r="AH990" s="7"/>
      <c r="AJ990" s="2"/>
      <c r="AL990" s="4" t="s">
        <v>499</v>
      </c>
      <c r="AM990" s="4" t="s">
        <v>1430</v>
      </c>
      <c r="AO990" s="7"/>
      <c r="AP990" s="7"/>
    </row>
    <row r="991" spans="10:42">
      <c r="J991" s="2"/>
      <c r="K991" s="2"/>
      <c r="L991" s="2"/>
      <c r="M991" s="2"/>
      <c r="N991" s="2"/>
      <c r="X991" s="7"/>
      <c r="Y991" s="7"/>
      <c r="Z991" s="7"/>
      <c r="AA991" s="7"/>
      <c r="AB991" s="7"/>
      <c r="AC991" s="7"/>
      <c r="AD991" s="7"/>
      <c r="AE991" s="7"/>
      <c r="AF991" s="7"/>
      <c r="AG991" s="7"/>
      <c r="AH991" s="7"/>
      <c r="AJ991" s="2"/>
      <c r="AL991" s="4" t="s">
        <v>499</v>
      </c>
      <c r="AM991" s="4" t="s">
        <v>717</v>
      </c>
      <c r="AO991" s="7"/>
      <c r="AP991" s="7"/>
    </row>
    <row r="992" spans="10:42">
      <c r="J992" s="2"/>
      <c r="K992" s="2"/>
      <c r="L992" s="2"/>
      <c r="M992" s="2"/>
      <c r="N992" s="2"/>
      <c r="X992" s="7"/>
      <c r="Y992" s="7"/>
      <c r="Z992" s="7"/>
      <c r="AA992" s="7"/>
      <c r="AB992" s="7"/>
      <c r="AC992" s="7"/>
      <c r="AD992" s="7"/>
      <c r="AE992" s="7"/>
      <c r="AF992" s="7"/>
      <c r="AG992" s="7"/>
      <c r="AH992" s="7"/>
      <c r="AJ992" s="2"/>
      <c r="AL992" s="4" t="s">
        <v>508</v>
      </c>
      <c r="AM992" s="4" t="s">
        <v>786</v>
      </c>
      <c r="AO992" s="7"/>
      <c r="AP992" s="7"/>
    </row>
    <row r="993" spans="10:42">
      <c r="J993" s="2"/>
      <c r="K993" s="2"/>
      <c r="L993" s="2"/>
      <c r="M993" s="2"/>
      <c r="N993" s="2"/>
      <c r="X993" s="7"/>
      <c r="Y993" s="7"/>
      <c r="Z993" s="7"/>
      <c r="AA993" s="7"/>
      <c r="AB993" s="7"/>
      <c r="AC993" s="7"/>
      <c r="AD993" s="7"/>
      <c r="AE993" s="7"/>
      <c r="AF993" s="7"/>
      <c r="AG993" s="7"/>
      <c r="AH993" s="7"/>
      <c r="AJ993" s="2"/>
      <c r="AL993" s="4" t="s">
        <v>508</v>
      </c>
      <c r="AM993" s="4" t="s">
        <v>1434</v>
      </c>
      <c r="AO993" s="7"/>
      <c r="AP993" s="7"/>
    </row>
    <row r="994" spans="10:42">
      <c r="J994" s="2"/>
      <c r="K994" s="2"/>
      <c r="L994" s="2"/>
      <c r="M994" s="2"/>
      <c r="N994" s="2"/>
      <c r="X994" s="7"/>
      <c r="Y994" s="7"/>
      <c r="Z994" s="7"/>
      <c r="AA994" s="7"/>
      <c r="AB994" s="7"/>
      <c r="AC994" s="7"/>
      <c r="AD994" s="7"/>
      <c r="AE994" s="7"/>
      <c r="AF994" s="7"/>
      <c r="AG994" s="7"/>
      <c r="AH994" s="7"/>
      <c r="AJ994" s="2"/>
      <c r="AL994" s="4" t="s">
        <v>508</v>
      </c>
      <c r="AM994" s="4" t="s">
        <v>1099</v>
      </c>
      <c r="AO994" s="7"/>
      <c r="AP994" s="7"/>
    </row>
    <row r="995" spans="10:42">
      <c r="J995" s="2"/>
      <c r="K995" s="2"/>
      <c r="L995" s="2"/>
      <c r="M995" s="2"/>
      <c r="N995" s="2"/>
      <c r="X995" s="7"/>
      <c r="Y995" s="7"/>
      <c r="Z995" s="7"/>
      <c r="AA995" s="7"/>
      <c r="AB995" s="7"/>
      <c r="AC995" s="7"/>
      <c r="AD995" s="7"/>
      <c r="AE995" s="7"/>
      <c r="AF995" s="7"/>
      <c r="AG995" s="7"/>
      <c r="AH995" s="7"/>
      <c r="AJ995" s="2"/>
      <c r="AL995" s="4" t="s">
        <v>508</v>
      </c>
      <c r="AM995" s="4" t="s">
        <v>1101</v>
      </c>
      <c r="AO995" s="7"/>
      <c r="AP995" s="7"/>
    </row>
    <row r="996" spans="10:42">
      <c r="J996" s="2"/>
      <c r="K996" s="2"/>
      <c r="L996" s="2"/>
      <c r="M996" s="2"/>
      <c r="N996" s="2"/>
      <c r="X996" s="7"/>
      <c r="Y996" s="7"/>
      <c r="Z996" s="7"/>
      <c r="AA996" s="7"/>
      <c r="AB996" s="7"/>
      <c r="AC996" s="7"/>
      <c r="AD996" s="7"/>
      <c r="AE996" s="7"/>
      <c r="AF996" s="7"/>
      <c r="AG996" s="7"/>
      <c r="AH996" s="7"/>
      <c r="AJ996" s="2"/>
      <c r="AL996" s="4" t="s">
        <v>508</v>
      </c>
      <c r="AM996" s="4" t="s">
        <v>1927</v>
      </c>
      <c r="AO996" s="7"/>
      <c r="AP996" s="7"/>
    </row>
    <row r="997" spans="10:42">
      <c r="J997" s="2"/>
      <c r="K997" s="2"/>
      <c r="L997" s="2"/>
      <c r="M997" s="2"/>
      <c r="N997" s="2"/>
      <c r="X997" s="7"/>
      <c r="Y997" s="7"/>
      <c r="Z997" s="7"/>
      <c r="AA997" s="7"/>
      <c r="AB997" s="7"/>
      <c r="AC997" s="7"/>
      <c r="AD997" s="7"/>
      <c r="AE997" s="7"/>
      <c r="AF997" s="7"/>
      <c r="AG997" s="7"/>
      <c r="AH997" s="7"/>
      <c r="AJ997" s="2"/>
      <c r="AL997" s="4" t="s">
        <v>508</v>
      </c>
      <c r="AM997" s="4" t="s">
        <v>1436</v>
      </c>
      <c r="AO997" s="7"/>
      <c r="AP997" s="7"/>
    </row>
    <row r="998" spans="10:42">
      <c r="J998" s="2"/>
      <c r="K998" s="2"/>
      <c r="L998" s="2"/>
      <c r="M998" s="2"/>
      <c r="N998" s="2"/>
      <c r="X998" s="7"/>
      <c r="Y998" s="7"/>
      <c r="Z998" s="7"/>
      <c r="AA998" s="7"/>
      <c r="AB998" s="7"/>
      <c r="AC998" s="7"/>
      <c r="AD998" s="7"/>
      <c r="AE998" s="7"/>
      <c r="AF998" s="7"/>
      <c r="AG998" s="7"/>
      <c r="AH998" s="7"/>
      <c r="AJ998" s="2"/>
      <c r="AL998" s="4" t="s">
        <v>508</v>
      </c>
      <c r="AM998" s="4" t="s">
        <v>1105</v>
      </c>
      <c r="AO998" s="7"/>
      <c r="AP998" s="7"/>
    </row>
    <row r="999" spans="10:42">
      <c r="J999" s="2"/>
      <c r="K999" s="2"/>
      <c r="L999" s="2"/>
      <c r="M999" s="2"/>
      <c r="N999" s="2"/>
      <c r="X999" s="7"/>
      <c r="Y999" s="7"/>
      <c r="Z999" s="7"/>
      <c r="AA999" s="7"/>
      <c r="AB999" s="7"/>
      <c r="AC999" s="7"/>
      <c r="AD999" s="7"/>
      <c r="AE999" s="7"/>
      <c r="AF999" s="7"/>
      <c r="AG999" s="7"/>
      <c r="AH999" s="7"/>
      <c r="AJ999" s="2"/>
      <c r="AL999" s="4" t="s">
        <v>508</v>
      </c>
      <c r="AM999" s="4" t="s">
        <v>1438</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508</v>
      </c>
      <c r="AM1000" s="4" t="s">
        <v>1107</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508</v>
      </c>
      <c r="AM1001" s="4" t="s">
        <v>1109</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508</v>
      </c>
      <c r="AM1002" s="4" t="s">
        <v>793</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508</v>
      </c>
      <c r="AM1003" s="4" t="s">
        <v>795</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508</v>
      </c>
      <c r="AM1004" s="4" t="s">
        <v>1111</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508</v>
      </c>
      <c r="AM1005" s="4" t="s">
        <v>1113</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508</v>
      </c>
      <c r="AM1006" s="4" t="s">
        <v>1440</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508</v>
      </c>
      <c r="AM1007" s="4" t="s">
        <v>1115</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508</v>
      </c>
      <c r="AM1008" s="4" t="s">
        <v>1442</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508</v>
      </c>
      <c r="AM1009" s="4" t="s">
        <v>1117</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508</v>
      </c>
      <c r="AM1010" s="4" t="s">
        <v>1444</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508</v>
      </c>
      <c r="AM1011" s="4" t="s">
        <v>1119</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508</v>
      </c>
      <c r="AM1012" s="4" t="s">
        <v>1446</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508</v>
      </c>
      <c r="AM1013" s="4" t="s">
        <v>1448</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508</v>
      </c>
      <c r="AM1014" s="4" t="s">
        <v>1450</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508</v>
      </c>
      <c r="AM1015" s="4" t="s">
        <v>1452</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508</v>
      </c>
      <c r="AM1016" s="4" t="s">
        <v>930</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508</v>
      </c>
      <c r="AM1017" s="4" t="s">
        <v>1121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508</v>
      </c>
      <c r="AM1018" s="4" t="s">
        <v>1454</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508</v>
      </c>
      <c r="AM1019" s="4" t="s">
        <v>1123</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508</v>
      </c>
      <c r="AM1020" s="4" t="s">
        <v>932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508</v>
      </c>
      <c r="AM1021" s="4" t="s">
        <v>1125</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508</v>
      </c>
      <c r="AM1022" s="4" t="s">
        <v>1456</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508</v>
      </c>
      <c r="AM1023" s="4" t="s">
        <v>1127</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508</v>
      </c>
      <c r="AM1024" s="4" t="s">
        <v>1928</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508</v>
      </c>
      <c r="AM1025" s="4" t="s">
        <v>1131</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508</v>
      </c>
      <c r="AM1026" s="4" t="s">
        <v>1133</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508</v>
      </c>
      <c r="AM1027" s="4" t="s">
        <v>1929</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508</v>
      </c>
      <c r="AM1028" s="4" t="s">
        <v>1135</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508</v>
      </c>
      <c r="AM1029" s="4" t="s">
        <v>1137</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508</v>
      </c>
      <c r="AM1030" s="4" t="s">
        <v>1139</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508</v>
      </c>
      <c r="AM1031" s="4" t="s">
        <v>1930</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508</v>
      </c>
      <c r="AM1032" s="4" t="s">
        <v>1458</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508</v>
      </c>
      <c r="AM1033" s="4" t="s">
        <v>1460</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508</v>
      </c>
      <c r="AM1034" s="4" t="s">
        <v>1141</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508</v>
      </c>
      <c r="AM1035" s="4" t="s">
        <v>1143</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508</v>
      </c>
      <c r="AM1036" s="4" t="s">
        <v>1931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508</v>
      </c>
      <c r="AM1037" s="4" t="s">
        <v>1461</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508</v>
      </c>
      <c r="AM1038" s="4" t="s">
        <v>1463</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508</v>
      </c>
      <c r="AM1039" s="4" t="s">
        <v>1932</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508</v>
      </c>
      <c r="AM1040" s="4" t="s">
        <v>1776</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508</v>
      </c>
      <c r="AM1041" s="4" t="s">
        <v>1933</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508</v>
      </c>
      <c r="AM1042" s="4" t="s">
        <v>1467</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508</v>
      </c>
      <c r="AM1043" s="4" t="s">
        <v>1469</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508</v>
      </c>
      <c r="AM1044" s="4" t="s">
        <v>1471</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508</v>
      </c>
      <c r="AM1045" s="4" t="s">
        <v>1473</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517</v>
      </c>
      <c r="AM1046" s="4" t="s">
        <v>1149</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517</v>
      </c>
      <c r="AM1047" s="4" t="s">
        <v>1151</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517</v>
      </c>
      <c r="AM1048" s="4" t="s">
        <v>1934</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517</v>
      </c>
      <c r="AM1049" s="4" t="s">
        <v>1935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517</v>
      </c>
      <c r="AM1050" s="4" t="s">
        <v>1153</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517</v>
      </c>
      <c r="AM1051" s="4" t="s">
        <v>1155</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517</v>
      </c>
      <c r="AM1052" s="4" t="s">
        <v>1475</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517</v>
      </c>
      <c r="AM1053" s="4" t="s">
        <v>1936</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517</v>
      </c>
      <c r="AM1054" s="4" t="s">
        <v>1157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517</v>
      </c>
      <c r="AM1055" s="4" t="s">
        <v>1937</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517</v>
      </c>
      <c r="AM1056" s="4" t="s">
        <v>1938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517</v>
      </c>
      <c r="AM1057" s="4" t="s">
        <v>1477</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517</v>
      </c>
      <c r="AM1058" s="4" t="s">
        <v>1939</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517</v>
      </c>
      <c r="AM1059" s="4" t="s">
        <v>1479</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517</v>
      </c>
      <c r="AM1060" s="4" t="s">
        <v>1481</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517</v>
      </c>
      <c r="AM1061" s="4" t="s">
        <v>1483</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517</v>
      </c>
      <c r="AM1062" s="4" t="s">
        <v>1485</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517</v>
      </c>
      <c r="AM1063" s="4" t="s">
        <v>1363</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517</v>
      </c>
      <c r="AM1064" s="4" t="s">
        <v>1489</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517</v>
      </c>
      <c r="AM1065" s="4" t="s">
        <v>1940</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517</v>
      </c>
      <c r="AM1066" s="4" t="s">
        <v>1611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517</v>
      </c>
      <c r="AM1067" s="4" t="s">
        <v>1941</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517</v>
      </c>
      <c r="AM1068" s="4" t="s">
        <v>1942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517</v>
      </c>
      <c r="AM1069" s="4" t="s">
        <v>1943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517</v>
      </c>
      <c r="AM1070" s="4" t="s">
        <v>1944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517</v>
      </c>
      <c r="AM1071" s="4" t="s">
        <v>1945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517</v>
      </c>
      <c r="AM1072" s="4" t="s">
        <v>1946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517</v>
      </c>
      <c r="AM1073" s="4" t="s">
        <v>1947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517</v>
      </c>
      <c r="AM1074" s="4" t="s">
        <v>1948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527</v>
      </c>
      <c r="AM1075" s="4" t="s">
        <v>936</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527</v>
      </c>
      <c r="AM1076" s="4" t="s">
        <v>1159</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527</v>
      </c>
      <c r="AM1077" s="4" t="s">
        <v>1491</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527</v>
      </c>
      <c r="AM1078" s="4" t="s">
        <v>1949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527</v>
      </c>
      <c r="AM1079" s="4" t="s">
        <v>938</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527</v>
      </c>
      <c r="AM1080" s="4" t="s">
        <v>1161</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527</v>
      </c>
      <c r="AM1081" s="4" t="s">
        <v>1950</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527</v>
      </c>
      <c r="AM1082" s="4" t="s">
        <v>1163</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527</v>
      </c>
      <c r="AM1083" s="4" t="s">
        <v>1495</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527</v>
      </c>
      <c r="AM1084" s="4" t="s">
        <v>1497</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527</v>
      </c>
      <c r="AM1085" s="4" t="s">
        <v>1951</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527</v>
      </c>
      <c r="AM1086" s="4" t="s">
        <v>1501</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527</v>
      </c>
      <c r="AM1087" s="4" t="s">
        <v>1952</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527</v>
      </c>
      <c r="AM1088" s="4" t="s">
        <v>1953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527</v>
      </c>
      <c r="AM1089" s="4" t="s">
        <v>1954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527</v>
      </c>
      <c r="AM1090" s="4" t="s">
        <v>1955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527</v>
      </c>
      <c r="AM1091" s="4" t="s">
        <v>1956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527</v>
      </c>
      <c r="AM1092" s="4" t="s">
        <v>1957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527</v>
      </c>
      <c r="AM1093" s="4" t="s">
        <v>1958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537</v>
      </c>
      <c r="AM1094" s="4" t="s">
        <v>942</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537</v>
      </c>
      <c r="AM1095" s="4" t="s">
        <v>1959</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537</v>
      </c>
      <c r="AM1096" s="4" t="s">
        <v>1960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537</v>
      </c>
      <c r="AM1097" s="4" t="s">
        <v>1961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537</v>
      </c>
      <c r="AM1098" s="4" t="s">
        <v>1165</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537</v>
      </c>
      <c r="AM1099" s="4" t="s">
        <v>1962</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537</v>
      </c>
      <c r="AM1100" s="4" t="s">
        <v>1167</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537</v>
      </c>
      <c r="AM1101" s="4" t="s">
        <v>1169</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537</v>
      </c>
      <c r="AM1102" s="4" t="s">
        <v>1171</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537</v>
      </c>
      <c r="AM1103" s="4" t="s">
        <v>944</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537</v>
      </c>
      <c r="AM1104" s="4" t="s">
        <v>1173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537</v>
      </c>
      <c r="AM1105" s="4" t="s">
        <v>1175</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537</v>
      </c>
      <c r="AM1106" s="4" t="s">
        <v>1963</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537</v>
      </c>
      <c r="AM1107" s="4" t="s">
        <v>1964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537</v>
      </c>
      <c r="AM1108" s="4" t="s">
        <v>1177</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537</v>
      </c>
      <c r="AM1109" s="4" t="s">
        <v>1179</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537</v>
      </c>
      <c r="AM1110" s="4" t="s">
        <v>1507</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537</v>
      </c>
      <c r="AM1111" s="4" t="s">
        <v>1965</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537</v>
      </c>
      <c r="AM1112" s="4" t="s">
        <v>1966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537</v>
      </c>
      <c r="AM1113" s="4" t="s">
        <v>1967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537</v>
      </c>
      <c r="AM1114" s="4" t="s">
        <v>1968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537</v>
      </c>
      <c r="AM1115" s="4" t="s">
        <v>1181</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537</v>
      </c>
      <c r="AM1116" s="4" t="s">
        <v>1969</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537</v>
      </c>
      <c r="AM1117" s="4" t="s">
        <v>1970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537</v>
      </c>
      <c r="AM1118" s="4" t="s">
        <v>1971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537</v>
      </c>
      <c r="AM1119" s="4" t="s">
        <v>1972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547</v>
      </c>
      <c r="AM1120" s="4" t="s">
        <v>1973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547</v>
      </c>
      <c r="AM1121" s="4" t="s">
        <v>946</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547</v>
      </c>
      <c r="AM1122" s="4" t="s">
        <v>1183</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547</v>
      </c>
      <c r="AM1123" s="4" t="s">
        <v>843</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547</v>
      </c>
      <c r="AM1124" s="4" t="s">
        <v>845</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547</v>
      </c>
      <c r="AM1125" s="4" t="s">
        <v>847</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547</v>
      </c>
      <c r="AM1126" s="4" t="s">
        <v>1185</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547</v>
      </c>
      <c r="AM1127" s="4" t="s">
        <v>849</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547</v>
      </c>
      <c r="AM1128" s="4" t="s">
        <v>1187</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547</v>
      </c>
      <c r="AM1129" s="4" t="s">
        <v>797</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547</v>
      </c>
      <c r="AM1130" s="4" t="s">
        <v>948</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547</v>
      </c>
      <c r="AM1131" s="4" t="s">
        <v>950</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547</v>
      </c>
      <c r="AM1132" s="4" t="s">
        <v>952</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547</v>
      </c>
      <c r="AM1133" s="4" t="s">
        <v>1189</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547</v>
      </c>
      <c r="AM1134" s="4" t="s">
        <v>1191</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547</v>
      </c>
      <c r="AM1135" s="4" t="s">
        <v>851</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547</v>
      </c>
      <c r="AM1136" s="4" t="s">
        <v>1193</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547</v>
      </c>
      <c r="AM1137" s="4" t="s">
        <v>954</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547</v>
      </c>
      <c r="AM1138" s="4" t="s">
        <v>799</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547</v>
      </c>
      <c r="AM1139" s="4" t="s">
        <v>1195</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547</v>
      </c>
      <c r="AM1140" s="4" t="s">
        <v>853</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547</v>
      </c>
      <c r="AM1141" s="4" t="s">
        <v>1197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547</v>
      </c>
      <c r="AM1142" s="4" t="s">
        <v>1199</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547</v>
      </c>
      <c r="AM1143" s="4" t="s">
        <v>801</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547</v>
      </c>
      <c r="AM1144" s="4" t="s">
        <v>956</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547</v>
      </c>
      <c r="AM1145" s="4" t="s">
        <v>958</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547</v>
      </c>
      <c r="AM1146" s="4" t="s">
        <v>1201</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547</v>
      </c>
      <c r="AM1147" s="4" t="s">
        <v>960</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547</v>
      </c>
      <c r="AM1148" s="4" t="s">
        <v>1203</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547</v>
      </c>
      <c r="AM1149" s="4" t="s">
        <v>855</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547</v>
      </c>
      <c r="AM1150" s="4" t="s">
        <v>962</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547</v>
      </c>
      <c r="AM1151" s="4" t="s">
        <v>1205</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547</v>
      </c>
      <c r="AM1152" s="4" t="s">
        <v>1207</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547</v>
      </c>
      <c r="AM1153" s="4" t="s">
        <v>1209</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547</v>
      </c>
      <c r="AM1154" s="4" t="s">
        <v>1210</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547</v>
      </c>
      <c r="AM1155" s="4" t="s">
        <v>1212</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547</v>
      </c>
      <c r="AM1156" s="4" t="s">
        <v>1214</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547</v>
      </c>
      <c r="AM1157" s="4" t="s">
        <v>1216</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547</v>
      </c>
      <c r="AM1158" s="4" t="s">
        <v>1218</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547</v>
      </c>
      <c r="AM1159" s="4" t="s">
        <v>1220</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547</v>
      </c>
      <c r="AM1160" s="4" t="s">
        <v>1974</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547</v>
      </c>
      <c r="AM1161" s="4" t="s">
        <v>1224</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547</v>
      </c>
      <c r="AM1162" s="4" t="s">
        <v>1226</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557</v>
      </c>
      <c r="AM1163" s="4" t="s">
        <v>857</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557</v>
      </c>
      <c r="AM1164" s="4" t="s">
        <v>1509</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557</v>
      </c>
      <c r="AM1165" s="4" t="s">
        <v>964</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557</v>
      </c>
      <c r="AM1166" s="4" t="s">
        <v>1228</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557</v>
      </c>
      <c r="AM1167" s="4" t="s">
        <v>804</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557</v>
      </c>
      <c r="AM1168" s="4" t="s">
        <v>1975</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557</v>
      </c>
      <c r="AM1169" s="4" t="s">
        <v>806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557</v>
      </c>
      <c r="AM1170" s="4" t="s">
        <v>966</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557</v>
      </c>
      <c r="AM1171" s="4" t="s">
        <v>1976</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557</v>
      </c>
      <c r="AM1172" s="4" t="s">
        <v>1977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557</v>
      </c>
      <c r="AM1173" s="4" t="s">
        <v>1511</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557</v>
      </c>
      <c r="AM1174" s="4" t="s">
        <v>1978</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557</v>
      </c>
      <c r="AM1175" s="4" t="s">
        <v>1979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557</v>
      </c>
      <c r="AM1176" s="4" t="s">
        <v>808</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557</v>
      </c>
      <c r="AM1177" s="4" t="s">
        <v>1513</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557</v>
      </c>
      <c r="AM1178" s="4" t="s">
        <v>1515</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557</v>
      </c>
      <c r="AM1179" s="4" t="s">
        <v>968</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557</v>
      </c>
      <c r="AM1180" s="4" t="s">
        <v>1980</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557</v>
      </c>
      <c r="AM1181" s="4" t="s">
        <v>970</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557</v>
      </c>
      <c r="AM1182" s="4" t="s">
        <v>1981</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557</v>
      </c>
      <c r="AM1183" s="4" t="s">
        <v>1982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557</v>
      </c>
      <c r="AM1184" s="4" t="s">
        <v>1983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557</v>
      </c>
      <c r="AM1185" s="4" t="s">
        <v>1984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557</v>
      </c>
      <c r="AM1186" s="4" t="s">
        <v>1985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557</v>
      </c>
      <c r="AM1187" s="4" t="s">
        <v>1986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557</v>
      </c>
      <c r="AM1188" s="4" t="s">
        <v>1987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557</v>
      </c>
      <c r="AM1189" s="4" t="s">
        <v>1988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557</v>
      </c>
      <c r="AM1190" s="4" t="s">
        <v>1989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557</v>
      </c>
      <c r="AM1191" s="4" t="s">
        <v>1990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557</v>
      </c>
      <c r="AM1192" s="4" t="s">
        <v>1230</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557</v>
      </c>
      <c r="AM1193" s="4" t="s">
        <v>1991</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557</v>
      </c>
      <c r="AM1194" s="4" t="s">
        <v>1516</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557</v>
      </c>
      <c r="AM1195" s="4" t="s">
        <v>1517</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557</v>
      </c>
      <c r="AM1196" s="4" t="s">
        <v>1992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557</v>
      </c>
      <c r="AM1197" s="4" t="s">
        <v>1993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557</v>
      </c>
      <c r="AM1198" s="4" t="s">
        <v>1994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557</v>
      </c>
      <c r="AM1199" s="4" t="s">
        <v>1974</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557</v>
      </c>
      <c r="AM1200" s="4" t="s">
        <v>1995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557</v>
      </c>
      <c r="AM1201" s="4" t="s">
        <v>1996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557</v>
      </c>
      <c r="AM1202" s="4" t="s">
        <v>1997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557</v>
      </c>
      <c r="AM1203" s="4" t="s">
        <v>1998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567</v>
      </c>
      <c r="AM1204" s="4" t="s">
        <v>1232</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567</v>
      </c>
      <c r="AM1205" s="4" t="s">
        <v>1518</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567</v>
      </c>
      <c r="AM1206" s="4" t="s">
        <v>1234</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567</v>
      </c>
      <c r="AM1207" s="4" t="s">
        <v>1519</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567</v>
      </c>
      <c r="AM1208" s="4" t="s">
        <v>1521</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567</v>
      </c>
      <c r="AM1209" s="4" t="s">
        <v>1522</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567</v>
      </c>
      <c r="AM1210" s="4" t="s">
        <v>1999</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567</v>
      </c>
      <c r="AM1211" s="4" t="s">
        <v>1523</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567</v>
      </c>
      <c r="AM1212" s="4" t="s">
        <v>1236</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567</v>
      </c>
      <c r="AM1213" s="4" t="s">
        <v>1524</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567</v>
      </c>
      <c r="AM1214" s="4" t="s">
        <v>1525</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567</v>
      </c>
      <c r="AM1215" s="4" t="s">
        <v>1527</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567</v>
      </c>
      <c r="AM1216" s="4" t="s">
        <v>1529</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567</v>
      </c>
      <c r="AM1217" s="4" t="s">
        <v>1531</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567</v>
      </c>
      <c r="AM1218" s="4" t="s">
        <v>1532</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567</v>
      </c>
      <c r="AM1219" s="4" t="s">
        <v>1533</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567</v>
      </c>
      <c r="AM1220" s="4" t="s">
        <v>1534</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567</v>
      </c>
      <c r="AM1221" s="4" t="s">
        <v>1386</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567</v>
      </c>
      <c r="AM1222" s="4" t="s">
        <v>1536</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567</v>
      </c>
      <c r="AM1223" s="4" t="s">
        <v>1538</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567</v>
      </c>
      <c r="AM1224" s="4" t="s">
        <v>1540</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567</v>
      </c>
      <c r="AM1225" s="4" t="s">
        <v>2000</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567</v>
      </c>
      <c r="AM1226" s="4" t="s">
        <v>2001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567</v>
      </c>
      <c r="AM1227" s="4" t="s">
        <v>1541</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567</v>
      </c>
      <c r="AM1228" s="4" t="s">
        <v>1543</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567</v>
      </c>
      <c r="AM1229" s="4" t="s">
        <v>1544</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567</v>
      </c>
      <c r="AM1230" s="4" t="s">
        <v>1545</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567</v>
      </c>
      <c r="AM1231" s="4" t="s">
        <v>1546</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567</v>
      </c>
      <c r="AM1232" s="4" t="s">
        <v>2002</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567</v>
      </c>
      <c r="AM1233" s="4" t="s">
        <v>2003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567</v>
      </c>
      <c r="AM1234" s="4" t="s">
        <v>2004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567</v>
      </c>
      <c r="AM1235" s="4" t="s">
        <v>2005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567</v>
      </c>
      <c r="AM1236" s="4" t="s">
        <v>2006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567</v>
      </c>
      <c r="AM1237" s="4" t="s">
        <v>2007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567</v>
      </c>
      <c r="AM1238" s="4" t="s">
        <v>2008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567</v>
      </c>
      <c r="AM1239" s="4" t="s">
        <v>2009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567</v>
      </c>
      <c r="AM1240" s="4" t="s">
        <v>2010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567</v>
      </c>
      <c r="AM1241" s="4" t="s">
        <v>1822</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567</v>
      </c>
      <c r="AM1242" s="4" t="s">
        <v>2011</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577</v>
      </c>
      <c r="AM1243" s="4" t="s">
        <v>1238</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577</v>
      </c>
      <c r="AM1244" s="4" t="s">
        <v>2012</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577</v>
      </c>
      <c r="AM1245" s="4" t="s">
        <v>1240</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577</v>
      </c>
      <c r="AM1246" s="4" t="s">
        <v>2013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577</v>
      </c>
      <c r="AM1247" s="4" t="s">
        <v>2014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577</v>
      </c>
      <c r="AM1248" s="4" t="s">
        <v>2015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577</v>
      </c>
      <c r="AM1249" s="4" t="s">
        <v>2016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577</v>
      </c>
      <c r="AM1250" s="4" t="s">
        <v>2017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577</v>
      </c>
      <c r="AM1251" s="4" t="s">
        <v>2018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577</v>
      </c>
      <c r="AM1252" s="4" t="s">
        <v>2019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577</v>
      </c>
      <c r="AM1253" s="4" t="s">
        <v>2020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577</v>
      </c>
      <c r="AM1254" s="4" t="s">
        <v>2021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577</v>
      </c>
      <c r="AM1255" s="4" t="s">
        <v>2022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577</v>
      </c>
      <c r="AM1256" s="4" t="s">
        <v>2023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577</v>
      </c>
      <c r="AM1257" s="4" t="s">
        <v>2024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577</v>
      </c>
      <c r="AM1258" s="4" t="s">
        <v>2025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577</v>
      </c>
      <c r="AM1259" s="4" t="s">
        <v>1776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577</v>
      </c>
      <c r="AM1260" s="4" t="s">
        <v>979</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577</v>
      </c>
      <c r="AM1261" s="4" t="s">
        <v>2026</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577</v>
      </c>
      <c r="AM1262" s="4" t="s">
        <v>2027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577</v>
      </c>
      <c r="AM1263" s="4" t="s">
        <v>2028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577</v>
      </c>
      <c r="AM1264" s="4" t="s">
        <v>2029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577</v>
      </c>
      <c r="AM1265" s="4" t="s">
        <v>2030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577</v>
      </c>
      <c r="AM1266" s="4" t="s">
        <v>2031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577</v>
      </c>
      <c r="AM1267" s="4" t="s">
        <v>2032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577</v>
      </c>
      <c r="AM1268" s="4" t="s">
        <v>2033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577</v>
      </c>
      <c r="AM1269" s="4" t="s">
        <v>2034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577</v>
      </c>
      <c r="AM1270" s="4" t="s">
        <v>2035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577</v>
      </c>
      <c r="AM1271" s="4" t="s">
        <v>2036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577</v>
      </c>
      <c r="AM1272" s="4" t="s">
        <v>2037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587</v>
      </c>
      <c r="AM1273" s="4" t="s">
        <v>2038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587</v>
      </c>
      <c r="AM1274" s="4" t="s">
        <v>2039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587</v>
      </c>
      <c r="AM1275" s="4" t="s">
        <v>2040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587</v>
      </c>
      <c r="AM1276" s="4" t="s">
        <v>2041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587</v>
      </c>
      <c r="AM1277" s="4" t="s">
        <v>2042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587</v>
      </c>
      <c r="AM1278" s="4" t="s">
        <v>2043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587</v>
      </c>
      <c r="AM1279" s="4" t="s">
        <v>2044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587</v>
      </c>
      <c r="AM1280" s="4" t="s">
        <v>2045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587</v>
      </c>
      <c r="AM1281" s="4" t="s">
        <v>2046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587</v>
      </c>
      <c r="AM1282" s="4" t="s">
        <v>2047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587</v>
      </c>
      <c r="AM1283" s="4" t="s">
        <v>2048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587</v>
      </c>
      <c r="AM1284" s="4" t="s">
        <v>2049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587</v>
      </c>
      <c r="AM1285" s="4" t="s">
        <v>2050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587</v>
      </c>
      <c r="AM1286" s="4" t="s">
        <v>2051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587</v>
      </c>
      <c r="AM1287" s="4" t="s">
        <v>1138</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587</v>
      </c>
      <c r="AM1288" s="4" t="s">
        <v>2052</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587</v>
      </c>
      <c r="AM1289" s="4" t="s">
        <v>2053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587</v>
      </c>
      <c r="AM1290" s="4" t="s">
        <v>1953</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587</v>
      </c>
      <c r="AM1291" s="4" t="s">
        <v>2054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598</v>
      </c>
      <c r="AM1292" s="4" t="s">
        <v>2055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598</v>
      </c>
      <c r="AM1293" s="4" t="s">
        <v>2056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598</v>
      </c>
      <c r="AM1294" s="4" t="s">
        <v>2057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598</v>
      </c>
      <c r="AM1295" s="4" t="s">
        <v>2058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598</v>
      </c>
      <c r="AM1296" s="4" t="s">
        <v>2059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598</v>
      </c>
      <c r="AM1297" s="4" t="s">
        <v>2060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598</v>
      </c>
      <c r="AM1298" s="4" t="s">
        <v>2061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598</v>
      </c>
      <c r="AM1299" s="4" t="s">
        <v>2062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598</v>
      </c>
      <c r="AM1300" s="4" t="s">
        <v>2063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598</v>
      </c>
      <c r="AM1301" s="4" t="s">
        <v>2064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598</v>
      </c>
      <c r="AM1302" s="4" t="s">
        <v>2065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598</v>
      </c>
      <c r="AM1303" s="4" t="s">
        <v>1323</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598</v>
      </c>
      <c r="AM1304" s="4" t="s">
        <v>2066</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598</v>
      </c>
      <c r="AM1305" s="4" t="s">
        <v>2067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598</v>
      </c>
      <c r="AM1306" s="4" t="s">
        <v>2068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598</v>
      </c>
      <c r="AM1307" s="4" t="s">
        <v>2069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598</v>
      </c>
      <c r="AM1308" s="4" t="s">
        <v>2070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598</v>
      </c>
      <c r="AM1309" s="4" t="s">
        <v>2071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598</v>
      </c>
      <c r="AM1310" s="4" t="s">
        <v>2072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610</v>
      </c>
      <c r="AM1311" s="4" t="s">
        <v>1547</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610</v>
      </c>
      <c r="AM1312" s="4" t="s">
        <v>2073</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610</v>
      </c>
      <c r="AM1313" s="4" t="s">
        <v>2074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610</v>
      </c>
      <c r="AM1314" s="4" t="s">
        <v>2075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610</v>
      </c>
      <c r="AM1315" s="4" t="s">
        <v>2076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610</v>
      </c>
      <c r="AM1316" s="4" t="s">
        <v>2077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610</v>
      </c>
      <c r="AM1317" s="4" t="s">
        <v>2078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610</v>
      </c>
      <c r="AM1318" s="4" t="s">
        <v>2079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610</v>
      </c>
      <c r="AM1319" s="4" t="s">
        <v>2080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610</v>
      </c>
      <c r="AM1320" s="4" t="s">
        <v>2081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610</v>
      </c>
      <c r="AM1321" s="4" t="s">
        <v>2082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610</v>
      </c>
      <c r="AM1322" s="4" t="s">
        <v>2083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610</v>
      </c>
      <c r="AM1323" s="4" t="s">
        <v>2084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610</v>
      </c>
      <c r="AM1324" s="4" t="s">
        <v>2085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610</v>
      </c>
      <c r="AM1325" s="4" t="s">
        <v>2086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610</v>
      </c>
      <c r="AM1326" s="4" t="s">
        <v>2087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610</v>
      </c>
      <c r="AM1327" s="4" t="s">
        <v>2088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610</v>
      </c>
      <c r="AM1328" s="4" t="s">
        <v>2089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610</v>
      </c>
      <c r="AM1329" s="4" t="s">
        <v>2090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610</v>
      </c>
      <c r="AM1330" s="4" t="s">
        <v>2091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610</v>
      </c>
      <c r="AM1331" s="4" t="s">
        <v>2092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610</v>
      </c>
      <c r="AM1332" s="4" t="s">
        <v>2093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610</v>
      </c>
      <c r="AM1333" s="4" t="s">
        <v>2094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610</v>
      </c>
      <c r="AM1334" s="4" t="s">
        <v>2095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610</v>
      </c>
      <c r="AM1335" s="4" t="s">
        <v>2096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610</v>
      </c>
      <c r="AM1336" s="4" t="s">
        <v>2097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610</v>
      </c>
      <c r="AM1337" s="4" t="s">
        <v>2098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621</v>
      </c>
      <c r="AM1338" s="4" t="s">
        <v>972</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621</v>
      </c>
      <c r="AM1339" s="4" t="s">
        <v>2099</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621</v>
      </c>
      <c r="AM1340" s="4" t="s">
        <v>2100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621</v>
      </c>
      <c r="AM1341" s="4" t="s">
        <v>2101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621</v>
      </c>
      <c r="AM1342" s="4" t="s">
        <v>2102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621</v>
      </c>
      <c r="AM1343" s="4" t="s">
        <v>2103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621</v>
      </c>
      <c r="AM1344" s="4" t="s">
        <v>1678</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621</v>
      </c>
      <c r="AM1345" s="4" t="s">
        <v>2104</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621</v>
      </c>
      <c r="AM1346" s="4" t="s">
        <v>2105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621</v>
      </c>
      <c r="AM1347" s="4" t="s">
        <v>2106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621</v>
      </c>
      <c r="AM1348" s="4" t="s">
        <v>1549</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621</v>
      </c>
      <c r="AM1349" s="4" t="s">
        <v>1551</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621</v>
      </c>
      <c r="AM1350" s="4" t="s">
        <v>2107</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621</v>
      </c>
      <c r="AM1351" s="4" t="s">
        <v>2108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621</v>
      </c>
      <c r="AM1352" s="4" t="s">
        <v>974</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621</v>
      </c>
      <c r="AM1353" s="4" t="s">
        <v>1553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621</v>
      </c>
      <c r="AM1354" s="4" t="s">
        <v>2109</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621</v>
      </c>
      <c r="AM1355" s="4" t="s">
        <v>1557</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621</v>
      </c>
      <c r="AM1356" s="4" t="s">
        <v>2110</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621</v>
      </c>
      <c r="AM1357" s="4" t="s">
        <v>2111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621</v>
      </c>
      <c r="AM1358" s="4" t="s">
        <v>2112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621</v>
      </c>
      <c r="AM1359" s="4" t="s">
        <v>2113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621</v>
      </c>
      <c r="AM1360" s="4" t="s">
        <v>2114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631</v>
      </c>
      <c r="AM1361" s="4" t="s">
        <v>2115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631</v>
      </c>
      <c r="AM1362" s="4" t="s">
        <v>2116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631</v>
      </c>
      <c r="AM1363" s="4" t="s">
        <v>2117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631</v>
      </c>
      <c r="AM1364" s="4" t="s">
        <v>2118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631</v>
      </c>
      <c r="AM1365" s="4" t="s">
        <v>2119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631</v>
      </c>
      <c r="AM1366" s="4" t="s">
        <v>2120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631</v>
      </c>
      <c r="AM1367" s="4" t="s">
        <v>2121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631</v>
      </c>
      <c r="AM1368" s="4" t="s">
        <v>2122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631</v>
      </c>
      <c r="AM1369" s="4" t="s">
        <v>2123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631</v>
      </c>
      <c r="AM1370" s="4" t="s">
        <v>2124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631</v>
      </c>
      <c r="AM1371" s="4" t="s">
        <v>2125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631</v>
      </c>
      <c r="AM1372" s="4" t="s">
        <v>1558</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631</v>
      </c>
      <c r="AM1373" s="4" t="s">
        <v>2126</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631</v>
      </c>
      <c r="AM1374" s="4" t="s">
        <v>2127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631</v>
      </c>
      <c r="AM1375" s="4" t="s">
        <v>2128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631</v>
      </c>
      <c r="AM1376" s="4" t="s">
        <v>2129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631</v>
      </c>
      <c r="AM1377" s="4" t="s">
        <v>2130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631</v>
      </c>
      <c r="AM1378" s="4" t="s">
        <v>2131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631</v>
      </c>
      <c r="AM1379" s="4" t="s">
        <v>2132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640</v>
      </c>
      <c r="AM1380" s="4" t="s">
        <v>1560</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640</v>
      </c>
      <c r="AM1381" s="4" t="s">
        <v>2133</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640</v>
      </c>
      <c r="AM1382" s="4" t="s">
        <v>2134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640</v>
      </c>
      <c r="AM1383" s="4" t="s">
        <v>2135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640</v>
      </c>
      <c r="AM1384" s="4" t="s">
        <v>2136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640</v>
      </c>
      <c r="AM1385" s="4" t="s">
        <v>2137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640</v>
      </c>
      <c r="AM1386" s="4" t="s">
        <v>2138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640</v>
      </c>
      <c r="AM1387" s="4" t="s">
        <v>2139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640</v>
      </c>
      <c r="AM1388" s="4" t="s">
        <v>2140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640</v>
      </c>
      <c r="AM1389" s="4" t="s">
        <v>2141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640</v>
      </c>
      <c r="AM1390" s="4" t="s">
        <v>2142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640</v>
      </c>
      <c r="AM1391" s="4" t="s">
        <v>2143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640</v>
      </c>
      <c r="AM1392" s="4" t="s">
        <v>2144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640</v>
      </c>
      <c r="AM1393" s="4" t="s">
        <v>2145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640</v>
      </c>
      <c r="AM1394" s="4" t="s">
        <v>2146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640</v>
      </c>
      <c r="AM1395" s="4" t="s">
        <v>2147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640</v>
      </c>
      <c r="AM1396" s="4" t="s">
        <v>2148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640</v>
      </c>
      <c r="AM1397" s="4" t="s">
        <v>2149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640</v>
      </c>
      <c r="AM1398" s="4" t="s">
        <v>2150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640</v>
      </c>
      <c r="AM1399" s="4" t="s">
        <v>2151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640</v>
      </c>
      <c r="AM1400" s="4" t="s">
        <v>2152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640</v>
      </c>
      <c r="AM1401" s="4" t="s">
        <v>2153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640</v>
      </c>
      <c r="AM1402" s="4" t="s">
        <v>2154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640</v>
      </c>
      <c r="AM1403" s="4" t="s">
        <v>2155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649</v>
      </c>
      <c r="AM1404" s="4" t="s">
        <v>1562</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649</v>
      </c>
      <c r="AM1405" s="4" t="s">
        <v>2156</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649</v>
      </c>
      <c r="AM1406" s="4" t="s">
        <v>2157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649</v>
      </c>
      <c r="AM1407" s="4" t="s">
        <v>2158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649</v>
      </c>
      <c r="AM1408" s="4" t="s">
        <v>2159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649</v>
      </c>
      <c r="AM1409" s="4" t="s">
        <v>2160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649</v>
      </c>
      <c r="AM1410" s="4" t="s">
        <v>2161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649</v>
      </c>
      <c r="AM1411" s="4" t="s">
        <v>2162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649</v>
      </c>
      <c r="AM1412" s="4" t="s">
        <v>2163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649</v>
      </c>
      <c r="AM1413" s="4" t="s">
        <v>2164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649</v>
      </c>
      <c r="AM1414" s="4" t="s">
        <v>2165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649</v>
      </c>
      <c r="AM1415" s="4" t="s">
        <v>2166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649</v>
      </c>
      <c r="AM1416" s="4" t="s">
        <v>2167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649</v>
      </c>
      <c r="AM1417" s="4" t="s">
        <v>2168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649</v>
      </c>
      <c r="AM1418" s="4" t="s">
        <v>2169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649</v>
      </c>
      <c r="AM1419" s="4" t="s">
        <v>2170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649</v>
      </c>
      <c r="AM1420" s="4" t="s">
        <v>2171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659</v>
      </c>
      <c r="AM1421" s="4" t="s">
        <v>2172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659</v>
      </c>
      <c r="AM1422" s="4" t="s">
        <v>2173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659</v>
      </c>
      <c r="AM1423" s="4" t="s">
        <v>2174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659</v>
      </c>
      <c r="AM1424" s="4" t="s">
        <v>2175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659</v>
      </c>
      <c r="AM1425" s="4" t="s">
        <v>2176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659</v>
      </c>
      <c r="AM1426" s="4" t="s">
        <v>2177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659</v>
      </c>
      <c r="AM1427" s="4" t="s">
        <v>2178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659</v>
      </c>
      <c r="AM1428" s="4" t="s">
        <v>2179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659</v>
      </c>
      <c r="AM1429" s="4" t="s">
        <v>2180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659</v>
      </c>
      <c r="AM1430" s="4" t="s">
        <v>2181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659</v>
      </c>
      <c r="AM1431" s="4" t="s">
        <v>2182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659</v>
      </c>
      <c r="AM1432" s="4" t="s">
        <v>2183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659</v>
      </c>
      <c r="AM1433" s="4" t="s">
        <v>2184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659</v>
      </c>
      <c r="AM1434" s="4" t="s">
        <v>660</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659</v>
      </c>
      <c r="AM1435" s="4" t="s">
        <v>2185</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659</v>
      </c>
      <c r="AM1436" s="4" t="s">
        <v>2186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659</v>
      </c>
      <c r="AM1437" s="4" t="s">
        <v>2187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659</v>
      </c>
      <c r="AM1438" s="4" t="s">
        <v>2188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659</v>
      </c>
      <c r="AM1439" s="4" t="s">
        <v>2189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659</v>
      </c>
      <c r="AM1440" s="4" t="s">
        <v>2190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668</v>
      </c>
      <c r="AM1441" s="4" t="s">
        <v>2191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668</v>
      </c>
      <c r="AM1442" s="4" t="s">
        <v>2192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668</v>
      </c>
      <c r="AM1443" s="4" t="s">
        <v>2193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668</v>
      </c>
      <c r="AM1444" s="4" t="s">
        <v>2194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668</v>
      </c>
      <c r="AM1445" s="4" t="s">
        <v>2195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668</v>
      </c>
      <c r="AM1446" s="4" t="s">
        <v>2196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668</v>
      </c>
      <c r="AM1447" s="4" t="s">
        <v>2197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668</v>
      </c>
      <c r="AM1448" s="4" t="s">
        <v>2198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668</v>
      </c>
      <c r="AM1449" s="4" t="s">
        <v>2199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668</v>
      </c>
      <c r="AM1450" s="4" t="s">
        <v>2200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668</v>
      </c>
      <c r="AM1451" s="4" t="s">
        <v>2201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668</v>
      </c>
      <c r="AM1452" s="4" t="s">
        <v>2202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668</v>
      </c>
      <c r="AM1453" s="4" t="s">
        <v>2203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668</v>
      </c>
      <c r="AM1454" s="4" t="s">
        <v>2204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668</v>
      </c>
      <c r="AM1455" s="4" t="s">
        <v>2205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668</v>
      </c>
      <c r="AM1456" s="4" t="s">
        <v>2206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668</v>
      </c>
      <c r="AM1457" s="4" t="s">
        <v>2207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668</v>
      </c>
      <c r="AM1458" s="4" t="s">
        <v>2208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668</v>
      </c>
      <c r="AM1459" s="4" t="s">
        <v>2209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668</v>
      </c>
      <c r="AM1460" s="4" t="s">
        <v>2210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668</v>
      </c>
      <c r="AM1461" s="4" t="s">
        <v>2211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668</v>
      </c>
      <c r="AM1462" s="4" t="s">
        <v>2212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668</v>
      </c>
      <c r="AM1463" s="4" t="s">
        <v>2213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668</v>
      </c>
      <c r="AM1464" s="4" t="s">
        <v>2214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668</v>
      </c>
      <c r="AM1465" s="4" t="s">
        <v>2215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668</v>
      </c>
      <c r="AM1466" s="4" t="s">
        <v>2216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668</v>
      </c>
      <c r="AM1467" s="4" t="s">
        <v>2217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668</v>
      </c>
      <c r="AM1468" s="4" t="s">
        <v>2218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668</v>
      </c>
      <c r="AM1469" s="4" t="s">
        <v>2219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668</v>
      </c>
      <c r="AM1470" s="4" t="s">
        <v>2220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668</v>
      </c>
      <c r="AM1471" s="4" t="s">
        <v>2221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668</v>
      </c>
      <c r="AM1472" s="4" t="s">
        <v>2222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668</v>
      </c>
      <c r="AM1473" s="4" t="s">
        <v>2223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668</v>
      </c>
      <c r="AM1474" s="4" t="s">
        <v>2224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677</v>
      </c>
      <c r="AM1475" s="4" t="s">
        <v>1563</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677</v>
      </c>
      <c r="AM1476" s="4" t="s">
        <v>2225</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677</v>
      </c>
      <c r="AM1477" s="4" t="s">
        <v>2226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677</v>
      </c>
      <c r="AM1478" s="4" t="s">
        <v>2227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677</v>
      </c>
      <c r="AM1479" s="4" t="s">
        <v>2228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677</v>
      </c>
      <c r="AM1480" s="4" t="s">
        <v>1565</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677</v>
      </c>
      <c r="AM1481" s="4" t="s">
        <v>2229</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677</v>
      </c>
      <c r="AM1482" s="4" t="s">
        <v>2230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677</v>
      </c>
      <c r="AM1483" s="4" t="s">
        <v>2231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677</v>
      </c>
      <c r="AM1484" s="4" t="s">
        <v>2232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677</v>
      </c>
      <c r="AM1485" s="4" t="s">
        <v>2233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677</v>
      </c>
      <c r="AM1486" s="4" t="s">
        <v>2234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677</v>
      </c>
      <c r="AM1487" s="4" t="s">
        <v>2235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677</v>
      </c>
      <c r="AM1488" s="4" t="s">
        <v>2236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677</v>
      </c>
      <c r="AM1489" s="4" t="s">
        <v>2237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677</v>
      </c>
      <c r="AM1490" s="4" t="s">
        <v>1567</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677</v>
      </c>
      <c r="AM1491" s="4" t="s">
        <v>2238</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677</v>
      </c>
      <c r="AM1492" s="4" t="s">
        <v>1242</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677</v>
      </c>
      <c r="AM1493" s="4" t="s">
        <v>2239</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677</v>
      </c>
      <c r="AM1494" s="4" t="s">
        <v>1244</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677</v>
      </c>
      <c r="AM1495" s="4" t="s">
        <v>1569</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677</v>
      </c>
      <c r="AM1496" s="4" t="s">
        <v>1246</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677</v>
      </c>
      <c r="AM1497" s="4" t="s">
        <v>2240</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677</v>
      </c>
      <c r="AM1498" s="4" t="s">
        <v>2241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677</v>
      </c>
      <c r="AM1499" s="4" t="s">
        <v>2242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677</v>
      </c>
      <c r="AM1500" s="4" t="s">
        <v>2243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677</v>
      </c>
      <c r="AM1501" s="4" t="s">
        <v>2244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677</v>
      </c>
      <c r="AM1502" s="4" t="s">
        <v>1248</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2245</v>
      </c>
      <c r="AM1503" s="4" t="s">
        <v>2246</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677</v>
      </c>
      <c r="AM1504" s="4" t="s">
        <v>2247</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677</v>
      </c>
      <c r="AM1505" s="4" t="s">
        <v>2248</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677</v>
      </c>
      <c r="AM1506" s="4" t="s">
        <v>2249</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677</v>
      </c>
      <c r="AM1507" s="4" t="s">
        <v>2250</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677</v>
      </c>
      <c r="AM1508" s="4" t="s">
        <v>2251</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677</v>
      </c>
      <c r="AM1509" s="4" t="s">
        <v>2252</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677</v>
      </c>
      <c r="AM1510" s="4" t="s">
        <v>1252</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677</v>
      </c>
      <c r="AM1511" s="4" t="s">
        <v>2253</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677</v>
      </c>
      <c r="AM1512" s="4" t="s">
        <v>2254</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677</v>
      </c>
      <c r="AM1513" s="4" t="s">
        <v>2255</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677</v>
      </c>
      <c r="AM1514" s="4" t="s">
        <v>2256</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677</v>
      </c>
      <c r="AM1515" s="4" t="s">
        <v>2257</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677</v>
      </c>
      <c r="AM1516" s="4" t="s">
        <v>2258</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677</v>
      </c>
      <c r="AM1517" s="4" t="s">
        <v>2259</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677</v>
      </c>
      <c r="AM1518" s="4" t="s">
        <v>2260</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677</v>
      </c>
      <c r="AM1519" s="4" t="s">
        <v>2261</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677</v>
      </c>
      <c r="AM1520" s="4" t="s">
        <v>2262</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677</v>
      </c>
      <c r="AM1521" s="4" t="s">
        <v>2263</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677</v>
      </c>
      <c r="AM1522" s="4" t="s">
        <v>2024</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677</v>
      </c>
      <c r="AM1523" s="4" t="s">
        <v>2264</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677</v>
      </c>
      <c r="AM1524" s="4" t="s">
        <v>2265</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677</v>
      </c>
      <c r="AM1525" s="4" t="s">
        <v>2266</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677</v>
      </c>
      <c r="AM1526" s="4" t="s">
        <v>1247</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677</v>
      </c>
      <c r="AM1527" s="4" t="s">
        <v>2267</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677</v>
      </c>
      <c r="AM1528" s="4" t="s">
        <v>2268</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677</v>
      </c>
      <c r="AM1529" s="4" t="s">
        <v>2269</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677</v>
      </c>
      <c r="AM1530" s="4" t="s">
        <v>2270</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677</v>
      </c>
      <c r="AM1531" s="4" t="s">
        <v>2271</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677</v>
      </c>
      <c r="AM1532" s="4" t="s">
        <v>2272</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677</v>
      </c>
      <c r="AM1533" s="4" t="s">
        <v>2273</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677</v>
      </c>
      <c r="AM1534" s="4" t="s">
        <v>2274</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688</v>
      </c>
      <c r="AM1535" s="4" t="s">
        <v>2275</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688</v>
      </c>
      <c r="AM1536" s="4" t="s">
        <v>2276</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688</v>
      </c>
      <c r="AM1537" s="4" t="s">
        <v>2277</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688</v>
      </c>
      <c r="AM1538" s="4" t="s">
        <v>2278</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688</v>
      </c>
      <c r="AM1539" s="4" t="s">
        <v>2279</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688</v>
      </c>
      <c r="AM1540" s="4" t="s">
        <v>2280</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688</v>
      </c>
      <c r="AM1541" s="4" t="s">
        <v>2281</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688</v>
      </c>
      <c r="AM1542" s="4" t="s">
        <v>2282</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688</v>
      </c>
      <c r="AM1543" s="4" t="s">
        <v>2283</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688</v>
      </c>
      <c r="AM1544" s="4" t="s">
        <v>2284</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688</v>
      </c>
      <c r="AM1545" s="4" t="s">
        <v>2285</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688</v>
      </c>
      <c r="AM1546" s="4" t="s">
        <v>2286</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688</v>
      </c>
      <c r="AM1547" s="4" t="s">
        <v>2287</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688</v>
      </c>
      <c r="AM1548" s="4" t="s">
        <v>2288</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688</v>
      </c>
      <c r="AM1549" s="4" t="s">
        <v>2289</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688</v>
      </c>
      <c r="AM1550" s="4" t="s">
        <v>2290</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688</v>
      </c>
      <c r="AM1551" s="4" t="s">
        <v>2291</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688</v>
      </c>
      <c r="AM1552" s="4" t="s">
        <v>2292</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688</v>
      </c>
      <c r="AM1553" s="4" t="s">
        <v>2293</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688</v>
      </c>
      <c r="AM1554" s="4" t="s">
        <v>2294</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697</v>
      </c>
      <c r="AM1555" s="4" t="s">
        <v>1571</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697</v>
      </c>
      <c r="AM1556" s="4" t="s">
        <v>2295</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697</v>
      </c>
      <c r="AM1557" s="4" t="s">
        <v>2296</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697</v>
      </c>
      <c r="AM1558" s="4" t="s">
        <v>2297</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697</v>
      </c>
      <c r="AM1559" s="4" t="s">
        <v>2298</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697</v>
      </c>
      <c r="AM1560" s="4" t="s">
        <v>2299</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697</v>
      </c>
      <c r="AM1561" s="4" t="s">
        <v>2300</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697</v>
      </c>
      <c r="AM1562" s="4" t="s">
        <v>2301</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697</v>
      </c>
      <c r="AM1563" s="4" t="s">
        <v>2302</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697</v>
      </c>
      <c r="AM1564" s="4" t="s">
        <v>2303</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697</v>
      </c>
      <c r="AM1565" s="4" t="s">
        <v>2304</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697</v>
      </c>
      <c r="AM1566" s="4" t="s">
        <v>2305</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697</v>
      </c>
      <c r="AM1567" s="4" t="s">
        <v>2306</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697</v>
      </c>
      <c r="AM1568" s="4" t="s">
        <v>2307</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697</v>
      </c>
      <c r="AM1569" s="4" t="s">
        <v>2308</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697</v>
      </c>
      <c r="AM1570" s="4" t="s">
        <v>2309</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697</v>
      </c>
      <c r="AM1571" s="4" t="s">
        <v>2310</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697</v>
      </c>
      <c r="AM1572" s="4" t="s">
        <v>2311</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697</v>
      </c>
      <c r="AM1573" s="4" t="s">
        <v>2312</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697</v>
      </c>
      <c r="AM1574" s="4" t="s">
        <v>2313</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697</v>
      </c>
      <c r="AM1575" s="4" t="s">
        <v>2314</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706</v>
      </c>
      <c r="AM1576" s="4" t="s">
        <v>2315</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706</v>
      </c>
      <c r="AM1577" s="4" t="s">
        <v>2316</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706</v>
      </c>
      <c r="AM1578" s="4" t="s">
        <v>2317</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706</v>
      </c>
      <c r="AM1579" s="4" t="s">
        <v>2318</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706</v>
      </c>
      <c r="AM1580" s="4" t="s">
        <v>2319</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706</v>
      </c>
      <c r="AM1581" s="4" t="s">
        <v>2320</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706</v>
      </c>
      <c r="AM1582" s="4" t="s">
        <v>2321</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706</v>
      </c>
      <c r="AM1583" s="4" t="s">
        <v>2322</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706</v>
      </c>
      <c r="AM1584" s="4" t="s">
        <v>2323</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706</v>
      </c>
      <c r="AM1585" s="4" t="s">
        <v>2324</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706</v>
      </c>
      <c r="AM1586" s="4" t="s">
        <v>2325</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706</v>
      </c>
      <c r="AM1587" s="4" t="s">
        <v>2326</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706</v>
      </c>
      <c r="AM1588" s="4" t="s">
        <v>2327</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706</v>
      </c>
      <c r="AM1589" s="4" t="s">
        <v>2328</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706</v>
      </c>
      <c r="AM1590" s="4" t="s">
        <v>1273</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706</v>
      </c>
      <c r="AM1591" s="4" t="s">
        <v>2329</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706</v>
      </c>
      <c r="AM1592" s="4" t="s">
        <v>2330</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706</v>
      </c>
      <c r="AM1593" s="4" t="s">
        <v>2331</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706</v>
      </c>
      <c r="AM1594" s="4" t="s">
        <v>2332</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706</v>
      </c>
      <c r="AM1595" s="4" t="s">
        <v>2333</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706</v>
      </c>
      <c r="AM1596" s="4" t="s">
        <v>2334</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706</v>
      </c>
      <c r="AM1597" s="4" t="s">
        <v>2335</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706</v>
      </c>
      <c r="AM1598" s="4" t="s">
        <v>1388</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706</v>
      </c>
      <c r="AM1599" s="4" t="s">
        <v>2336</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706</v>
      </c>
      <c r="AM1600" s="4" t="s">
        <v>1841</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706</v>
      </c>
      <c r="AM1601" s="4" t="s">
        <v>2337</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706</v>
      </c>
      <c r="AM1602" s="4" t="s">
        <v>2338</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706</v>
      </c>
      <c r="AM1603" s="4" t="s">
        <v>2339</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706</v>
      </c>
      <c r="AM1604" s="4" t="s">
        <v>2340</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706</v>
      </c>
      <c r="AM1605" s="4" t="s">
        <v>2341</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706</v>
      </c>
      <c r="AM1606" s="4" t="s">
        <v>2342</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706</v>
      </c>
      <c r="AM1607" s="4" t="s">
        <v>2343</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706</v>
      </c>
      <c r="AM1608" s="4" t="s">
        <v>2344</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706</v>
      </c>
      <c r="AM1609" s="4" t="s">
        <v>2345</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706</v>
      </c>
      <c r="AM1610" s="4" t="s">
        <v>2346</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706</v>
      </c>
      <c r="AM1611" s="4" t="s">
        <v>2347</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706</v>
      </c>
      <c r="AM1612" s="4" t="s">
        <v>2348</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706</v>
      </c>
      <c r="AM1613" s="4" t="s">
        <v>2349</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706</v>
      </c>
      <c r="AM1614" s="4" t="s">
        <v>2350</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706</v>
      </c>
      <c r="AM1615" s="4" t="s">
        <v>2351</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706</v>
      </c>
      <c r="AM1616" s="4" t="s">
        <v>2352</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706</v>
      </c>
      <c r="AM1617" s="4" t="s">
        <v>2353</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706</v>
      </c>
      <c r="AM1618" s="4" t="s">
        <v>2354</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706</v>
      </c>
      <c r="AM1619" s="4" t="s">
        <v>2355</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706</v>
      </c>
      <c r="AM1620" s="4" t="s">
        <v>2356</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716</v>
      </c>
      <c r="AM1621" s="4" t="s">
        <v>2357</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716</v>
      </c>
      <c r="AM1622" s="4" t="s">
        <v>2358</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716</v>
      </c>
      <c r="AM1623" s="4" t="s">
        <v>2359</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716</v>
      </c>
      <c r="AM1624" s="4" t="s">
        <v>2360</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716</v>
      </c>
      <c r="AM1625" s="4" t="s">
        <v>2361</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716</v>
      </c>
      <c r="AM1626" s="4" t="s">
        <v>2362</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716</v>
      </c>
      <c r="AM1627" s="4" t="s">
        <v>2363</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716</v>
      </c>
      <c r="AM1628" s="4" t="s">
        <v>2364</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716</v>
      </c>
      <c r="AM1629" s="4" t="s">
        <v>2365</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716</v>
      </c>
      <c r="AM1630" s="4" t="s">
        <v>2366</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716</v>
      </c>
      <c r="AM1631" s="4" t="s">
        <v>2367</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716</v>
      </c>
      <c r="AM1632" s="4" t="s">
        <v>2368</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716</v>
      </c>
      <c r="AM1633" s="4" t="s">
        <v>2369</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716</v>
      </c>
      <c r="AM1634" s="4" t="s">
        <v>2370</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716</v>
      </c>
      <c r="AM1635" s="4" t="s">
        <v>2371</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716</v>
      </c>
      <c r="AM1636" s="4" t="s">
        <v>2372</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716</v>
      </c>
      <c r="AM1637" s="4" t="s">
        <v>2373</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716</v>
      </c>
      <c r="AM1638" s="4" t="s">
        <v>2374</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725</v>
      </c>
      <c r="AM1639" s="4" t="s">
        <v>2375</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725</v>
      </c>
      <c r="AM1640" s="4" t="s">
        <v>2376</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725</v>
      </c>
      <c r="AM1641" s="4" t="s">
        <v>2377</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725</v>
      </c>
      <c r="AM1642" s="4" t="s">
        <v>2378</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725</v>
      </c>
      <c r="AM1643" s="4" t="s">
        <v>2379</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725</v>
      </c>
      <c r="AM1644" s="4" t="s">
        <v>2380</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725</v>
      </c>
      <c r="AM1645" s="4" t="s">
        <v>2381</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725</v>
      </c>
      <c r="AM1646" s="4" t="s">
        <v>2382</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725</v>
      </c>
      <c r="AM1647" s="4" t="s">
        <v>2383</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725</v>
      </c>
      <c r="AM1648" s="4" t="s">
        <v>2384</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725</v>
      </c>
      <c r="AM1649" s="4" t="s">
        <v>2385</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725</v>
      </c>
      <c r="AM1650" s="4" t="s">
        <v>2386</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725</v>
      </c>
      <c r="AM1651" s="4" t="s">
        <v>2387</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725</v>
      </c>
      <c r="AM1652" s="4" t="s">
        <v>2388</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725</v>
      </c>
      <c r="AM1653" s="4" t="s">
        <v>2389</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725</v>
      </c>
      <c r="AM1654" s="4" t="s">
        <v>2390</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725</v>
      </c>
      <c r="AM1655" s="4" t="s">
        <v>2391</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725</v>
      </c>
      <c r="AM1656" s="4" t="s">
        <v>2392</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725</v>
      </c>
      <c r="AM1657" s="4" t="s">
        <v>2393</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725</v>
      </c>
      <c r="AM1658" s="4" t="s">
        <v>2394</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725</v>
      </c>
      <c r="AM1659" s="4" t="s">
        <v>2395</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725</v>
      </c>
      <c r="AM1660" s="4" t="s">
        <v>2396</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725</v>
      </c>
      <c r="AM1661" s="4" t="s">
        <v>1323</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725</v>
      </c>
      <c r="AM1662" s="4" t="s">
        <v>2397</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725</v>
      </c>
      <c r="AM1663" s="4" t="s">
        <v>2398</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725</v>
      </c>
      <c r="AM1664" s="4" t="s">
        <v>2399</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734</v>
      </c>
      <c r="AM1665" s="4" t="s">
        <v>2400</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734</v>
      </c>
      <c r="AM1666" s="4" t="s">
        <v>2401</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734</v>
      </c>
      <c r="AM1667" s="4" t="s">
        <v>2402</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734</v>
      </c>
      <c r="AM1668" s="4" t="s">
        <v>2403</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734</v>
      </c>
      <c r="AM1669" s="4" t="s">
        <v>2404</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734</v>
      </c>
      <c r="AM1670" s="4" t="s">
        <v>2405</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734</v>
      </c>
      <c r="AM1671" s="4" t="s">
        <v>2406</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734</v>
      </c>
      <c r="AM1672" s="4" t="s">
        <v>2407</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734</v>
      </c>
      <c r="AM1673" s="4" t="s">
        <v>2408</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734</v>
      </c>
      <c r="AM1674" s="4" t="s">
        <v>2409</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734</v>
      </c>
      <c r="AM1675" s="4" t="s">
        <v>2410</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734</v>
      </c>
      <c r="AM1676" s="4" t="s">
        <v>2411</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734</v>
      </c>
      <c r="AM1677" s="4" t="s">
        <v>2412</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734</v>
      </c>
      <c r="AM1678" s="4" t="s">
        <v>2413</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734</v>
      </c>
      <c r="AM1679" s="4" t="s">
        <v>2414</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734</v>
      </c>
      <c r="AM1680" s="4" t="s">
        <v>2415</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734</v>
      </c>
      <c r="AM1681" s="4" t="s">
        <v>2416</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734</v>
      </c>
      <c r="AM1682" s="4" t="s">
        <v>2417</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734</v>
      </c>
      <c r="AM1683" s="4" t="s">
        <v>2418</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734</v>
      </c>
      <c r="AM1684" s="4" t="s">
        <v>2419</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734</v>
      </c>
      <c r="AM1685" s="4" t="s">
        <v>2420</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734</v>
      </c>
      <c r="AM1686" s="4" t="s">
        <v>2421</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734</v>
      </c>
      <c r="AM1687" s="4" t="s">
        <v>2422</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734</v>
      </c>
      <c r="AM1688" s="4" t="s">
        <v>2423</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734</v>
      </c>
      <c r="AM1689" s="4" t="s">
        <v>2424</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734</v>
      </c>
      <c r="AM1690" s="4" t="s">
        <v>2425</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734</v>
      </c>
      <c r="AM1691" s="4" t="s">
        <v>2426</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734</v>
      </c>
      <c r="AM1692" s="4" t="s">
        <v>2427</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734</v>
      </c>
      <c r="AM1693" s="4" t="s">
        <v>2428</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734</v>
      </c>
      <c r="AM1694" s="4" t="s">
        <v>2429</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734</v>
      </c>
      <c r="AM1695" s="4" t="s">
        <v>2430</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734</v>
      </c>
      <c r="AM1696" s="4" t="s">
        <v>2431</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734</v>
      </c>
      <c r="AM1697" s="4" t="s">
        <v>2432</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734</v>
      </c>
      <c r="AM1698" s="4" t="s">
        <v>2433</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734</v>
      </c>
      <c r="AM1699" s="4" t="s">
        <v>2434</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734</v>
      </c>
      <c r="AM1700" s="4" t="s">
        <v>2435</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734</v>
      </c>
      <c r="AM1701" s="4" t="s">
        <v>2436</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734</v>
      </c>
      <c r="AM1702" s="4" t="s">
        <v>2437</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734</v>
      </c>
      <c r="AM1703" s="4" t="s">
        <v>2438</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734</v>
      </c>
      <c r="AM1704" s="4" t="s">
        <v>2439</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734</v>
      </c>
      <c r="AM1705" s="4" t="s">
        <v>2440</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734</v>
      </c>
      <c r="AM1706" s="4" t="s">
        <v>2441</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734</v>
      </c>
      <c r="AM1707" s="4" t="s">
        <v>2442</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747</v>
      </c>
      <c r="AM1708" s="4" t="s">
        <v>2443</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747</v>
      </c>
      <c r="AM1709" s="4" t="s">
        <v>2444</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747</v>
      </c>
      <c r="AM1710" s="4" t="s">
        <v>2445</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747</v>
      </c>
      <c r="AM1711" s="4" t="s">
        <v>2446</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747</v>
      </c>
      <c r="AM1712" s="4" t="s">
        <v>2447</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747</v>
      </c>
      <c r="AM1713" s="4" t="s">
        <v>2448</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747</v>
      </c>
      <c r="AM1714" s="4" t="s">
        <v>2449</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747</v>
      </c>
      <c r="AM1715" s="4" t="s">
        <v>2450</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747</v>
      </c>
      <c r="AM1716" s="4" t="s">
        <v>2451</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747</v>
      </c>
      <c r="AM1717" s="4" t="s">
        <v>2452</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747</v>
      </c>
      <c r="AM1718" s="4" t="s">
        <v>2453</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747</v>
      </c>
      <c r="AM1719" s="4" t="s">
        <v>2454</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747</v>
      </c>
      <c r="AM1720" s="4" t="s">
        <v>2455</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747</v>
      </c>
      <c r="AM1721" s="4" t="s">
        <v>2456</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747</v>
      </c>
      <c r="AM1722" s="4" t="s">
        <v>2457</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747</v>
      </c>
      <c r="AM1723" s="4" t="s">
        <v>2458</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747</v>
      </c>
      <c r="AM1724" s="4" t="s">
        <v>2459</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747</v>
      </c>
      <c r="AM1725" s="4" t="s">
        <v>2460</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747</v>
      </c>
      <c r="AM1726" s="4" t="s">
        <v>2461</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747</v>
      </c>
      <c r="AM1727" s="4" t="s">
        <v>2462</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747</v>
      </c>
      <c r="AM1728" s="4" t="s">
        <v>2463</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747</v>
      </c>
      <c r="AM1729" s="4" t="s">
        <v>2464</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747</v>
      </c>
      <c r="AM1730" s="4" t="s">
        <v>2465</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747</v>
      </c>
      <c r="AM1731" s="4" t="s">
        <v>2466</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747</v>
      </c>
      <c r="AM1732" s="4" t="s">
        <v>2467</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747</v>
      </c>
      <c r="AM1733" s="4" t="s">
        <v>2468</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747</v>
      </c>
      <c r="AM1734" s="4" t="s">
        <v>2469</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747</v>
      </c>
      <c r="AM1735" s="4" t="s">
        <v>2470</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747</v>
      </c>
      <c r="AM1736" s="4" t="s">
        <v>2471</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747</v>
      </c>
      <c r="AM1737" s="4" t="s">
        <v>2472</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747</v>
      </c>
      <c r="AM1738" s="4" t="s">
        <v>2473</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747</v>
      </c>
      <c r="AM1739" s="4" t="s">
        <v>2474</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747</v>
      </c>
      <c r="AM1740" s="4" t="s">
        <v>2475</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747</v>
      </c>
      <c r="AM1741" s="4" t="s">
        <v>2476</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747</v>
      </c>
      <c r="AM1742" s="4" t="s">
        <v>2477</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747</v>
      </c>
      <c r="AM1743" s="4" t="s">
        <v>2478</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747</v>
      </c>
      <c r="AM1744" s="4" t="s">
        <v>2479</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747</v>
      </c>
      <c r="AM1745" s="4" t="s">
        <v>2480</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747</v>
      </c>
      <c r="AM1746" s="4" t="s">
        <v>2481</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747</v>
      </c>
      <c r="AM1747" s="4" t="s">
        <v>2482</v>
      </c>
      <c r="AO1747" s="7"/>
      <c r="AP1747" s="7"/>
    </row>
    <row r="1748" spans="10:42" ht="13.8" thickBot="1">
      <c r="J1748" s="2"/>
      <c r="K1748" s="2"/>
      <c r="L1748" s="2"/>
      <c r="M1748" s="2"/>
      <c r="N1748" s="2"/>
      <c r="X1748" s="7"/>
      <c r="Y1748" s="7"/>
      <c r="Z1748" s="7"/>
      <c r="AA1748" s="7"/>
      <c r="AB1748" s="7"/>
      <c r="AC1748" s="7"/>
      <c r="AD1748" s="7"/>
      <c r="AE1748" s="7"/>
      <c r="AF1748" s="7"/>
      <c r="AG1748" s="7"/>
      <c r="AH1748" s="7"/>
      <c r="AJ1748" s="2"/>
      <c r="AL1748" s="5" t="s">
        <v>747</v>
      </c>
      <c r="AM1748" s="5" t="s">
        <v>2483</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microsoft.com/office/infopath/2007/PartnerControls"/>
    <ds:schemaRef ds:uri="http://purl.org/dc/elements/1.1/"/>
    <ds:schemaRef ds:uri="http://schemas.microsoft.com/office/2006/metadata/properties"/>
    <ds:schemaRef ds:uri="e60fd174-b192-4fdb-8980-a9c623028ceb"/>
    <ds:schemaRef ds:uri="http://purl.org/dc/terms/"/>
    <ds:schemaRef ds:uri="http://schemas.openxmlformats.org/package/2006/metadata/core-properties"/>
    <ds:schemaRef ds:uri="263dbbe5-076b-4606-a03b-9598f5f2f35a"/>
    <ds:schemaRef ds:uri="http://schemas.microsoft.com/office/2006/documentManagement/types"/>
    <ds:schemaRef ds:uri="http://www.w3.org/XML/1998/namespace"/>
    <ds:schemaRef ds:uri="http://purl.org/dc/dcmityp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506B193A-EDA3-4D20-9B78-F2979B09A7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2026-03-23T00:11:56Z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